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19\"/>
    </mc:Choice>
  </mc:AlternateContent>
  <bookViews>
    <workbookView xWindow="0" yWindow="0" windowWidth="20490" windowHeight="7755" tabRatio="768"/>
  </bookViews>
  <sheets>
    <sheet name="ADMINISTRATIVOS SEPTIEMBRE 2019" sheetId="6" r:id="rId1"/>
    <sheet name="DOCENTES SEPTIEMBRE 2019" sheetId="8" r:id="rId2"/>
  </sheets>
  <definedNames>
    <definedName name="_xlnm._FilterDatabase" localSheetId="0" hidden="1">'ADMINISTRATIVOS SEPTIEMBRE 2019'!$A$7:$AS$971</definedName>
    <definedName name="_xlnm._FilterDatabase" localSheetId="1" hidden="1">'DOCENTES SEPTIEMBRE 2019'!$A$7:$AZ$850</definedName>
    <definedName name="PLANTILLA_PARA_REVISION_2001" localSheetId="0">'ADMINISTRATIVOS SEPTIEMBRE 2019'!$C$7:$L$7</definedName>
    <definedName name="_xlnm.Print_Titles" localSheetId="0">'ADMINISTRATIVOS SEPTIEMBRE 2019'!$7:$7</definedName>
  </definedNames>
  <calcPr calcId="152511"/>
</workbook>
</file>

<file path=xl/calcChain.xml><?xml version="1.0" encoding="utf-8"?>
<calcChain xmlns="http://schemas.openxmlformats.org/spreadsheetml/2006/main">
  <c r="AR551" i="8" l="1"/>
  <c r="AR538" i="8"/>
  <c r="AR537" i="8"/>
  <c r="AR536" i="8"/>
  <c r="AR534" i="8"/>
  <c r="AR520" i="8"/>
  <c r="AR519" i="8"/>
  <c r="AR518" i="8"/>
  <c r="AR517" i="8"/>
  <c r="AR516" i="8"/>
  <c r="AR507" i="8"/>
  <c r="AR486" i="8"/>
  <c r="AR479" i="8"/>
  <c r="AR478" i="8"/>
  <c r="AR477" i="8"/>
  <c r="AR449" i="8"/>
  <c r="AR442" i="8"/>
  <c r="AR441" i="8"/>
  <c r="AR440" i="8"/>
  <c r="AR420" i="8"/>
  <c r="AR404" i="8"/>
  <c r="AR403" i="8"/>
  <c r="AR396" i="8"/>
  <c r="AR383" i="8"/>
  <c r="AR382" i="8"/>
  <c r="AR372" i="8"/>
  <c r="AR367" i="8"/>
  <c r="AR366" i="8"/>
  <c r="AR345" i="8"/>
  <c r="AR344" i="8"/>
  <c r="AR343" i="8"/>
  <c r="AR342" i="8"/>
  <c r="AR341" i="8"/>
  <c r="AR340" i="8"/>
  <c r="AR339" i="8"/>
  <c r="AR338" i="8"/>
  <c r="AR337" i="8"/>
  <c r="AR336" i="8"/>
  <c r="AR311" i="8"/>
  <c r="AR300" i="8"/>
  <c r="AR299" i="8"/>
  <c r="AR298" i="8"/>
  <c r="AR297" i="8"/>
  <c r="AR288" i="8"/>
  <c r="AR258" i="8"/>
  <c r="AR257" i="8"/>
  <c r="AR235" i="8"/>
  <c r="AR234" i="8"/>
  <c r="AR221" i="8"/>
  <c r="AR209" i="8"/>
  <c r="AR208" i="8"/>
  <c r="AR207" i="8"/>
  <c r="AR205" i="8"/>
  <c r="AR197" i="8"/>
  <c r="AR196" i="8"/>
  <c r="AR195" i="8"/>
  <c r="AR194" i="8"/>
  <c r="AR193" i="8"/>
  <c r="AR181" i="8"/>
  <c r="AR178" i="8"/>
  <c r="AR148" i="8"/>
  <c r="AR147" i="8"/>
  <c r="AR143" i="8"/>
  <c r="AR123" i="8"/>
  <c r="AR102" i="8"/>
  <c r="AR94" i="8"/>
  <c r="AR85" i="8"/>
  <c r="AR84" i="8"/>
  <c r="AR83" i="8"/>
  <c r="AR68" i="8"/>
  <c r="AR67" i="8"/>
  <c r="AR48" i="8"/>
  <c r="AR30" i="8"/>
  <c r="AR29" i="8"/>
  <c r="AR28" i="8"/>
  <c r="AR14" i="8"/>
  <c r="AR13" i="8"/>
  <c r="AR643" i="8"/>
  <c r="AR642" i="8"/>
  <c r="AR641" i="8"/>
  <c r="AR605" i="8"/>
  <c r="AR604" i="8"/>
  <c r="AR589" i="8"/>
  <c r="AR588" i="8"/>
  <c r="AR587" i="8"/>
  <c r="AR586" i="8"/>
  <c r="AR563" i="8"/>
  <c r="AR558" i="8"/>
  <c r="AR712" i="8"/>
  <c r="AR707" i="8"/>
  <c r="AR706" i="8"/>
  <c r="AR705" i="8"/>
  <c r="AR693" i="8"/>
  <c r="AR692" i="8"/>
  <c r="AR691" i="8"/>
  <c r="AR690" i="8"/>
  <c r="AR666" i="8"/>
  <c r="AQ850" i="8"/>
  <c r="AQ849" i="8"/>
  <c r="AX850" i="8"/>
  <c r="AW850" i="8"/>
  <c r="AV850" i="8"/>
  <c r="AU850" i="8"/>
  <c r="AT850" i="8"/>
  <c r="AS850" i="8"/>
  <c r="AL850" i="8"/>
  <c r="H850" i="8"/>
  <c r="AX849" i="8"/>
  <c r="AW849" i="8"/>
  <c r="AV849" i="8"/>
  <c r="AU849" i="8"/>
  <c r="AT849" i="8"/>
  <c r="AS849" i="8"/>
  <c r="AL849" i="8"/>
  <c r="AE849" i="8"/>
  <c r="AE850" i="8" s="1"/>
  <c r="AD849" i="8"/>
  <c r="AD850" i="8" s="1"/>
  <c r="AC849" i="8"/>
  <c r="AC850" i="8" s="1"/>
  <c r="AB849" i="8"/>
  <c r="AB850" i="8" s="1"/>
  <c r="AA849" i="8"/>
  <c r="AA850" i="8" s="1"/>
  <c r="Z849" i="8"/>
  <c r="Z850" i="8" s="1"/>
  <c r="Y849" i="8"/>
  <c r="Y850" i="8" s="1"/>
  <c r="X849" i="8"/>
  <c r="X850" i="8" s="1"/>
  <c r="W849" i="8"/>
  <c r="W850" i="8" s="1"/>
  <c r="R849" i="8"/>
  <c r="R850" i="8" s="1"/>
  <c r="Q849" i="8"/>
  <c r="Q850" i="8" s="1"/>
  <c r="P849" i="8"/>
  <c r="P850" i="8" s="1"/>
  <c r="AR849" i="8" l="1"/>
  <c r="AR850" i="8"/>
  <c r="AE969" i="6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G848" i="8"/>
  <c r="AG847" i="8"/>
  <c r="AG846" i="8"/>
  <c r="AG845" i="8"/>
  <c r="AG844" i="8"/>
  <c r="AG843" i="8"/>
  <c r="AG842" i="8"/>
  <c r="AG841" i="8"/>
  <c r="AG840" i="8"/>
  <c r="AG839" i="8"/>
  <c r="AG838" i="8"/>
  <c r="AG837" i="8"/>
  <c r="AG836" i="8"/>
  <c r="AG835" i="8"/>
  <c r="AG834" i="8"/>
  <c r="AG833" i="8"/>
  <c r="AG832" i="8"/>
  <c r="AG831" i="8"/>
  <c r="AG830" i="8"/>
  <c r="AG829" i="8"/>
  <c r="AG828" i="8"/>
  <c r="AG827" i="8"/>
  <c r="AG826" i="8"/>
  <c r="AG825" i="8"/>
  <c r="AG824" i="8"/>
  <c r="AG823" i="8"/>
  <c r="AG822" i="8"/>
  <c r="AG821" i="8"/>
  <c r="AG820" i="8"/>
  <c r="AG819" i="8"/>
  <c r="AG818" i="8"/>
  <c r="AG817" i="8"/>
  <c r="AG816" i="8"/>
  <c r="AG815" i="8"/>
  <c r="AG814" i="8"/>
  <c r="AG813" i="8"/>
  <c r="AG812" i="8"/>
  <c r="AG811" i="8"/>
  <c r="AG810" i="8"/>
  <c r="AG809" i="8"/>
  <c r="AG808" i="8"/>
  <c r="AG807" i="8"/>
  <c r="AG806" i="8"/>
  <c r="AG805" i="8"/>
  <c r="AG804" i="8"/>
  <c r="AG803" i="8"/>
  <c r="AG802" i="8"/>
  <c r="AG801" i="8"/>
  <c r="AG800" i="8"/>
  <c r="AG799" i="8"/>
  <c r="AG798" i="8"/>
  <c r="AG797" i="8"/>
  <c r="AG796" i="8"/>
  <c r="AG795" i="8"/>
  <c r="AG794" i="8"/>
  <c r="AG793" i="8"/>
  <c r="AG792" i="8"/>
  <c r="AG791" i="8"/>
  <c r="AG790" i="8"/>
  <c r="AG789" i="8"/>
  <c r="AG788" i="8"/>
  <c r="AG787" i="8"/>
  <c r="AG786" i="8"/>
  <c r="AG785" i="8"/>
  <c r="AG784" i="8"/>
  <c r="AG783" i="8"/>
  <c r="AG782" i="8"/>
  <c r="AG781" i="8"/>
  <c r="AG780" i="8"/>
  <c r="AG779" i="8"/>
  <c r="AG778" i="8"/>
  <c r="AG777" i="8"/>
  <c r="AG776" i="8"/>
  <c r="AG775" i="8"/>
  <c r="AG774" i="8"/>
  <c r="AG773" i="8"/>
  <c r="AG772" i="8"/>
  <c r="AG771" i="8"/>
  <c r="AG770" i="8"/>
  <c r="AG769" i="8"/>
  <c r="AG768" i="8"/>
  <c r="AG767" i="8"/>
  <c r="AG766" i="8"/>
  <c r="AG765" i="8"/>
  <c r="AG764" i="8"/>
  <c r="AG763" i="8"/>
  <c r="AG762" i="8"/>
  <c r="AG761" i="8"/>
  <c r="AG760" i="8"/>
  <c r="AG759" i="8"/>
  <c r="AG758" i="8"/>
  <c r="AG757" i="8"/>
  <c r="AG756" i="8"/>
  <c r="AG755" i="8"/>
  <c r="AG754" i="8"/>
  <c r="AG753" i="8"/>
  <c r="AG752" i="8"/>
  <c r="AG751" i="8"/>
  <c r="AG750" i="8"/>
  <c r="AG749" i="8"/>
  <c r="AG748" i="8"/>
  <c r="AG747" i="8"/>
  <c r="AG746" i="8"/>
  <c r="AG745" i="8"/>
  <c r="AG744" i="8"/>
  <c r="AG743" i="8"/>
  <c r="AG742" i="8"/>
  <c r="AG741" i="8"/>
  <c r="AG740" i="8"/>
  <c r="AG739" i="8"/>
  <c r="AG738" i="8"/>
  <c r="AG737" i="8"/>
  <c r="AG736" i="8"/>
  <c r="AG735" i="8"/>
  <c r="AG734" i="8"/>
  <c r="AG733" i="8"/>
  <c r="AG732" i="8"/>
  <c r="AG731" i="8"/>
  <c r="AG730" i="8"/>
  <c r="AG729" i="8"/>
  <c r="AG728" i="8"/>
  <c r="AG727" i="8"/>
  <c r="AG726" i="8"/>
  <c r="AG725" i="8"/>
  <c r="AG724" i="8"/>
  <c r="AG723" i="8"/>
  <c r="AG722" i="8"/>
  <c r="AG721" i="8"/>
  <c r="AG720" i="8"/>
  <c r="AG719" i="8"/>
  <c r="AG718" i="8"/>
  <c r="AG717" i="8"/>
  <c r="AG716" i="8"/>
  <c r="AG715" i="8"/>
  <c r="AG714" i="8"/>
  <c r="AG713" i="8"/>
  <c r="AG712" i="8"/>
  <c r="AG711" i="8"/>
  <c r="AG710" i="8"/>
  <c r="AG709" i="8"/>
  <c r="AG708" i="8"/>
  <c r="AG707" i="8"/>
  <c r="AG706" i="8"/>
  <c r="AG705" i="8"/>
  <c r="AG704" i="8"/>
  <c r="AG703" i="8"/>
  <c r="AG702" i="8"/>
  <c r="AG701" i="8"/>
  <c r="AG700" i="8"/>
  <c r="AG699" i="8"/>
  <c r="AG698" i="8"/>
  <c r="AG697" i="8"/>
  <c r="AG696" i="8"/>
  <c r="AG695" i="8"/>
  <c r="AG694" i="8"/>
  <c r="AG693" i="8"/>
  <c r="AG692" i="8"/>
  <c r="AG691" i="8"/>
  <c r="AG690" i="8"/>
  <c r="AG689" i="8"/>
  <c r="AG688" i="8"/>
  <c r="AG687" i="8"/>
  <c r="AG686" i="8"/>
  <c r="AG685" i="8"/>
  <c r="AG684" i="8"/>
  <c r="AG683" i="8"/>
  <c r="AG682" i="8"/>
  <c r="AG681" i="8"/>
  <c r="AG680" i="8"/>
  <c r="AG679" i="8"/>
  <c r="AG678" i="8"/>
  <c r="AG677" i="8"/>
  <c r="AG676" i="8"/>
  <c r="AG675" i="8"/>
  <c r="AG674" i="8"/>
  <c r="AG673" i="8"/>
  <c r="AG672" i="8"/>
  <c r="AG671" i="8"/>
  <c r="AG670" i="8"/>
  <c r="AG669" i="8"/>
  <c r="AG668" i="8"/>
  <c r="AG667" i="8"/>
  <c r="AG666" i="8"/>
  <c r="AG665" i="8"/>
  <c r="AG664" i="8"/>
  <c r="AG663" i="8"/>
  <c r="AG662" i="8"/>
  <c r="AG661" i="8"/>
  <c r="AG660" i="8"/>
  <c r="AG659" i="8"/>
  <c r="AG658" i="8"/>
  <c r="AG657" i="8"/>
  <c r="AG656" i="8"/>
  <c r="AG655" i="8"/>
  <c r="AG654" i="8"/>
  <c r="AG653" i="8"/>
  <c r="AG652" i="8"/>
  <c r="AG651" i="8"/>
  <c r="AG650" i="8"/>
  <c r="AG649" i="8"/>
  <c r="AG648" i="8"/>
  <c r="AG647" i="8"/>
  <c r="AG646" i="8"/>
  <c r="AG645" i="8"/>
  <c r="AG644" i="8"/>
  <c r="AG643" i="8"/>
  <c r="AG642" i="8"/>
  <c r="AG641" i="8"/>
  <c r="AG640" i="8"/>
  <c r="AG639" i="8"/>
  <c r="AG638" i="8"/>
  <c r="AG637" i="8"/>
  <c r="AG636" i="8"/>
  <c r="AG635" i="8"/>
  <c r="AG634" i="8"/>
  <c r="AG633" i="8"/>
  <c r="AG632" i="8"/>
  <c r="AG631" i="8"/>
  <c r="AG630" i="8"/>
  <c r="AG629" i="8"/>
  <c r="AG628" i="8"/>
  <c r="AG627" i="8"/>
  <c r="AG626" i="8"/>
  <c r="AG625" i="8"/>
  <c r="AG624" i="8"/>
  <c r="AG623" i="8"/>
  <c r="AG622" i="8"/>
  <c r="AG621" i="8"/>
  <c r="AG620" i="8"/>
  <c r="AG619" i="8"/>
  <c r="AG618" i="8"/>
  <c r="AG617" i="8"/>
  <c r="AG616" i="8"/>
  <c r="AG615" i="8"/>
  <c r="AG614" i="8"/>
  <c r="AG613" i="8"/>
  <c r="AG612" i="8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G563" i="8"/>
  <c r="AG562" i="8"/>
  <c r="AG561" i="8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G512" i="8"/>
  <c r="AG511" i="8"/>
  <c r="AG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G476" i="8"/>
  <c r="AG475" i="8"/>
  <c r="AG474" i="8"/>
  <c r="AG473" i="8"/>
  <c r="AG472" i="8"/>
  <c r="AG471" i="8"/>
  <c r="AG470" i="8"/>
  <c r="AG469" i="8"/>
  <c r="AG468" i="8"/>
  <c r="AG467" i="8"/>
  <c r="AG466" i="8"/>
  <c r="AG465" i="8"/>
  <c r="AG464" i="8"/>
  <c r="AG463" i="8"/>
  <c r="AG462" i="8"/>
  <c r="AG461" i="8"/>
  <c r="AG460" i="8"/>
  <c r="AG459" i="8"/>
  <c r="AG458" i="8"/>
  <c r="AG457" i="8"/>
  <c r="AG456" i="8"/>
  <c r="AG455" i="8"/>
  <c r="AG454" i="8"/>
  <c r="AG453" i="8"/>
  <c r="AG452" i="8"/>
  <c r="AG451" i="8"/>
  <c r="AG450" i="8"/>
  <c r="AG449" i="8"/>
  <c r="AG448" i="8"/>
  <c r="AG447" i="8"/>
  <c r="AG446" i="8"/>
  <c r="AG445" i="8"/>
  <c r="AG444" i="8"/>
  <c r="AG443" i="8"/>
  <c r="AG442" i="8"/>
  <c r="AG441" i="8"/>
  <c r="AG440" i="8"/>
  <c r="AG439" i="8"/>
  <c r="AG438" i="8"/>
  <c r="AG437" i="8"/>
  <c r="AG436" i="8"/>
  <c r="AG435" i="8"/>
  <c r="AG434" i="8"/>
  <c r="AG433" i="8"/>
  <c r="AG432" i="8"/>
  <c r="AG431" i="8"/>
  <c r="AG430" i="8"/>
  <c r="AG429" i="8"/>
  <c r="AG428" i="8"/>
  <c r="AG427" i="8"/>
  <c r="AG426" i="8"/>
  <c r="AG425" i="8"/>
  <c r="AG424" i="8"/>
  <c r="AG423" i="8"/>
  <c r="AG422" i="8"/>
  <c r="AG421" i="8"/>
  <c r="AG420" i="8"/>
  <c r="AG419" i="8"/>
  <c r="AG418" i="8"/>
  <c r="AG417" i="8"/>
  <c r="AG416" i="8"/>
  <c r="AG415" i="8"/>
  <c r="AG414" i="8"/>
  <c r="AG413" i="8"/>
  <c r="AG412" i="8"/>
  <c r="AG411" i="8"/>
  <c r="AG410" i="8"/>
  <c r="AG409" i="8"/>
  <c r="AG408" i="8"/>
  <c r="AG407" i="8"/>
  <c r="AG406" i="8"/>
  <c r="AG405" i="8"/>
  <c r="AG404" i="8"/>
  <c r="AG403" i="8"/>
  <c r="AG402" i="8"/>
  <c r="AG401" i="8"/>
  <c r="AG400" i="8"/>
  <c r="AG399" i="8"/>
  <c r="AG398" i="8"/>
  <c r="AG397" i="8"/>
  <c r="AG396" i="8"/>
  <c r="AG395" i="8"/>
  <c r="AG394" i="8"/>
  <c r="AG393" i="8"/>
  <c r="AG392" i="8"/>
  <c r="AG391" i="8"/>
  <c r="AG390" i="8"/>
  <c r="AG389" i="8"/>
  <c r="AG388" i="8"/>
  <c r="AG387" i="8"/>
  <c r="AG386" i="8"/>
  <c r="AG385" i="8"/>
  <c r="AG384" i="8"/>
  <c r="AG383" i="8"/>
  <c r="AG382" i="8"/>
  <c r="AG381" i="8"/>
  <c r="AG380" i="8"/>
  <c r="AG379" i="8"/>
  <c r="AG378" i="8"/>
  <c r="AG377" i="8"/>
  <c r="AG376" i="8"/>
  <c r="AG375" i="8"/>
  <c r="AG374" i="8"/>
  <c r="AG373" i="8"/>
  <c r="AG372" i="8"/>
  <c r="AG371" i="8"/>
  <c r="AG370" i="8"/>
  <c r="AG369" i="8"/>
  <c r="AG368" i="8"/>
  <c r="AG367" i="8"/>
  <c r="AG366" i="8"/>
  <c r="AG365" i="8"/>
  <c r="AG364" i="8"/>
  <c r="AG363" i="8"/>
  <c r="AG362" i="8"/>
  <c r="AG361" i="8"/>
  <c r="AG360" i="8"/>
  <c r="AG359" i="8"/>
  <c r="AG358" i="8"/>
  <c r="AG357" i="8"/>
  <c r="AG356" i="8"/>
  <c r="AG355" i="8"/>
  <c r="AG354" i="8"/>
  <c r="AG353" i="8"/>
  <c r="AG352" i="8"/>
  <c r="AG351" i="8"/>
  <c r="AG350" i="8"/>
  <c r="AG349" i="8"/>
  <c r="AG348" i="8"/>
  <c r="AG347" i="8"/>
  <c r="AG346" i="8"/>
  <c r="AG345" i="8"/>
  <c r="AG344" i="8"/>
  <c r="AG343" i="8"/>
  <c r="AG342" i="8"/>
  <c r="AG341" i="8"/>
  <c r="AG340" i="8"/>
  <c r="AG339" i="8"/>
  <c r="AG338" i="8"/>
  <c r="AG337" i="8"/>
  <c r="AG336" i="8"/>
  <c r="AG335" i="8"/>
  <c r="AG334" i="8"/>
  <c r="AG333" i="8"/>
  <c r="AG332" i="8"/>
  <c r="AG331" i="8"/>
  <c r="AG330" i="8"/>
  <c r="AG329" i="8"/>
  <c r="AG328" i="8"/>
  <c r="AG327" i="8"/>
  <c r="AG326" i="8"/>
  <c r="AG325" i="8"/>
  <c r="AG324" i="8"/>
  <c r="AG323" i="8"/>
  <c r="AG322" i="8"/>
  <c r="AG321" i="8"/>
  <c r="AG320" i="8"/>
  <c r="AG319" i="8"/>
  <c r="AG318" i="8"/>
  <c r="AG317" i="8"/>
  <c r="AG316" i="8"/>
  <c r="AG315" i="8"/>
  <c r="AG314" i="8"/>
  <c r="AG313" i="8"/>
  <c r="AG312" i="8"/>
  <c r="AG311" i="8"/>
  <c r="AG310" i="8"/>
  <c r="AG309" i="8"/>
  <c r="AG308" i="8"/>
  <c r="AG307" i="8"/>
  <c r="AG306" i="8"/>
  <c r="AG305" i="8"/>
  <c r="AG304" i="8"/>
  <c r="AG303" i="8"/>
  <c r="AG302" i="8"/>
  <c r="AG301" i="8"/>
  <c r="AG300" i="8"/>
  <c r="AG299" i="8"/>
  <c r="AG298" i="8"/>
  <c r="AG297" i="8"/>
  <c r="AG296" i="8"/>
  <c r="AG295" i="8"/>
  <c r="AG294" i="8"/>
  <c r="AG293" i="8"/>
  <c r="AG292" i="8"/>
  <c r="AG291" i="8"/>
  <c r="AG290" i="8"/>
  <c r="AG289" i="8"/>
  <c r="AG288" i="8"/>
  <c r="AG287" i="8"/>
  <c r="AG286" i="8"/>
  <c r="AG285" i="8"/>
  <c r="AG284" i="8"/>
  <c r="AG283" i="8"/>
  <c r="AG282" i="8"/>
  <c r="AG281" i="8"/>
  <c r="AG280" i="8"/>
  <c r="AG279" i="8"/>
  <c r="AG278" i="8"/>
  <c r="AG277" i="8"/>
  <c r="AG276" i="8"/>
  <c r="AG275" i="8"/>
  <c r="AG274" i="8"/>
  <c r="AG273" i="8"/>
  <c r="AG272" i="8"/>
  <c r="AG271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G257" i="8"/>
  <c r="AG256" i="8"/>
  <c r="AG255" i="8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11" i="8"/>
  <c r="AG210" i="8"/>
  <c r="AG209" i="8"/>
  <c r="AG208" i="8"/>
  <c r="AG207" i="8"/>
  <c r="AG206" i="8"/>
  <c r="AG205" i="8"/>
  <c r="AG204" i="8"/>
  <c r="AG203" i="8"/>
  <c r="AG202" i="8"/>
  <c r="AG201" i="8"/>
  <c r="AG200" i="8"/>
  <c r="AG199" i="8"/>
  <c r="AG198" i="8"/>
  <c r="AG197" i="8"/>
  <c r="AG196" i="8"/>
  <c r="AG195" i="8"/>
  <c r="AG194" i="8"/>
  <c r="AG193" i="8"/>
  <c r="AG192" i="8"/>
  <c r="AG191" i="8"/>
  <c r="AG190" i="8"/>
  <c r="AG189" i="8"/>
  <c r="AG188" i="8"/>
  <c r="AG187" i="8"/>
  <c r="AG186" i="8"/>
  <c r="AG185" i="8"/>
  <c r="AG184" i="8"/>
  <c r="AG183" i="8"/>
  <c r="AG182" i="8"/>
  <c r="AG181" i="8"/>
  <c r="AG180" i="8"/>
  <c r="AG179" i="8"/>
  <c r="AG178" i="8"/>
  <c r="AG177" i="8"/>
  <c r="AG176" i="8"/>
  <c r="AG175" i="8"/>
  <c r="AG174" i="8"/>
  <c r="AG173" i="8"/>
  <c r="AG172" i="8"/>
  <c r="AG171" i="8"/>
  <c r="AG170" i="8"/>
  <c r="AG169" i="8"/>
  <c r="AG168" i="8"/>
  <c r="AG167" i="8"/>
  <c r="AG166" i="8"/>
  <c r="AG165" i="8"/>
  <c r="AG164" i="8"/>
  <c r="AG163" i="8"/>
  <c r="AG162" i="8"/>
  <c r="AG161" i="8"/>
  <c r="AG160" i="8"/>
  <c r="AG159" i="8"/>
  <c r="AG158" i="8"/>
  <c r="AG157" i="8"/>
  <c r="AG156" i="8"/>
  <c r="AG155" i="8"/>
  <c r="AG154" i="8"/>
  <c r="AG153" i="8"/>
  <c r="AG152" i="8"/>
  <c r="AG151" i="8"/>
  <c r="AG150" i="8"/>
  <c r="AG149" i="8"/>
  <c r="AG148" i="8"/>
  <c r="AG147" i="8"/>
  <c r="AG146" i="8"/>
  <c r="AG145" i="8"/>
  <c r="AG144" i="8"/>
  <c r="AG143" i="8"/>
  <c r="AG142" i="8"/>
  <c r="AG141" i="8"/>
  <c r="AG140" i="8"/>
  <c r="AG139" i="8"/>
  <c r="AG138" i="8"/>
  <c r="AG137" i="8"/>
  <c r="AG136" i="8"/>
  <c r="AG135" i="8"/>
  <c r="AG134" i="8"/>
  <c r="AG133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9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G106" i="8"/>
  <c r="AG105" i="8"/>
  <c r="AG104" i="8"/>
  <c r="AG103" i="8"/>
  <c r="AG102" i="8"/>
  <c r="AG101" i="8"/>
  <c r="AG100" i="8"/>
  <c r="AG99" i="8"/>
  <c r="AG98" i="8"/>
  <c r="AG97" i="8"/>
  <c r="AG96" i="8"/>
  <c r="AG95" i="8"/>
  <c r="AG94" i="8"/>
  <c r="AG93" i="8"/>
  <c r="AG92" i="8"/>
  <c r="AG91" i="8"/>
  <c r="AG90" i="8"/>
  <c r="AG89" i="8"/>
  <c r="AG88" i="8"/>
  <c r="AG87" i="8"/>
  <c r="AG86" i="8"/>
  <c r="AG85" i="8"/>
  <c r="AG84" i="8"/>
  <c r="AG83" i="8"/>
  <c r="AG82" i="8"/>
  <c r="AG81" i="8"/>
  <c r="AG80" i="8"/>
  <c r="AG79" i="8"/>
  <c r="AG78" i="8"/>
  <c r="AG77" i="8"/>
  <c r="AG76" i="8"/>
  <c r="AG75" i="8"/>
  <c r="AG74" i="8"/>
  <c r="AG73" i="8"/>
  <c r="AG72" i="8"/>
  <c r="AG71" i="8"/>
  <c r="AG70" i="8"/>
  <c r="AG69" i="8"/>
  <c r="AG68" i="8"/>
  <c r="AG67" i="8"/>
  <c r="AG66" i="8"/>
  <c r="AG65" i="8"/>
  <c r="AG64" i="8"/>
  <c r="AG63" i="8"/>
  <c r="AG62" i="8"/>
  <c r="AG61" i="8"/>
  <c r="AG60" i="8"/>
  <c r="AG59" i="8"/>
  <c r="AG58" i="8"/>
  <c r="AG57" i="8"/>
  <c r="AG56" i="8"/>
  <c r="AG55" i="8"/>
  <c r="AG54" i="8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G850" i="8" l="1"/>
  <c r="AG849" i="8"/>
  <c r="AP848" i="8"/>
  <c r="AO848" i="8"/>
  <c r="AN848" i="8"/>
  <c r="AM848" i="8"/>
  <c r="AK848" i="8"/>
  <c r="AI848" i="8"/>
  <c r="AH848" i="8"/>
  <c r="AP847" i="8"/>
  <c r="AO847" i="8"/>
  <c r="AN847" i="8"/>
  <c r="AM847" i="8"/>
  <c r="AK847" i="8"/>
  <c r="AI847" i="8"/>
  <c r="AH847" i="8"/>
  <c r="AP846" i="8"/>
  <c r="AO846" i="8"/>
  <c r="AN846" i="8"/>
  <c r="AM846" i="8"/>
  <c r="AK846" i="8"/>
  <c r="AI846" i="8"/>
  <c r="AH846" i="8"/>
  <c r="AP845" i="8"/>
  <c r="AO845" i="8"/>
  <c r="AN845" i="8"/>
  <c r="AM845" i="8"/>
  <c r="AK845" i="8"/>
  <c r="AI845" i="8"/>
  <c r="AH845" i="8"/>
  <c r="AP844" i="8"/>
  <c r="AO844" i="8"/>
  <c r="AN844" i="8"/>
  <c r="AM844" i="8"/>
  <c r="AK844" i="8"/>
  <c r="AI844" i="8"/>
  <c r="AH844" i="8"/>
  <c r="AP843" i="8"/>
  <c r="AO843" i="8"/>
  <c r="AN843" i="8"/>
  <c r="AM843" i="8"/>
  <c r="AK843" i="8"/>
  <c r="AI843" i="8"/>
  <c r="AH843" i="8"/>
  <c r="AP842" i="8"/>
  <c r="AO842" i="8"/>
  <c r="AN842" i="8"/>
  <c r="AM842" i="8"/>
  <c r="AK842" i="8"/>
  <c r="AI842" i="8"/>
  <c r="AH842" i="8"/>
  <c r="AP841" i="8"/>
  <c r="AO841" i="8"/>
  <c r="AN841" i="8"/>
  <c r="AM841" i="8"/>
  <c r="AK841" i="8"/>
  <c r="AI841" i="8"/>
  <c r="AH841" i="8"/>
  <c r="AP840" i="8"/>
  <c r="AO840" i="8"/>
  <c r="AN840" i="8"/>
  <c r="AM840" i="8"/>
  <c r="AK840" i="8"/>
  <c r="AI840" i="8"/>
  <c r="AH840" i="8"/>
  <c r="AP839" i="8"/>
  <c r="AO839" i="8"/>
  <c r="AN839" i="8"/>
  <c r="AM839" i="8"/>
  <c r="AK839" i="8"/>
  <c r="AI839" i="8"/>
  <c r="AH839" i="8"/>
  <c r="AP838" i="8"/>
  <c r="AO838" i="8"/>
  <c r="AN838" i="8"/>
  <c r="AM838" i="8"/>
  <c r="AK838" i="8"/>
  <c r="AI838" i="8"/>
  <c r="AH838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V838" i="8"/>
  <c r="U838" i="8"/>
  <c r="T838" i="8"/>
  <c r="S838" i="8"/>
  <c r="O848" i="8"/>
  <c r="O847" i="8"/>
  <c r="O846" i="8"/>
  <c r="O845" i="8"/>
  <c r="O844" i="8"/>
  <c r="O843" i="8"/>
  <c r="O842" i="8"/>
  <c r="O841" i="8"/>
  <c r="O840" i="8"/>
  <c r="O839" i="8"/>
  <c r="O838" i="8"/>
  <c r="AY843" i="8" l="1"/>
  <c r="AY839" i="8"/>
  <c r="AY847" i="8"/>
  <c r="AY844" i="8"/>
  <c r="AY845" i="8"/>
  <c r="AY840" i="8"/>
  <c r="AY848" i="8"/>
  <c r="AY841" i="8"/>
  <c r="AY838" i="8"/>
  <c r="AY842" i="8"/>
  <c r="AY846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P837" i="8" l="1"/>
  <c r="AP836" i="8"/>
  <c r="AO837" i="8"/>
  <c r="AO836" i="8"/>
  <c r="AN837" i="8"/>
  <c r="AN836" i="8"/>
  <c r="AM837" i="8"/>
  <c r="AM836" i="8"/>
  <c r="AK837" i="8"/>
  <c r="AK836" i="8"/>
  <c r="AI837" i="8"/>
  <c r="AI836" i="8"/>
  <c r="AH837" i="8"/>
  <c r="AH836" i="8"/>
  <c r="AF837" i="8"/>
  <c r="AF836" i="8"/>
  <c r="V837" i="8"/>
  <c r="U837" i="8"/>
  <c r="T837" i="8"/>
  <c r="S837" i="8"/>
  <c r="V836" i="8"/>
  <c r="U836" i="8"/>
  <c r="T836" i="8"/>
  <c r="S836" i="8"/>
  <c r="O837" i="8"/>
  <c r="O836" i="8"/>
  <c r="AY837" i="8" l="1"/>
  <c r="AY836" i="8"/>
  <c r="AM241" i="6" l="1"/>
  <c r="AL241" i="6"/>
  <c r="AK241" i="6"/>
  <c r="AJ241" i="6"/>
  <c r="AI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K341" i="8"/>
  <c r="AI341" i="8"/>
  <c r="AH341" i="8"/>
  <c r="AF341" i="8"/>
  <c r="V341" i="8"/>
  <c r="U341" i="8"/>
  <c r="T341" i="8"/>
  <c r="S341" i="8"/>
  <c r="O341" i="8"/>
  <c r="AP835" i="8"/>
  <c r="AO835" i="8"/>
  <c r="AN835" i="8"/>
  <c r="AM835" i="8"/>
  <c r="AK835" i="8"/>
  <c r="AI835" i="8"/>
  <c r="AH835" i="8"/>
  <c r="AP834" i="8"/>
  <c r="AO834" i="8"/>
  <c r="AN834" i="8"/>
  <c r="AM834" i="8"/>
  <c r="AK834" i="8"/>
  <c r="AI834" i="8"/>
  <c r="AH834" i="8"/>
  <c r="AP833" i="8"/>
  <c r="AO833" i="8"/>
  <c r="AN833" i="8"/>
  <c r="AM833" i="8"/>
  <c r="AK833" i="8"/>
  <c r="AI833" i="8"/>
  <c r="AH833" i="8"/>
  <c r="AP832" i="8"/>
  <c r="AO832" i="8"/>
  <c r="AN832" i="8"/>
  <c r="AM832" i="8"/>
  <c r="AK832" i="8"/>
  <c r="AI832" i="8"/>
  <c r="AH832" i="8"/>
  <c r="AP831" i="8"/>
  <c r="AO831" i="8"/>
  <c r="AN831" i="8"/>
  <c r="AM831" i="8"/>
  <c r="AK831" i="8"/>
  <c r="AI831" i="8"/>
  <c r="AH831" i="8"/>
  <c r="AP830" i="8"/>
  <c r="AO830" i="8"/>
  <c r="AN830" i="8"/>
  <c r="AM830" i="8"/>
  <c r="AK830" i="8"/>
  <c r="AI830" i="8"/>
  <c r="AH830" i="8"/>
  <c r="AP829" i="8"/>
  <c r="AO829" i="8"/>
  <c r="AN829" i="8"/>
  <c r="AM829" i="8"/>
  <c r="AK829" i="8"/>
  <c r="AI829" i="8"/>
  <c r="AH829" i="8"/>
  <c r="AP828" i="8"/>
  <c r="AO828" i="8"/>
  <c r="AN828" i="8"/>
  <c r="AM828" i="8"/>
  <c r="AK828" i="8"/>
  <c r="AI828" i="8"/>
  <c r="AH828" i="8"/>
  <c r="AP827" i="8"/>
  <c r="AO827" i="8"/>
  <c r="AN827" i="8"/>
  <c r="AM827" i="8"/>
  <c r="AK827" i="8"/>
  <c r="AI827" i="8"/>
  <c r="AH827" i="8"/>
  <c r="AP826" i="8"/>
  <c r="AO826" i="8"/>
  <c r="AN826" i="8"/>
  <c r="AM826" i="8"/>
  <c r="AK826" i="8"/>
  <c r="AI826" i="8"/>
  <c r="AH826" i="8"/>
  <c r="AP825" i="8"/>
  <c r="AO825" i="8"/>
  <c r="AN825" i="8"/>
  <c r="AM825" i="8"/>
  <c r="AK825" i="8"/>
  <c r="AI825" i="8"/>
  <c r="AH825" i="8"/>
  <c r="AP824" i="8"/>
  <c r="AO824" i="8"/>
  <c r="AN824" i="8"/>
  <c r="AM824" i="8"/>
  <c r="AK824" i="8"/>
  <c r="AI824" i="8"/>
  <c r="AH824" i="8"/>
  <c r="AP823" i="8"/>
  <c r="AO823" i="8"/>
  <c r="AN823" i="8"/>
  <c r="AM823" i="8"/>
  <c r="AK823" i="8"/>
  <c r="AI823" i="8"/>
  <c r="AH823" i="8"/>
  <c r="AP822" i="8"/>
  <c r="AO822" i="8"/>
  <c r="AN822" i="8"/>
  <c r="AM822" i="8"/>
  <c r="AK822" i="8"/>
  <c r="AI822" i="8"/>
  <c r="AH822" i="8"/>
  <c r="AP821" i="8"/>
  <c r="AO821" i="8"/>
  <c r="AN821" i="8"/>
  <c r="AM821" i="8"/>
  <c r="AK821" i="8"/>
  <c r="AI821" i="8"/>
  <c r="AH821" i="8"/>
  <c r="AP820" i="8"/>
  <c r="AO820" i="8"/>
  <c r="AN820" i="8"/>
  <c r="AM820" i="8"/>
  <c r="AK820" i="8"/>
  <c r="AI820" i="8"/>
  <c r="AH820" i="8"/>
  <c r="AP819" i="8"/>
  <c r="AO819" i="8"/>
  <c r="AN819" i="8"/>
  <c r="AM819" i="8"/>
  <c r="AK819" i="8"/>
  <c r="AI819" i="8"/>
  <c r="AH819" i="8"/>
  <c r="AP818" i="8"/>
  <c r="AO818" i="8"/>
  <c r="AN818" i="8"/>
  <c r="AM818" i="8"/>
  <c r="AK818" i="8"/>
  <c r="AI818" i="8"/>
  <c r="AH818" i="8"/>
  <c r="AP817" i="8"/>
  <c r="AO817" i="8"/>
  <c r="AN817" i="8"/>
  <c r="AM817" i="8"/>
  <c r="AK817" i="8"/>
  <c r="AI817" i="8"/>
  <c r="AH817" i="8"/>
  <c r="AP816" i="8"/>
  <c r="AO816" i="8"/>
  <c r="AN816" i="8"/>
  <c r="AM816" i="8"/>
  <c r="AK816" i="8"/>
  <c r="AI816" i="8"/>
  <c r="AH816" i="8"/>
  <c r="AP815" i="8"/>
  <c r="AO815" i="8"/>
  <c r="AN815" i="8"/>
  <c r="AM815" i="8"/>
  <c r="AK815" i="8"/>
  <c r="AI815" i="8"/>
  <c r="AH815" i="8"/>
  <c r="AP814" i="8"/>
  <c r="AO814" i="8"/>
  <c r="AN814" i="8"/>
  <c r="AM814" i="8"/>
  <c r="AK814" i="8"/>
  <c r="AI814" i="8"/>
  <c r="AH814" i="8"/>
  <c r="AP813" i="8"/>
  <c r="AO813" i="8"/>
  <c r="AN813" i="8"/>
  <c r="AM813" i="8"/>
  <c r="AK813" i="8"/>
  <c r="AI813" i="8"/>
  <c r="AH813" i="8"/>
  <c r="AP812" i="8"/>
  <c r="AO812" i="8"/>
  <c r="AN812" i="8"/>
  <c r="AM812" i="8"/>
  <c r="AK812" i="8"/>
  <c r="AI812" i="8"/>
  <c r="AH812" i="8"/>
  <c r="AP811" i="8"/>
  <c r="AO811" i="8"/>
  <c r="AN811" i="8"/>
  <c r="AM811" i="8"/>
  <c r="AK811" i="8"/>
  <c r="AI811" i="8"/>
  <c r="AH811" i="8"/>
  <c r="AP810" i="8"/>
  <c r="AO810" i="8"/>
  <c r="AN810" i="8"/>
  <c r="AM810" i="8"/>
  <c r="AK810" i="8"/>
  <c r="AI810" i="8"/>
  <c r="AH810" i="8"/>
  <c r="AP809" i="8"/>
  <c r="AO809" i="8"/>
  <c r="AN809" i="8"/>
  <c r="AM809" i="8"/>
  <c r="AK809" i="8"/>
  <c r="AI809" i="8"/>
  <c r="AH809" i="8"/>
  <c r="AP808" i="8"/>
  <c r="AO808" i="8"/>
  <c r="AN808" i="8"/>
  <c r="AM808" i="8"/>
  <c r="AK808" i="8"/>
  <c r="AI808" i="8"/>
  <c r="AH808" i="8"/>
  <c r="AP807" i="8"/>
  <c r="AO807" i="8"/>
  <c r="AN807" i="8"/>
  <c r="AM807" i="8"/>
  <c r="AK807" i="8"/>
  <c r="AI807" i="8"/>
  <c r="AH807" i="8"/>
  <c r="AP806" i="8"/>
  <c r="AO806" i="8"/>
  <c r="AN806" i="8"/>
  <c r="AM806" i="8"/>
  <c r="AK806" i="8"/>
  <c r="AI806" i="8"/>
  <c r="AH806" i="8"/>
  <c r="AP805" i="8"/>
  <c r="AO805" i="8"/>
  <c r="AN805" i="8"/>
  <c r="AM805" i="8"/>
  <c r="AK805" i="8"/>
  <c r="AI805" i="8"/>
  <c r="AH805" i="8"/>
  <c r="AP804" i="8"/>
  <c r="AO804" i="8"/>
  <c r="AN804" i="8"/>
  <c r="AM804" i="8"/>
  <c r="AK804" i="8"/>
  <c r="AI804" i="8"/>
  <c r="AH804" i="8"/>
  <c r="AP803" i="8"/>
  <c r="AO803" i="8"/>
  <c r="AN803" i="8"/>
  <c r="AM803" i="8"/>
  <c r="AK803" i="8"/>
  <c r="AI803" i="8"/>
  <c r="AH803" i="8"/>
  <c r="AP802" i="8"/>
  <c r="AO802" i="8"/>
  <c r="AN802" i="8"/>
  <c r="AM802" i="8"/>
  <c r="AK802" i="8"/>
  <c r="AI802" i="8"/>
  <c r="AH802" i="8"/>
  <c r="AP801" i="8"/>
  <c r="AO801" i="8"/>
  <c r="AN801" i="8"/>
  <c r="AM801" i="8"/>
  <c r="AK801" i="8"/>
  <c r="AI801" i="8"/>
  <c r="AH801" i="8"/>
  <c r="AP800" i="8"/>
  <c r="AO800" i="8"/>
  <c r="AN800" i="8"/>
  <c r="AM800" i="8"/>
  <c r="AK800" i="8"/>
  <c r="AI800" i="8"/>
  <c r="AH800" i="8"/>
  <c r="AP799" i="8"/>
  <c r="AO799" i="8"/>
  <c r="AN799" i="8"/>
  <c r="AM799" i="8"/>
  <c r="AK799" i="8"/>
  <c r="AI799" i="8"/>
  <c r="AH799" i="8"/>
  <c r="AP798" i="8"/>
  <c r="AO798" i="8"/>
  <c r="AN798" i="8"/>
  <c r="AM798" i="8"/>
  <c r="AK798" i="8"/>
  <c r="AI798" i="8"/>
  <c r="AH798" i="8"/>
  <c r="AP797" i="8"/>
  <c r="AO797" i="8"/>
  <c r="AN797" i="8"/>
  <c r="AM797" i="8"/>
  <c r="AK797" i="8"/>
  <c r="AI797" i="8"/>
  <c r="AH797" i="8"/>
  <c r="AP796" i="8"/>
  <c r="AO796" i="8"/>
  <c r="AN796" i="8"/>
  <c r="AM796" i="8"/>
  <c r="AK796" i="8"/>
  <c r="AI796" i="8"/>
  <c r="AH796" i="8"/>
  <c r="AP795" i="8"/>
  <c r="AO795" i="8"/>
  <c r="AN795" i="8"/>
  <c r="AM795" i="8"/>
  <c r="AK795" i="8"/>
  <c r="AI795" i="8"/>
  <c r="AH795" i="8"/>
  <c r="AP794" i="8"/>
  <c r="AO794" i="8"/>
  <c r="AN794" i="8"/>
  <c r="AM794" i="8"/>
  <c r="AK794" i="8"/>
  <c r="AI794" i="8"/>
  <c r="AH794" i="8"/>
  <c r="AP793" i="8"/>
  <c r="AO793" i="8"/>
  <c r="AN793" i="8"/>
  <c r="AM793" i="8"/>
  <c r="AK793" i="8"/>
  <c r="AI793" i="8"/>
  <c r="AH793" i="8"/>
  <c r="AP792" i="8"/>
  <c r="AO792" i="8"/>
  <c r="AN792" i="8"/>
  <c r="AM792" i="8"/>
  <c r="AK792" i="8"/>
  <c r="AI792" i="8"/>
  <c r="AH792" i="8"/>
  <c r="AP791" i="8"/>
  <c r="AO791" i="8"/>
  <c r="AN791" i="8"/>
  <c r="AM791" i="8"/>
  <c r="AK791" i="8"/>
  <c r="AI791" i="8"/>
  <c r="AH791" i="8"/>
  <c r="AP790" i="8"/>
  <c r="AO790" i="8"/>
  <c r="AN790" i="8"/>
  <c r="AM790" i="8"/>
  <c r="AK790" i="8"/>
  <c r="AI790" i="8"/>
  <c r="AH790" i="8"/>
  <c r="AP789" i="8"/>
  <c r="AO789" i="8"/>
  <c r="AN789" i="8"/>
  <c r="AM789" i="8"/>
  <c r="AK789" i="8"/>
  <c r="AI789" i="8"/>
  <c r="AH789" i="8"/>
  <c r="AP788" i="8"/>
  <c r="AO788" i="8"/>
  <c r="AN788" i="8"/>
  <c r="AM788" i="8"/>
  <c r="AK788" i="8"/>
  <c r="AI788" i="8"/>
  <c r="AH788" i="8"/>
  <c r="AP787" i="8"/>
  <c r="AO787" i="8"/>
  <c r="AN787" i="8"/>
  <c r="AM787" i="8"/>
  <c r="AK787" i="8"/>
  <c r="AI787" i="8"/>
  <c r="AH787" i="8"/>
  <c r="AP786" i="8"/>
  <c r="AO786" i="8"/>
  <c r="AN786" i="8"/>
  <c r="AM786" i="8"/>
  <c r="AK786" i="8"/>
  <c r="AI786" i="8"/>
  <c r="AH786" i="8"/>
  <c r="AP785" i="8"/>
  <c r="AO785" i="8"/>
  <c r="AN785" i="8"/>
  <c r="AM785" i="8"/>
  <c r="AK785" i="8"/>
  <c r="AI785" i="8"/>
  <c r="AH785" i="8"/>
  <c r="AP784" i="8"/>
  <c r="AO784" i="8"/>
  <c r="AN784" i="8"/>
  <c r="AM784" i="8"/>
  <c r="AK784" i="8"/>
  <c r="AI784" i="8"/>
  <c r="AH784" i="8"/>
  <c r="AP783" i="8"/>
  <c r="AO783" i="8"/>
  <c r="AN783" i="8"/>
  <c r="AM783" i="8"/>
  <c r="AK783" i="8"/>
  <c r="AI783" i="8"/>
  <c r="AH783" i="8"/>
  <c r="AP782" i="8"/>
  <c r="AO782" i="8"/>
  <c r="AN782" i="8"/>
  <c r="AM782" i="8"/>
  <c r="AK782" i="8"/>
  <c r="AI782" i="8"/>
  <c r="AH782" i="8"/>
  <c r="AP781" i="8"/>
  <c r="AO781" i="8"/>
  <c r="AN781" i="8"/>
  <c r="AM781" i="8"/>
  <c r="AK781" i="8"/>
  <c r="AI781" i="8"/>
  <c r="AH781" i="8"/>
  <c r="AP780" i="8"/>
  <c r="AO780" i="8"/>
  <c r="AN780" i="8"/>
  <c r="AM780" i="8"/>
  <c r="AK780" i="8"/>
  <c r="AI780" i="8"/>
  <c r="AH780" i="8"/>
  <c r="AP779" i="8"/>
  <c r="AO779" i="8"/>
  <c r="AN779" i="8"/>
  <c r="AM779" i="8"/>
  <c r="AK779" i="8"/>
  <c r="AI779" i="8"/>
  <c r="AH779" i="8"/>
  <c r="AP778" i="8"/>
  <c r="AO778" i="8"/>
  <c r="AN778" i="8"/>
  <c r="AM778" i="8"/>
  <c r="AK778" i="8"/>
  <c r="AI778" i="8"/>
  <c r="AH778" i="8"/>
  <c r="AP777" i="8"/>
  <c r="AO777" i="8"/>
  <c r="AN777" i="8"/>
  <c r="AM777" i="8"/>
  <c r="AK777" i="8"/>
  <c r="AI777" i="8"/>
  <c r="AH777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31" i="8"/>
  <c r="AY835" i="8"/>
  <c r="AY777" i="8"/>
  <c r="AY785" i="8"/>
  <c r="AY789" i="8"/>
  <c r="AY801" i="8"/>
  <c r="AY809" i="8"/>
  <c r="AY817" i="8"/>
  <c r="AY821" i="8"/>
  <c r="AY825" i="8"/>
  <c r="AY828" i="8"/>
  <c r="AY832" i="8"/>
  <c r="AY781" i="8"/>
  <c r="AY782" i="8"/>
  <c r="AY790" i="8"/>
  <c r="AY798" i="8"/>
  <c r="AY802" i="8"/>
  <c r="AY806" i="8"/>
  <c r="AY810" i="8"/>
  <c r="AY814" i="8"/>
  <c r="AY818" i="8"/>
  <c r="AY822" i="8"/>
  <c r="AY826" i="8"/>
  <c r="AY829" i="8"/>
  <c r="AY833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0" i="8"/>
  <c r="AY834" i="8"/>
  <c r="AY341" i="8"/>
  <c r="AY794" i="8" l="1"/>
  <c r="AY813" i="8"/>
  <c r="AY792" i="8"/>
  <c r="AY793" i="8"/>
  <c r="AM950" i="6"/>
  <c r="AL950" i="6"/>
  <c r="AK950" i="6"/>
  <c r="AJ950" i="6"/>
  <c r="AI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I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I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I289" i="6"/>
  <c r="AG289" i="6"/>
  <c r="AF289" i="6"/>
  <c r="AD289" i="6"/>
  <c r="W289" i="6"/>
  <c r="V289" i="6"/>
  <c r="U289" i="6"/>
  <c r="T289" i="6"/>
  <c r="P289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I64" i="6"/>
  <c r="AG64" i="6"/>
  <c r="AF64" i="6"/>
  <c r="AD64" i="6"/>
  <c r="W64" i="6"/>
  <c r="V64" i="6"/>
  <c r="U64" i="6"/>
  <c r="T64" i="6"/>
  <c r="P64" i="6"/>
  <c r="AR64" i="6" l="1"/>
  <c r="A9" i="8"/>
  <c r="A10" i="8" s="1"/>
  <c r="A11" i="8" l="1"/>
  <c r="A12" i="8" s="1"/>
  <c r="AM731" i="6"/>
  <c r="AL731" i="6"/>
  <c r="AK731" i="6"/>
  <c r="AJ731" i="6"/>
  <c r="AI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I591" i="6"/>
  <c r="AG591" i="6"/>
  <c r="AF591" i="6"/>
  <c r="AD591" i="6"/>
  <c r="W591" i="6"/>
  <c r="V591" i="6"/>
  <c r="U591" i="6"/>
  <c r="T591" i="6"/>
  <c r="P591" i="6"/>
  <c r="A13" i="8" l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R731" i="6"/>
  <c r="AR591" i="6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49" i="8" l="1"/>
  <c r="S850" i="8" s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K475" i="8"/>
  <c r="AF475" i="8"/>
  <c r="AM507" i="8"/>
  <c r="AN507" i="8"/>
  <c r="AO507" i="8"/>
  <c r="AP507" i="8"/>
  <c r="U507" i="8"/>
  <c r="AI507" i="8"/>
  <c r="AH507" i="8"/>
  <c r="O507" i="8"/>
  <c r="T507" i="8"/>
  <c r="V507" i="8"/>
  <c r="AK507" i="8"/>
  <c r="AF507" i="8"/>
  <c r="AF613" i="8"/>
  <c r="AP613" i="8"/>
  <c r="AO613" i="8"/>
  <c r="AN613" i="8"/>
  <c r="AM613" i="8"/>
  <c r="AK613" i="8"/>
  <c r="V613" i="8"/>
  <c r="U613" i="8"/>
  <c r="T613" i="8"/>
  <c r="AI613" i="8"/>
  <c r="AH613" i="8"/>
  <c r="O613" i="8"/>
  <c r="AF612" i="8"/>
  <c r="AP612" i="8"/>
  <c r="AO612" i="8"/>
  <c r="AN612" i="8"/>
  <c r="AM612" i="8"/>
  <c r="AK612" i="8"/>
  <c r="V612" i="8"/>
  <c r="U612" i="8"/>
  <c r="T612" i="8"/>
  <c r="AI612" i="8"/>
  <c r="AH612" i="8"/>
  <c r="O612" i="8"/>
  <c r="AF611" i="8"/>
  <c r="AP611" i="8"/>
  <c r="AO611" i="8"/>
  <c r="AN611" i="8"/>
  <c r="AM611" i="8"/>
  <c r="AK611" i="8"/>
  <c r="V611" i="8"/>
  <c r="U611" i="8"/>
  <c r="T611" i="8"/>
  <c r="AI611" i="8"/>
  <c r="AH611" i="8"/>
  <c r="O611" i="8"/>
  <c r="AF608" i="8"/>
  <c r="AP608" i="8"/>
  <c r="AO608" i="8"/>
  <c r="AN608" i="8"/>
  <c r="AM608" i="8"/>
  <c r="AK608" i="8"/>
  <c r="V608" i="8"/>
  <c r="U608" i="8"/>
  <c r="T608" i="8"/>
  <c r="AI608" i="8"/>
  <c r="AH608" i="8"/>
  <c r="O608" i="8"/>
  <c r="AF606" i="8"/>
  <c r="AP606" i="8"/>
  <c r="AO606" i="8"/>
  <c r="AN606" i="8"/>
  <c r="AM606" i="8"/>
  <c r="AK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T49" i="8"/>
  <c r="V49" i="8"/>
  <c r="AK49" i="8"/>
  <c r="AF49" i="8"/>
  <c r="AF619" i="8"/>
  <c r="AP619" i="8"/>
  <c r="AO619" i="8"/>
  <c r="AN619" i="8"/>
  <c r="AM619" i="8"/>
  <c r="AK619" i="8"/>
  <c r="V619" i="8"/>
  <c r="U619" i="8"/>
  <c r="T619" i="8"/>
  <c r="AI619" i="8"/>
  <c r="AH619" i="8"/>
  <c r="O619" i="8"/>
  <c r="AF618" i="8"/>
  <c r="AP618" i="8"/>
  <c r="AO618" i="8"/>
  <c r="AN618" i="8"/>
  <c r="AM618" i="8"/>
  <c r="AK618" i="8"/>
  <c r="V618" i="8"/>
  <c r="U618" i="8"/>
  <c r="T618" i="8"/>
  <c r="AI618" i="8"/>
  <c r="AH618" i="8"/>
  <c r="O618" i="8"/>
  <c r="AF617" i="8"/>
  <c r="AP617" i="8"/>
  <c r="AO617" i="8"/>
  <c r="AN617" i="8"/>
  <c r="AM617" i="8"/>
  <c r="AK617" i="8"/>
  <c r="V617" i="8"/>
  <c r="U617" i="8"/>
  <c r="T617" i="8"/>
  <c r="AI617" i="8"/>
  <c r="AH617" i="8"/>
  <c r="O617" i="8"/>
  <c r="AF616" i="8"/>
  <c r="AP616" i="8"/>
  <c r="AO616" i="8"/>
  <c r="AN616" i="8"/>
  <c r="AM616" i="8"/>
  <c r="AK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K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AK776" i="8"/>
  <c r="V776" i="8"/>
  <c r="U776" i="8"/>
  <c r="T776" i="8"/>
  <c r="AI776" i="8"/>
  <c r="AH776" i="8"/>
  <c r="O776" i="8"/>
  <c r="AF775" i="8"/>
  <c r="AP775" i="8"/>
  <c r="AO775" i="8"/>
  <c r="AN775" i="8"/>
  <c r="AM775" i="8"/>
  <c r="AK775" i="8"/>
  <c r="V775" i="8"/>
  <c r="U775" i="8"/>
  <c r="T775" i="8"/>
  <c r="AI775" i="8"/>
  <c r="AH775" i="8"/>
  <c r="O775" i="8"/>
  <c r="AF774" i="8"/>
  <c r="AP774" i="8"/>
  <c r="AO774" i="8"/>
  <c r="AN774" i="8"/>
  <c r="AM774" i="8"/>
  <c r="AK774" i="8"/>
  <c r="V774" i="8"/>
  <c r="U774" i="8"/>
  <c r="T774" i="8"/>
  <c r="AI774" i="8"/>
  <c r="AH774" i="8"/>
  <c r="O774" i="8"/>
  <c r="AF773" i="8"/>
  <c r="AP773" i="8"/>
  <c r="AO773" i="8"/>
  <c r="AN773" i="8"/>
  <c r="AM773" i="8"/>
  <c r="AK773" i="8"/>
  <c r="V773" i="8"/>
  <c r="U773" i="8"/>
  <c r="T773" i="8"/>
  <c r="AI773" i="8"/>
  <c r="AH773" i="8"/>
  <c r="O773" i="8"/>
  <c r="AF772" i="8"/>
  <c r="AP772" i="8"/>
  <c r="AO772" i="8"/>
  <c r="AN772" i="8"/>
  <c r="AM772" i="8"/>
  <c r="AK772" i="8"/>
  <c r="V772" i="8"/>
  <c r="U772" i="8"/>
  <c r="T772" i="8"/>
  <c r="AI772" i="8"/>
  <c r="AH772" i="8"/>
  <c r="O772" i="8"/>
  <c r="AF771" i="8"/>
  <c r="AP771" i="8"/>
  <c r="AO771" i="8"/>
  <c r="AN771" i="8"/>
  <c r="AM771" i="8"/>
  <c r="AK771" i="8"/>
  <c r="V771" i="8"/>
  <c r="U771" i="8"/>
  <c r="T771" i="8"/>
  <c r="AI771" i="8"/>
  <c r="AH771" i="8"/>
  <c r="O771" i="8"/>
  <c r="AF770" i="8"/>
  <c r="AP770" i="8"/>
  <c r="AO770" i="8"/>
  <c r="AN770" i="8"/>
  <c r="AM770" i="8"/>
  <c r="AK770" i="8"/>
  <c r="V770" i="8"/>
  <c r="U770" i="8"/>
  <c r="T770" i="8"/>
  <c r="AI770" i="8"/>
  <c r="AH770" i="8"/>
  <c r="O770" i="8"/>
  <c r="AF769" i="8"/>
  <c r="AP769" i="8"/>
  <c r="AO769" i="8"/>
  <c r="AN769" i="8"/>
  <c r="AM769" i="8"/>
  <c r="AK769" i="8"/>
  <c r="V769" i="8"/>
  <c r="U769" i="8"/>
  <c r="T769" i="8"/>
  <c r="AI769" i="8"/>
  <c r="AH769" i="8"/>
  <c r="O769" i="8"/>
  <c r="AF768" i="8"/>
  <c r="AP768" i="8"/>
  <c r="AO768" i="8"/>
  <c r="AN768" i="8"/>
  <c r="AM768" i="8"/>
  <c r="AK768" i="8"/>
  <c r="V768" i="8"/>
  <c r="U768" i="8"/>
  <c r="T768" i="8"/>
  <c r="AI768" i="8"/>
  <c r="AH768" i="8"/>
  <c r="O768" i="8"/>
  <c r="AF767" i="8"/>
  <c r="AP767" i="8"/>
  <c r="AO767" i="8"/>
  <c r="AN767" i="8"/>
  <c r="AM767" i="8"/>
  <c r="AK767" i="8"/>
  <c r="V767" i="8"/>
  <c r="U767" i="8"/>
  <c r="T767" i="8"/>
  <c r="AI767" i="8"/>
  <c r="AH767" i="8"/>
  <c r="O767" i="8"/>
  <c r="AF766" i="8"/>
  <c r="AP766" i="8"/>
  <c r="AO766" i="8"/>
  <c r="AN766" i="8"/>
  <c r="AM766" i="8"/>
  <c r="AK766" i="8"/>
  <c r="V766" i="8"/>
  <c r="U766" i="8"/>
  <c r="T766" i="8"/>
  <c r="AI766" i="8"/>
  <c r="AH766" i="8"/>
  <c r="O766" i="8"/>
  <c r="AF765" i="8"/>
  <c r="AP765" i="8"/>
  <c r="AO765" i="8"/>
  <c r="AN765" i="8"/>
  <c r="AM765" i="8"/>
  <c r="AK765" i="8"/>
  <c r="V765" i="8"/>
  <c r="U765" i="8"/>
  <c r="T765" i="8"/>
  <c r="AI765" i="8"/>
  <c r="AH765" i="8"/>
  <c r="O765" i="8"/>
  <c r="AF764" i="8"/>
  <c r="AP764" i="8"/>
  <c r="AO764" i="8"/>
  <c r="AN764" i="8"/>
  <c r="AM764" i="8"/>
  <c r="AK764" i="8"/>
  <c r="V764" i="8"/>
  <c r="U764" i="8"/>
  <c r="T764" i="8"/>
  <c r="AI764" i="8"/>
  <c r="AH764" i="8"/>
  <c r="O764" i="8"/>
  <c r="AF763" i="8"/>
  <c r="AP763" i="8"/>
  <c r="AO763" i="8"/>
  <c r="AN763" i="8"/>
  <c r="AM763" i="8"/>
  <c r="AK763" i="8"/>
  <c r="V763" i="8"/>
  <c r="U763" i="8"/>
  <c r="T763" i="8"/>
  <c r="AI763" i="8"/>
  <c r="AH763" i="8"/>
  <c r="O763" i="8"/>
  <c r="AF762" i="8"/>
  <c r="AP762" i="8"/>
  <c r="AO762" i="8"/>
  <c r="AN762" i="8"/>
  <c r="AM762" i="8"/>
  <c r="AK762" i="8"/>
  <c r="V762" i="8"/>
  <c r="U762" i="8"/>
  <c r="T762" i="8"/>
  <c r="AI762" i="8"/>
  <c r="AH762" i="8"/>
  <c r="O762" i="8"/>
  <c r="AF761" i="8"/>
  <c r="AP761" i="8"/>
  <c r="AO761" i="8"/>
  <c r="AN761" i="8"/>
  <c r="AM761" i="8"/>
  <c r="AK761" i="8"/>
  <c r="V761" i="8"/>
  <c r="U761" i="8"/>
  <c r="T761" i="8"/>
  <c r="AI761" i="8"/>
  <c r="AH761" i="8"/>
  <c r="O761" i="8"/>
  <c r="AF760" i="8"/>
  <c r="AP760" i="8"/>
  <c r="AO760" i="8"/>
  <c r="AN760" i="8"/>
  <c r="AM760" i="8"/>
  <c r="AK760" i="8"/>
  <c r="V760" i="8"/>
  <c r="U760" i="8"/>
  <c r="T760" i="8"/>
  <c r="AI760" i="8"/>
  <c r="AH760" i="8"/>
  <c r="O760" i="8"/>
  <c r="AF759" i="8"/>
  <c r="AP759" i="8"/>
  <c r="AO759" i="8"/>
  <c r="AN759" i="8"/>
  <c r="AM759" i="8"/>
  <c r="AK759" i="8"/>
  <c r="V759" i="8"/>
  <c r="U759" i="8"/>
  <c r="T759" i="8"/>
  <c r="AI759" i="8"/>
  <c r="AH759" i="8"/>
  <c r="O759" i="8"/>
  <c r="AF758" i="8"/>
  <c r="AP758" i="8"/>
  <c r="AO758" i="8"/>
  <c r="AN758" i="8"/>
  <c r="AM758" i="8"/>
  <c r="AK758" i="8"/>
  <c r="V758" i="8"/>
  <c r="U758" i="8"/>
  <c r="T758" i="8"/>
  <c r="AI758" i="8"/>
  <c r="AH758" i="8"/>
  <c r="O758" i="8"/>
  <c r="AF757" i="8"/>
  <c r="AP757" i="8"/>
  <c r="AO757" i="8"/>
  <c r="AN757" i="8"/>
  <c r="AM757" i="8"/>
  <c r="AK757" i="8"/>
  <c r="V757" i="8"/>
  <c r="U757" i="8"/>
  <c r="T757" i="8"/>
  <c r="AI757" i="8"/>
  <c r="AH757" i="8"/>
  <c r="O757" i="8"/>
  <c r="AF756" i="8"/>
  <c r="AP756" i="8"/>
  <c r="AO756" i="8"/>
  <c r="AN756" i="8"/>
  <c r="AM756" i="8"/>
  <c r="AK756" i="8"/>
  <c r="V756" i="8"/>
  <c r="U756" i="8"/>
  <c r="T756" i="8"/>
  <c r="AI756" i="8"/>
  <c r="AH756" i="8"/>
  <c r="O756" i="8"/>
  <c r="AF755" i="8"/>
  <c r="AP755" i="8"/>
  <c r="AO755" i="8"/>
  <c r="AN755" i="8"/>
  <c r="AM755" i="8"/>
  <c r="AK755" i="8"/>
  <c r="V755" i="8"/>
  <c r="U755" i="8"/>
  <c r="T755" i="8"/>
  <c r="AI755" i="8"/>
  <c r="AH755" i="8"/>
  <c r="O755" i="8"/>
  <c r="AF754" i="8"/>
  <c r="AP754" i="8"/>
  <c r="AO754" i="8"/>
  <c r="AN754" i="8"/>
  <c r="AM754" i="8"/>
  <c r="AK754" i="8"/>
  <c r="V754" i="8"/>
  <c r="U754" i="8"/>
  <c r="T754" i="8"/>
  <c r="AI754" i="8"/>
  <c r="AH754" i="8"/>
  <c r="O754" i="8"/>
  <c r="AF753" i="8"/>
  <c r="AP753" i="8"/>
  <c r="AO753" i="8"/>
  <c r="AN753" i="8"/>
  <c r="AM753" i="8"/>
  <c r="AK753" i="8"/>
  <c r="V753" i="8"/>
  <c r="U753" i="8"/>
  <c r="T753" i="8"/>
  <c r="AI753" i="8"/>
  <c r="AH753" i="8"/>
  <c r="O753" i="8"/>
  <c r="AF752" i="8"/>
  <c r="AP752" i="8"/>
  <c r="AO752" i="8"/>
  <c r="AN752" i="8"/>
  <c r="AM752" i="8"/>
  <c r="AK752" i="8"/>
  <c r="V752" i="8"/>
  <c r="U752" i="8"/>
  <c r="T752" i="8"/>
  <c r="AI752" i="8"/>
  <c r="AH752" i="8"/>
  <c r="O752" i="8"/>
  <c r="AF751" i="8"/>
  <c r="AP751" i="8"/>
  <c r="AO751" i="8"/>
  <c r="AN751" i="8"/>
  <c r="AM751" i="8"/>
  <c r="AK751" i="8"/>
  <c r="V751" i="8"/>
  <c r="U751" i="8"/>
  <c r="T751" i="8"/>
  <c r="AI751" i="8"/>
  <c r="AH751" i="8"/>
  <c r="O751" i="8"/>
  <c r="AF750" i="8"/>
  <c r="AP750" i="8"/>
  <c r="AO750" i="8"/>
  <c r="AN750" i="8"/>
  <c r="AM750" i="8"/>
  <c r="AK750" i="8"/>
  <c r="V750" i="8"/>
  <c r="U750" i="8"/>
  <c r="T750" i="8"/>
  <c r="AI750" i="8"/>
  <c r="AH750" i="8"/>
  <c r="O750" i="8"/>
  <c r="AF749" i="8"/>
  <c r="AP749" i="8"/>
  <c r="AO749" i="8"/>
  <c r="AN749" i="8"/>
  <c r="AM749" i="8"/>
  <c r="AK749" i="8"/>
  <c r="V749" i="8"/>
  <c r="U749" i="8"/>
  <c r="T749" i="8"/>
  <c r="AI749" i="8"/>
  <c r="AH749" i="8"/>
  <c r="O749" i="8"/>
  <c r="AF748" i="8"/>
  <c r="AP748" i="8"/>
  <c r="AO748" i="8"/>
  <c r="AN748" i="8"/>
  <c r="AM748" i="8"/>
  <c r="AK748" i="8"/>
  <c r="V748" i="8"/>
  <c r="U748" i="8"/>
  <c r="T748" i="8"/>
  <c r="AI748" i="8"/>
  <c r="AH748" i="8"/>
  <c r="O748" i="8"/>
  <c r="AF747" i="8"/>
  <c r="AP747" i="8"/>
  <c r="AO747" i="8"/>
  <c r="AN747" i="8"/>
  <c r="AM747" i="8"/>
  <c r="AK747" i="8"/>
  <c r="V747" i="8"/>
  <c r="U747" i="8"/>
  <c r="T747" i="8"/>
  <c r="AI747" i="8"/>
  <c r="AH747" i="8"/>
  <c r="O747" i="8"/>
  <c r="AF746" i="8"/>
  <c r="AP746" i="8"/>
  <c r="AO746" i="8"/>
  <c r="AN746" i="8"/>
  <c r="AM746" i="8"/>
  <c r="AK746" i="8"/>
  <c r="V746" i="8"/>
  <c r="U746" i="8"/>
  <c r="T746" i="8"/>
  <c r="AI746" i="8"/>
  <c r="AH746" i="8"/>
  <c r="O746" i="8"/>
  <c r="AF745" i="8"/>
  <c r="AP745" i="8"/>
  <c r="AO745" i="8"/>
  <c r="AN745" i="8"/>
  <c r="AM745" i="8"/>
  <c r="AK745" i="8"/>
  <c r="V745" i="8"/>
  <c r="U745" i="8"/>
  <c r="T745" i="8"/>
  <c r="AI745" i="8"/>
  <c r="AH745" i="8"/>
  <c r="O745" i="8"/>
  <c r="AF744" i="8"/>
  <c r="AP744" i="8"/>
  <c r="AO744" i="8"/>
  <c r="AN744" i="8"/>
  <c r="AM744" i="8"/>
  <c r="AK744" i="8"/>
  <c r="V744" i="8"/>
  <c r="U744" i="8"/>
  <c r="T744" i="8"/>
  <c r="AI744" i="8"/>
  <c r="AH744" i="8"/>
  <c r="O744" i="8"/>
  <c r="AF743" i="8"/>
  <c r="AP743" i="8"/>
  <c r="AO743" i="8"/>
  <c r="AN743" i="8"/>
  <c r="AM743" i="8"/>
  <c r="AK743" i="8"/>
  <c r="V743" i="8"/>
  <c r="U743" i="8"/>
  <c r="T743" i="8"/>
  <c r="AI743" i="8"/>
  <c r="AH743" i="8"/>
  <c r="O743" i="8"/>
  <c r="AF742" i="8"/>
  <c r="AP742" i="8"/>
  <c r="AO742" i="8"/>
  <c r="AN742" i="8"/>
  <c r="AM742" i="8"/>
  <c r="AK742" i="8"/>
  <c r="V742" i="8"/>
  <c r="U742" i="8"/>
  <c r="T742" i="8"/>
  <c r="AI742" i="8"/>
  <c r="AH742" i="8"/>
  <c r="O742" i="8"/>
  <c r="AF741" i="8"/>
  <c r="AP741" i="8"/>
  <c r="AO741" i="8"/>
  <c r="AN741" i="8"/>
  <c r="AM741" i="8"/>
  <c r="AK741" i="8"/>
  <c r="V741" i="8"/>
  <c r="U741" i="8"/>
  <c r="T741" i="8"/>
  <c r="AI741" i="8"/>
  <c r="AH741" i="8"/>
  <c r="O741" i="8"/>
  <c r="AF740" i="8"/>
  <c r="AP740" i="8"/>
  <c r="AO740" i="8"/>
  <c r="AN740" i="8"/>
  <c r="AM740" i="8"/>
  <c r="AK740" i="8"/>
  <c r="V740" i="8"/>
  <c r="U740" i="8"/>
  <c r="T740" i="8"/>
  <c r="AI740" i="8"/>
  <c r="AH740" i="8"/>
  <c r="O740" i="8"/>
  <c r="AF739" i="8"/>
  <c r="AP739" i="8"/>
  <c r="AO739" i="8"/>
  <c r="AN739" i="8"/>
  <c r="AM739" i="8"/>
  <c r="AK739" i="8"/>
  <c r="V739" i="8"/>
  <c r="U739" i="8"/>
  <c r="T739" i="8"/>
  <c r="AI739" i="8"/>
  <c r="AH739" i="8"/>
  <c r="O739" i="8"/>
  <c r="AF738" i="8"/>
  <c r="AP738" i="8"/>
  <c r="AO738" i="8"/>
  <c r="AN738" i="8"/>
  <c r="AM738" i="8"/>
  <c r="AK738" i="8"/>
  <c r="V738" i="8"/>
  <c r="U738" i="8"/>
  <c r="T738" i="8"/>
  <c r="AI738" i="8"/>
  <c r="AH738" i="8"/>
  <c r="O738" i="8"/>
  <c r="AF737" i="8"/>
  <c r="AP737" i="8"/>
  <c r="AO737" i="8"/>
  <c r="AN737" i="8"/>
  <c r="AM737" i="8"/>
  <c r="AK737" i="8"/>
  <c r="V737" i="8"/>
  <c r="U737" i="8"/>
  <c r="T737" i="8"/>
  <c r="AI737" i="8"/>
  <c r="AH737" i="8"/>
  <c r="O737" i="8"/>
  <c r="AF736" i="8"/>
  <c r="AP736" i="8"/>
  <c r="AO736" i="8"/>
  <c r="AN736" i="8"/>
  <c r="AM736" i="8"/>
  <c r="AK736" i="8"/>
  <c r="V736" i="8"/>
  <c r="U736" i="8"/>
  <c r="T736" i="8"/>
  <c r="AI736" i="8"/>
  <c r="AH736" i="8"/>
  <c r="O736" i="8"/>
  <c r="AF735" i="8"/>
  <c r="AP735" i="8"/>
  <c r="AO735" i="8"/>
  <c r="AN735" i="8"/>
  <c r="AM735" i="8"/>
  <c r="AK735" i="8"/>
  <c r="V735" i="8"/>
  <c r="U735" i="8"/>
  <c r="T735" i="8"/>
  <c r="AI735" i="8"/>
  <c r="AH735" i="8"/>
  <c r="O735" i="8"/>
  <c r="AF734" i="8"/>
  <c r="AP734" i="8"/>
  <c r="AO734" i="8"/>
  <c r="AN734" i="8"/>
  <c r="AM734" i="8"/>
  <c r="AK734" i="8"/>
  <c r="V734" i="8"/>
  <c r="U734" i="8"/>
  <c r="T734" i="8"/>
  <c r="AI734" i="8"/>
  <c r="AH734" i="8"/>
  <c r="O734" i="8"/>
  <c r="AF733" i="8"/>
  <c r="AP733" i="8"/>
  <c r="AO733" i="8"/>
  <c r="AN733" i="8"/>
  <c r="AM733" i="8"/>
  <c r="AK733" i="8"/>
  <c r="V733" i="8"/>
  <c r="U733" i="8"/>
  <c r="T733" i="8"/>
  <c r="AI733" i="8"/>
  <c r="AH733" i="8"/>
  <c r="O733" i="8"/>
  <c r="AF732" i="8"/>
  <c r="AP732" i="8"/>
  <c r="AO732" i="8"/>
  <c r="AN732" i="8"/>
  <c r="AM732" i="8"/>
  <c r="AK732" i="8"/>
  <c r="V732" i="8"/>
  <c r="U732" i="8"/>
  <c r="T732" i="8"/>
  <c r="AI732" i="8"/>
  <c r="AH732" i="8"/>
  <c r="O732" i="8"/>
  <c r="AF731" i="8"/>
  <c r="AP731" i="8"/>
  <c r="AO731" i="8"/>
  <c r="AN731" i="8"/>
  <c r="AM731" i="8"/>
  <c r="AK731" i="8"/>
  <c r="V731" i="8"/>
  <c r="U731" i="8"/>
  <c r="T731" i="8"/>
  <c r="AI731" i="8"/>
  <c r="AH731" i="8"/>
  <c r="O731" i="8"/>
  <c r="AF730" i="8"/>
  <c r="AP730" i="8"/>
  <c r="AO730" i="8"/>
  <c r="AN730" i="8"/>
  <c r="AM730" i="8"/>
  <c r="AK730" i="8"/>
  <c r="V730" i="8"/>
  <c r="U730" i="8"/>
  <c r="T730" i="8"/>
  <c r="AI730" i="8"/>
  <c r="AH730" i="8"/>
  <c r="O730" i="8"/>
  <c r="AF729" i="8"/>
  <c r="AP729" i="8"/>
  <c r="AO729" i="8"/>
  <c r="AN729" i="8"/>
  <c r="AM729" i="8"/>
  <c r="AK729" i="8"/>
  <c r="V729" i="8"/>
  <c r="U729" i="8"/>
  <c r="T729" i="8"/>
  <c r="AI729" i="8"/>
  <c r="AH729" i="8"/>
  <c r="O729" i="8"/>
  <c r="AF728" i="8"/>
  <c r="AP728" i="8"/>
  <c r="AO728" i="8"/>
  <c r="AN728" i="8"/>
  <c r="AM728" i="8"/>
  <c r="AK728" i="8"/>
  <c r="V728" i="8"/>
  <c r="U728" i="8"/>
  <c r="T728" i="8"/>
  <c r="AI728" i="8"/>
  <c r="AH728" i="8"/>
  <c r="O728" i="8"/>
  <c r="AF727" i="8"/>
  <c r="AP727" i="8"/>
  <c r="AO727" i="8"/>
  <c r="AN727" i="8"/>
  <c r="AM727" i="8"/>
  <c r="AK727" i="8"/>
  <c r="V727" i="8"/>
  <c r="U727" i="8"/>
  <c r="T727" i="8"/>
  <c r="AI727" i="8"/>
  <c r="AH727" i="8"/>
  <c r="O727" i="8"/>
  <c r="AF726" i="8"/>
  <c r="AP726" i="8"/>
  <c r="AO726" i="8"/>
  <c r="AN726" i="8"/>
  <c r="AM726" i="8"/>
  <c r="AK726" i="8"/>
  <c r="V726" i="8"/>
  <c r="U726" i="8"/>
  <c r="T726" i="8"/>
  <c r="AI726" i="8"/>
  <c r="AH726" i="8"/>
  <c r="O726" i="8"/>
  <c r="AF725" i="8"/>
  <c r="AP725" i="8"/>
  <c r="AO725" i="8"/>
  <c r="AN725" i="8"/>
  <c r="AM725" i="8"/>
  <c r="AK725" i="8"/>
  <c r="V725" i="8"/>
  <c r="U725" i="8"/>
  <c r="T725" i="8"/>
  <c r="AI725" i="8"/>
  <c r="AH725" i="8"/>
  <c r="O725" i="8"/>
  <c r="AF724" i="8"/>
  <c r="AP724" i="8"/>
  <c r="AO724" i="8"/>
  <c r="AN724" i="8"/>
  <c r="AM724" i="8"/>
  <c r="AK724" i="8"/>
  <c r="V724" i="8"/>
  <c r="U724" i="8"/>
  <c r="T724" i="8"/>
  <c r="AI724" i="8"/>
  <c r="AH724" i="8"/>
  <c r="O724" i="8"/>
  <c r="AF723" i="8"/>
  <c r="AP723" i="8"/>
  <c r="AO723" i="8"/>
  <c r="AN723" i="8"/>
  <c r="AM723" i="8"/>
  <c r="AK723" i="8"/>
  <c r="V723" i="8"/>
  <c r="U723" i="8"/>
  <c r="T723" i="8"/>
  <c r="AI723" i="8"/>
  <c r="AH723" i="8"/>
  <c r="O723" i="8"/>
  <c r="AF722" i="8"/>
  <c r="AP722" i="8"/>
  <c r="AO722" i="8"/>
  <c r="AN722" i="8"/>
  <c r="AM722" i="8"/>
  <c r="AK722" i="8"/>
  <c r="V722" i="8"/>
  <c r="U722" i="8"/>
  <c r="T722" i="8"/>
  <c r="AI722" i="8"/>
  <c r="AH722" i="8"/>
  <c r="O722" i="8"/>
  <c r="AF721" i="8"/>
  <c r="AP721" i="8"/>
  <c r="AO721" i="8"/>
  <c r="AN721" i="8"/>
  <c r="AM721" i="8"/>
  <c r="AK721" i="8"/>
  <c r="V721" i="8"/>
  <c r="U721" i="8"/>
  <c r="T721" i="8"/>
  <c r="AI721" i="8"/>
  <c r="AH721" i="8"/>
  <c r="O721" i="8"/>
  <c r="AF720" i="8"/>
  <c r="AP720" i="8"/>
  <c r="AO720" i="8"/>
  <c r="AN720" i="8"/>
  <c r="AM720" i="8"/>
  <c r="AK720" i="8"/>
  <c r="V720" i="8"/>
  <c r="U720" i="8"/>
  <c r="T720" i="8"/>
  <c r="AI720" i="8"/>
  <c r="AH720" i="8"/>
  <c r="O720" i="8"/>
  <c r="AF719" i="8"/>
  <c r="AP719" i="8"/>
  <c r="AO719" i="8"/>
  <c r="AN719" i="8"/>
  <c r="AM719" i="8"/>
  <c r="AK719" i="8"/>
  <c r="V719" i="8"/>
  <c r="U719" i="8"/>
  <c r="T719" i="8"/>
  <c r="AI719" i="8"/>
  <c r="AH719" i="8"/>
  <c r="O719" i="8"/>
  <c r="AF718" i="8"/>
  <c r="AP718" i="8"/>
  <c r="AO718" i="8"/>
  <c r="AN718" i="8"/>
  <c r="AM718" i="8"/>
  <c r="AK718" i="8"/>
  <c r="V718" i="8"/>
  <c r="U718" i="8"/>
  <c r="T718" i="8"/>
  <c r="AI718" i="8"/>
  <c r="AH718" i="8"/>
  <c r="O718" i="8"/>
  <c r="AF717" i="8"/>
  <c r="AP717" i="8"/>
  <c r="AO717" i="8"/>
  <c r="AN717" i="8"/>
  <c r="AM717" i="8"/>
  <c r="AK717" i="8"/>
  <c r="V717" i="8"/>
  <c r="U717" i="8"/>
  <c r="T717" i="8"/>
  <c r="AI717" i="8"/>
  <c r="AH717" i="8"/>
  <c r="O717" i="8"/>
  <c r="AF716" i="8"/>
  <c r="AP716" i="8"/>
  <c r="AO716" i="8"/>
  <c r="AN716" i="8"/>
  <c r="AM716" i="8"/>
  <c r="AK716" i="8"/>
  <c r="V716" i="8"/>
  <c r="U716" i="8"/>
  <c r="T716" i="8"/>
  <c r="AI716" i="8"/>
  <c r="AH716" i="8"/>
  <c r="O716" i="8"/>
  <c r="AF715" i="8"/>
  <c r="AP715" i="8"/>
  <c r="AO715" i="8"/>
  <c r="AN715" i="8"/>
  <c r="AM715" i="8"/>
  <c r="AK715" i="8"/>
  <c r="V715" i="8"/>
  <c r="U715" i="8"/>
  <c r="T715" i="8"/>
  <c r="AI715" i="8"/>
  <c r="AH715" i="8"/>
  <c r="O715" i="8"/>
  <c r="AF714" i="8"/>
  <c r="AP714" i="8"/>
  <c r="AO714" i="8"/>
  <c r="AN714" i="8"/>
  <c r="AM714" i="8"/>
  <c r="AK714" i="8"/>
  <c r="V714" i="8"/>
  <c r="U714" i="8"/>
  <c r="T714" i="8"/>
  <c r="AI714" i="8"/>
  <c r="AH714" i="8"/>
  <c r="O714" i="8"/>
  <c r="AF713" i="8"/>
  <c r="AP713" i="8"/>
  <c r="AO713" i="8"/>
  <c r="AN713" i="8"/>
  <c r="AM713" i="8"/>
  <c r="AK713" i="8"/>
  <c r="V713" i="8"/>
  <c r="U713" i="8"/>
  <c r="T713" i="8"/>
  <c r="AI713" i="8"/>
  <c r="AH713" i="8"/>
  <c r="O713" i="8"/>
  <c r="AF712" i="8"/>
  <c r="AP712" i="8"/>
  <c r="AO712" i="8"/>
  <c r="AN712" i="8"/>
  <c r="AM712" i="8"/>
  <c r="AK712" i="8"/>
  <c r="V712" i="8"/>
  <c r="U712" i="8"/>
  <c r="T712" i="8"/>
  <c r="AI712" i="8"/>
  <c r="AH712" i="8"/>
  <c r="O712" i="8"/>
  <c r="AF711" i="8"/>
  <c r="AP711" i="8"/>
  <c r="AO711" i="8"/>
  <c r="AN711" i="8"/>
  <c r="AM711" i="8"/>
  <c r="AK711" i="8"/>
  <c r="V711" i="8"/>
  <c r="U711" i="8"/>
  <c r="T711" i="8"/>
  <c r="AI711" i="8"/>
  <c r="AH711" i="8"/>
  <c r="O711" i="8"/>
  <c r="AF710" i="8"/>
  <c r="AP710" i="8"/>
  <c r="AO710" i="8"/>
  <c r="AN710" i="8"/>
  <c r="AM710" i="8"/>
  <c r="AK710" i="8"/>
  <c r="V710" i="8"/>
  <c r="U710" i="8"/>
  <c r="T710" i="8"/>
  <c r="AI710" i="8"/>
  <c r="AH710" i="8"/>
  <c r="O710" i="8"/>
  <c r="AF709" i="8"/>
  <c r="AP709" i="8"/>
  <c r="AO709" i="8"/>
  <c r="AN709" i="8"/>
  <c r="AM709" i="8"/>
  <c r="AK709" i="8"/>
  <c r="V709" i="8"/>
  <c r="U709" i="8"/>
  <c r="T709" i="8"/>
  <c r="AI709" i="8"/>
  <c r="AH709" i="8"/>
  <c r="O709" i="8"/>
  <c r="AF708" i="8"/>
  <c r="AP708" i="8"/>
  <c r="AO708" i="8"/>
  <c r="AN708" i="8"/>
  <c r="AM708" i="8"/>
  <c r="AK708" i="8"/>
  <c r="V708" i="8"/>
  <c r="U708" i="8"/>
  <c r="T708" i="8"/>
  <c r="AI708" i="8"/>
  <c r="AH708" i="8"/>
  <c r="O708" i="8"/>
  <c r="AF707" i="8"/>
  <c r="AP707" i="8"/>
  <c r="AO707" i="8"/>
  <c r="AN707" i="8"/>
  <c r="AM707" i="8"/>
  <c r="AK707" i="8"/>
  <c r="V707" i="8"/>
  <c r="U707" i="8"/>
  <c r="T707" i="8"/>
  <c r="AI707" i="8"/>
  <c r="AH707" i="8"/>
  <c r="O707" i="8"/>
  <c r="AF706" i="8"/>
  <c r="AP706" i="8"/>
  <c r="AO706" i="8"/>
  <c r="AN706" i="8"/>
  <c r="AM706" i="8"/>
  <c r="AK706" i="8"/>
  <c r="V706" i="8"/>
  <c r="U706" i="8"/>
  <c r="T706" i="8"/>
  <c r="AI706" i="8"/>
  <c r="AH706" i="8"/>
  <c r="O706" i="8"/>
  <c r="AF705" i="8"/>
  <c r="AP705" i="8"/>
  <c r="AO705" i="8"/>
  <c r="AN705" i="8"/>
  <c r="AM705" i="8"/>
  <c r="AK705" i="8"/>
  <c r="V705" i="8"/>
  <c r="U705" i="8"/>
  <c r="T705" i="8"/>
  <c r="AI705" i="8"/>
  <c r="AH705" i="8"/>
  <c r="O705" i="8"/>
  <c r="AF704" i="8"/>
  <c r="AP704" i="8"/>
  <c r="AO704" i="8"/>
  <c r="AN704" i="8"/>
  <c r="AM704" i="8"/>
  <c r="AK704" i="8"/>
  <c r="V704" i="8"/>
  <c r="U704" i="8"/>
  <c r="T704" i="8"/>
  <c r="AI704" i="8"/>
  <c r="AH704" i="8"/>
  <c r="O704" i="8"/>
  <c r="AF703" i="8"/>
  <c r="AP703" i="8"/>
  <c r="AO703" i="8"/>
  <c r="AN703" i="8"/>
  <c r="AM703" i="8"/>
  <c r="AK703" i="8"/>
  <c r="V703" i="8"/>
  <c r="U703" i="8"/>
  <c r="T703" i="8"/>
  <c r="AI703" i="8"/>
  <c r="AH703" i="8"/>
  <c r="O703" i="8"/>
  <c r="AF702" i="8"/>
  <c r="AP702" i="8"/>
  <c r="AO702" i="8"/>
  <c r="AN702" i="8"/>
  <c r="AM702" i="8"/>
  <c r="AK702" i="8"/>
  <c r="V702" i="8"/>
  <c r="U702" i="8"/>
  <c r="T702" i="8"/>
  <c r="AI702" i="8"/>
  <c r="AH702" i="8"/>
  <c r="O702" i="8"/>
  <c r="AF701" i="8"/>
  <c r="AP701" i="8"/>
  <c r="AO701" i="8"/>
  <c r="AN701" i="8"/>
  <c r="AM701" i="8"/>
  <c r="AK701" i="8"/>
  <c r="V701" i="8"/>
  <c r="U701" i="8"/>
  <c r="T701" i="8"/>
  <c r="AI701" i="8"/>
  <c r="AH701" i="8"/>
  <c r="O701" i="8"/>
  <c r="AF700" i="8"/>
  <c r="AP700" i="8"/>
  <c r="AO700" i="8"/>
  <c r="AN700" i="8"/>
  <c r="AM700" i="8"/>
  <c r="AK700" i="8"/>
  <c r="V700" i="8"/>
  <c r="U700" i="8"/>
  <c r="T700" i="8"/>
  <c r="AI700" i="8"/>
  <c r="AH700" i="8"/>
  <c r="O700" i="8"/>
  <c r="AF699" i="8"/>
  <c r="AP699" i="8"/>
  <c r="AO699" i="8"/>
  <c r="AN699" i="8"/>
  <c r="AM699" i="8"/>
  <c r="AK699" i="8"/>
  <c r="V699" i="8"/>
  <c r="U699" i="8"/>
  <c r="T699" i="8"/>
  <c r="AI699" i="8"/>
  <c r="AH699" i="8"/>
  <c r="O699" i="8"/>
  <c r="AF698" i="8"/>
  <c r="AP698" i="8"/>
  <c r="AO698" i="8"/>
  <c r="AN698" i="8"/>
  <c r="AM698" i="8"/>
  <c r="AK698" i="8"/>
  <c r="V698" i="8"/>
  <c r="U698" i="8"/>
  <c r="T698" i="8"/>
  <c r="AI698" i="8"/>
  <c r="AH698" i="8"/>
  <c r="O698" i="8"/>
  <c r="AF697" i="8"/>
  <c r="AP697" i="8"/>
  <c r="AO697" i="8"/>
  <c r="AN697" i="8"/>
  <c r="AM697" i="8"/>
  <c r="AK697" i="8"/>
  <c r="V697" i="8"/>
  <c r="U697" i="8"/>
  <c r="T697" i="8"/>
  <c r="AI697" i="8"/>
  <c r="AH697" i="8"/>
  <c r="O697" i="8"/>
  <c r="AF696" i="8"/>
  <c r="AP696" i="8"/>
  <c r="AO696" i="8"/>
  <c r="AN696" i="8"/>
  <c r="AM696" i="8"/>
  <c r="AK696" i="8"/>
  <c r="V696" i="8"/>
  <c r="U696" i="8"/>
  <c r="T696" i="8"/>
  <c r="AI696" i="8"/>
  <c r="AH696" i="8"/>
  <c r="O696" i="8"/>
  <c r="AF695" i="8"/>
  <c r="AP695" i="8"/>
  <c r="AO695" i="8"/>
  <c r="AN695" i="8"/>
  <c r="AM695" i="8"/>
  <c r="AK695" i="8"/>
  <c r="V695" i="8"/>
  <c r="U695" i="8"/>
  <c r="T695" i="8"/>
  <c r="AI695" i="8"/>
  <c r="AH695" i="8"/>
  <c r="O695" i="8"/>
  <c r="AF694" i="8"/>
  <c r="AP694" i="8"/>
  <c r="AO694" i="8"/>
  <c r="AN694" i="8"/>
  <c r="AM694" i="8"/>
  <c r="AK694" i="8"/>
  <c r="V694" i="8"/>
  <c r="U694" i="8"/>
  <c r="T694" i="8"/>
  <c r="AI694" i="8"/>
  <c r="AH694" i="8"/>
  <c r="O694" i="8"/>
  <c r="AF693" i="8"/>
  <c r="AP693" i="8"/>
  <c r="AO693" i="8"/>
  <c r="AN693" i="8"/>
  <c r="AM693" i="8"/>
  <c r="AK693" i="8"/>
  <c r="V693" i="8"/>
  <c r="U693" i="8"/>
  <c r="T693" i="8"/>
  <c r="AI693" i="8"/>
  <c r="AH693" i="8"/>
  <c r="O693" i="8"/>
  <c r="AF692" i="8"/>
  <c r="AP692" i="8"/>
  <c r="AO692" i="8"/>
  <c r="AN692" i="8"/>
  <c r="AM692" i="8"/>
  <c r="AK692" i="8"/>
  <c r="V692" i="8"/>
  <c r="U692" i="8"/>
  <c r="T692" i="8"/>
  <c r="AI692" i="8"/>
  <c r="AH692" i="8"/>
  <c r="O692" i="8"/>
  <c r="AF691" i="8"/>
  <c r="AP691" i="8"/>
  <c r="AO691" i="8"/>
  <c r="AN691" i="8"/>
  <c r="AM691" i="8"/>
  <c r="AK691" i="8"/>
  <c r="V691" i="8"/>
  <c r="U691" i="8"/>
  <c r="T691" i="8"/>
  <c r="AI691" i="8"/>
  <c r="AH691" i="8"/>
  <c r="O691" i="8"/>
  <c r="AF690" i="8"/>
  <c r="AP690" i="8"/>
  <c r="AO690" i="8"/>
  <c r="AN690" i="8"/>
  <c r="AM690" i="8"/>
  <c r="AK690" i="8"/>
  <c r="V690" i="8"/>
  <c r="U690" i="8"/>
  <c r="T690" i="8"/>
  <c r="AI690" i="8"/>
  <c r="AH690" i="8"/>
  <c r="O690" i="8"/>
  <c r="AF689" i="8"/>
  <c r="AP689" i="8"/>
  <c r="AO689" i="8"/>
  <c r="AN689" i="8"/>
  <c r="AM689" i="8"/>
  <c r="AK689" i="8"/>
  <c r="V689" i="8"/>
  <c r="U689" i="8"/>
  <c r="T689" i="8"/>
  <c r="AI689" i="8"/>
  <c r="AH689" i="8"/>
  <c r="O689" i="8"/>
  <c r="AF688" i="8"/>
  <c r="AP688" i="8"/>
  <c r="AO688" i="8"/>
  <c r="AN688" i="8"/>
  <c r="AM688" i="8"/>
  <c r="AK688" i="8"/>
  <c r="V688" i="8"/>
  <c r="U688" i="8"/>
  <c r="T688" i="8"/>
  <c r="AI688" i="8"/>
  <c r="AH688" i="8"/>
  <c r="O688" i="8"/>
  <c r="AF687" i="8"/>
  <c r="AP687" i="8"/>
  <c r="AO687" i="8"/>
  <c r="AN687" i="8"/>
  <c r="AM687" i="8"/>
  <c r="AK687" i="8"/>
  <c r="V687" i="8"/>
  <c r="U687" i="8"/>
  <c r="T687" i="8"/>
  <c r="AI687" i="8"/>
  <c r="AH687" i="8"/>
  <c r="O687" i="8"/>
  <c r="AF686" i="8"/>
  <c r="AP686" i="8"/>
  <c r="AO686" i="8"/>
  <c r="AN686" i="8"/>
  <c r="AM686" i="8"/>
  <c r="AK686" i="8"/>
  <c r="V686" i="8"/>
  <c r="U686" i="8"/>
  <c r="T686" i="8"/>
  <c r="AI686" i="8"/>
  <c r="AH686" i="8"/>
  <c r="O686" i="8"/>
  <c r="AF685" i="8"/>
  <c r="AP685" i="8"/>
  <c r="AO685" i="8"/>
  <c r="AN685" i="8"/>
  <c r="AM685" i="8"/>
  <c r="AK685" i="8"/>
  <c r="V685" i="8"/>
  <c r="U685" i="8"/>
  <c r="T685" i="8"/>
  <c r="AI685" i="8"/>
  <c r="AH685" i="8"/>
  <c r="O685" i="8"/>
  <c r="AF684" i="8"/>
  <c r="AP684" i="8"/>
  <c r="AO684" i="8"/>
  <c r="AN684" i="8"/>
  <c r="AM684" i="8"/>
  <c r="AK684" i="8"/>
  <c r="V684" i="8"/>
  <c r="U684" i="8"/>
  <c r="T684" i="8"/>
  <c r="AI684" i="8"/>
  <c r="AH684" i="8"/>
  <c r="O684" i="8"/>
  <c r="AF683" i="8"/>
  <c r="AP683" i="8"/>
  <c r="AO683" i="8"/>
  <c r="AN683" i="8"/>
  <c r="AM683" i="8"/>
  <c r="AK683" i="8"/>
  <c r="V683" i="8"/>
  <c r="U683" i="8"/>
  <c r="T683" i="8"/>
  <c r="AI683" i="8"/>
  <c r="AH683" i="8"/>
  <c r="O683" i="8"/>
  <c r="AF682" i="8"/>
  <c r="AP682" i="8"/>
  <c r="AO682" i="8"/>
  <c r="AN682" i="8"/>
  <c r="AM682" i="8"/>
  <c r="AK682" i="8"/>
  <c r="V682" i="8"/>
  <c r="U682" i="8"/>
  <c r="T682" i="8"/>
  <c r="AI682" i="8"/>
  <c r="AH682" i="8"/>
  <c r="O682" i="8"/>
  <c r="AF681" i="8"/>
  <c r="AP681" i="8"/>
  <c r="AO681" i="8"/>
  <c r="AN681" i="8"/>
  <c r="AM681" i="8"/>
  <c r="AK681" i="8"/>
  <c r="V681" i="8"/>
  <c r="U681" i="8"/>
  <c r="T681" i="8"/>
  <c r="AI681" i="8"/>
  <c r="AH681" i="8"/>
  <c r="O681" i="8"/>
  <c r="AF680" i="8"/>
  <c r="AP680" i="8"/>
  <c r="AO680" i="8"/>
  <c r="AN680" i="8"/>
  <c r="AM680" i="8"/>
  <c r="AK680" i="8"/>
  <c r="V680" i="8"/>
  <c r="U680" i="8"/>
  <c r="T680" i="8"/>
  <c r="AI680" i="8"/>
  <c r="AH680" i="8"/>
  <c r="O680" i="8"/>
  <c r="AF679" i="8"/>
  <c r="AP679" i="8"/>
  <c r="AO679" i="8"/>
  <c r="AN679" i="8"/>
  <c r="AM679" i="8"/>
  <c r="AK679" i="8"/>
  <c r="V679" i="8"/>
  <c r="U679" i="8"/>
  <c r="T679" i="8"/>
  <c r="AI679" i="8"/>
  <c r="AH679" i="8"/>
  <c r="O679" i="8"/>
  <c r="AF678" i="8"/>
  <c r="AP678" i="8"/>
  <c r="AO678" i="8"/>
  <c r="AN678" i="8"/>
  <c r="AM678" i="8"/>
  <c r="AK678" i="8"/>
  <c r="V678" i="8"/>
  <c r="U678" i="8"/>
  <c r="T678" i="8"/>
  <c r="AI678" i="8"/>
  <c r="AH678" i="8"/>
  <c r="O678" i="8"/>
  <c r="AF677" i="8"/>
  <c r="AP677" i="8"/>
  <c r="AO677" i="8"/>
  <c r="AN677" i="8"/>
  <c r="AM677" i="8"/>
  <c r="AK677" i="8"/>
  <c r="V677" i="8"/>
  <c r="U677" i="8"/>
  <c r="T677" i="8"/>
  <c r="AI677" i="8"/>
  <c r="AH677" i="8"/>
  <c r="O677" i="8"/>
  <c r="AF676" i="8"/>
  <c r="AP676" i="8"/>
  <c r="AO676" i="8"/>
  <c r="AN676" i="8"/>
  <c r="AM676" i="8"/>
  <c r="AK676" i="8"/>
  <c r="V676" i="8"/>
  <c r="U676" i="8"/>
  <c r="T676" i="8"/>
  <c r="AI676" i="8"/>
  <c r="AH676" i="8"/>
  <c r="O676" i="8"/>
  <c r="AF675" i="8"/>
  <c r="AP675" i="8"/>
  <c r="AO675" i="8"/>
  <c r="AN675" i="8"/>
  <c r="AM675" i="8"/>
  <c r="AK675" i="8"/>
  <c r="V675" i="8"/>
  <c r="U675" i="8"/>
  <c r="T675" i="8"/>
  <c r="AI675" i="8"/>
  <c r="AH675" i="8"/>
  <c r="O675" i="8"/>
  <c r="AF674" i="8"/>
  <c r="AP674" i="8"/>
  <c r="AO674" i="8"/>
  <c r="AN674" i="8"/>
  <c r="AM674" i="8"/>
  <c r="AK674" i="8"/>
  <c r="V674" i="8"/>
  <c r="U674" i="8"/>
  <c r="T674" i="8"/>
  <c r="AI674" i="8"/>
  <c r="AH674" i="8"/>
  <c r="O674" i="8"/>
  <c r="AF673" i="8"/>
  <c r="AP673" i="8"/>
  <c r="AO673" i="8"/>
  <c r="AN673" i="8"/>
  <c r="AM673" i="8"/>
  <c r="AK673" i="8"/>
  <c r="V673" i="8"/>
  <c r="U673" i="8"/>
  <c r="T673" i="8"/>
  <c r="AI673" i="8"/>
  <c r="AH673" i="8"/>
  <c r="O673" i="8"/>
  <c r="AF672" i="8"/>
  <c r="AP672" i="8"/>
  <c r="AO672" i="8"/>
  <c r="AN672" i="8"/>
  <c r="AM672" i="8"/>
  <c r="AK672" i="8"/>
  <c r="V672" i="8"/>
  <c r="U672" i="8"/>
  <c r="T672" i="8"/>
  <c r="AI672" i="8"/>
  <c r="AH672" i="8"/>
  <c r="O672" i="8"/>
  <c r="AF671" i="8"/>
  <c r="AP671" i="8"/>
  <c r="AO671" i="8"/>
  <c r="AN671" i="8"/>
  <c r="AM671" i="8"/>
  <c r="AK671" i="8"/>
  <c r="V671" i="8"/>
  <c r="U671" i="8"/>
  <c r="T671" i="8"/>
  <c r="AI671" i="8"/>
  <c r="AH671" i="8"/>
  <c r="O671" i="8"/>
  <c r="AF670" i="8"/>
  <c r="AP670" i="8"/>
  <c r="AO670" i="8"/>
  <c r="AN670" i="8"/>
  <c r="AM670" i="8"/>
  <c r="AK670" i="8"/>
  <c r="V670" i="8"/>
  <c r="U670" i="8"/>
  <c r="T670" i="8"/>
  <c r="AI670" i="8"/>
  <c r="AH670" i="8"/>
  <c r="O670" i="8"/>
  <c r="AF669" i="8"/>
  <c r="AP669" i="8"/>
  <c r="AO669" i="8"/>
  <c r="AN669" i="8"/>
  <c r="AM669" i="8"/>
  <c r="AK669" i="8"/>
  <c r="V669" i="8"/>
  <c r="U669" i="8"/>
  <c r="T669" i="8"/>
  <c r="AI669" i="8"/>
  <c r="AH669" i="8"/>
  <c r="O669" i="8"/>
  <c r="AF668" i="8"/>
  <c r="AP668" i="8"/>
  <c r="AO668" i="8"/>
  <c r="AN668" i="8"/>
  <c r="AM668" i="8"/>
  <c r="AK668" i="8"/>
  <c r="V668" i="8"/>
  <c r="U668" i="8"/>
  <c r="T668" i="8"/>
  <c r="AI668" i="8"/>
  <c r="AH668" i="8"/>
  <c r="O668" i="8"/>
  <c r="AF667" i="8"/>
  <c r="AP667" i="8"/>
  <c r="AO667" i="8"/>
  <c r="AN667" i="8"/>
  <c r="AM667" i="8"/>
  <c r="AK667" i="8"/>
  <c r="V667" i="8"/>
  <c r="U667" i="8"/>
  <c r="T667" i="8"/>
  <c r="AI667" i="8"/>
  <c r="AH667" i="8"/>
  <c r="O667" i="8"/>
  <c r="AF666" i="8"/>
  <c r="AP666" i="8"/>
  <c r="AO666" i="8"/>
  <c r="AN666" i="8"/>
  <c r="AM666" i="8"/>
  <c r="AK666" i="8"/>
  <c r="V666" i="8"/>
  <c r="U666" i="8"/>
  <c r="T666" i="8"/>
  <c r="AI666" i="8"/>
  <c r="AH666" i="8"/>
  <c r="O666" i="8"/>
  <c r="AF665" i="8"/>
  <c r="AP665" i="8"/>
  <c r="AO665" i="8"/>
  <c r="AN665" i="8"/>
  <c r="AM665" i="8"/>
  <c r="AK665" i="8"/>
  <c r="V665" i="8"/>
  <c r="U665" i="8"/>
  <c r="T665" i="8"/>
  <c r="AI665" i="8"/>
  <c r="AH665" i="8"/>
  <c r="O665" i="8"/>
  <c r="AF664" i="8"/>
  <c r="AP664" i="8"/>
  <c r="AO664" i="8"/>
  <c r="AN664" i="8"/>
  <c r="AM664" i="8"/>
  <c r="AK664" i="8"/>
  <c r="V664" i="8"/>
  <c r="U664" i="8"/>
  <c r="T664" i="8"/>
  <c r="AI664" i="8"/>
  <c r="AH664" i="8"/>
  <c r="O664" i="8"/>
  <c r="AF663" i="8"/>
  <c r="AP663" i="8"/>
  <c r="AO663" i="8"/>
  <c r="AN663" i="8"/>
  <c r="AM663" i="8"/>
  <c r="AK663" i="8"/>
  <c r="V663" i="8"/>
  <c r="U663" i="8"/>
  <c r="T663" i="8"/>
  <c r="AI663" i="8"/>
  <c r="AH663" i="8"/>
  <c r="O663" i="8"/>
  <c r="AF662" i="8"/>
  <c r="AP662" i="8"/>
  <c r="AO662" i="8"/>
  <c r="AN662" i="8"/>
  <c r="AM662" i="8"/>
  <c r="AK662" i="8"/>
  <c r="V662" i="8"/>
  <c r="U662" i="8"/>
  <c r="T662" i="8"/>
  <c r="AI662" i="8"/>
  <c r="AH662" i="8"/>
  <c r="O662" i="8"/>
  <c r="AF661" i="8"/>
  <c r="AP661" i="8"/>
  <c r="AO661" i="8"/>
  <c r="AN661" i="8"/>
  <c r="AM661" i="8"/>
  <c r="AK661" i="8"/>
  <c r="V661" i="8"/>
  <c r="U661" i="8"/>
  <c r="T661" i="8"/>
  <c r="AI661" i="8"/>
  <c r="AH661" i="8"/>
  <c r="O661" i="8"/>
  <c r="AF660" i="8"/>
  <c r="AP660" i="8"/>
  <c r="AO660" i="8"/>
  <c r="AN660" i="8"/>
  <c r="AM660" i="8"/>
  <c r="AK660" i="8"/>
  <c r="V660" i="8"/>
  <c r="U660" i="8"/>
  <c r="T660" i="8"/>
  <c r="AI660" i="8"/>
  <c r="AH660" i="8"/>
  <c r="O660" i="8"/>
  <c r="AF659" i="8"/>
  <c r="AP659" i="8"/>
  <c r="AO659" i="8"/>
  <c r="AN659" i="8"/>
  <c r="AM659" i="8"/>
  <c r="AK659" i="8"/>
  <c r="V659" i="8"/>
  <c r="U659" i="8"/>
  <c r="T659" i="8"/>
  <c r="AI659" i="8"/>
  <c r="AH659" i="8"/>
  <c r="O659" i="8"/>
  <c r="AF658" i="8"/>
  <c r="AP658" i="8"/>
  <c r="AO658" i="8"/>
  <c r="AN658" i="8"/>
  <c r="AM658" i="8"/>
  <c r="AK658" i="8"/>
  <c r="V658" i="8"/>
  <c r="U658" i="8"/>
  <c r="T658" i="8"/>
  <c r="AI658" i="8"/>
  <c r="AH658" i="8"/>
  <c r="O658" i="8"/>
  <c r="AF657" i="8"/>
  <c r="AP657" i="8"/>
  <c r="AO657" i="8"/>
  <c r="AN657" i="8"/>
  <c r="AM657" i="8"/>
  <c r="AK657" i="8"/>
  <c r="V657" i="8"/>
  <c r="U657" i="8"/>
  <c r="T657" i="8"/>
  <c r="AI657" i="8"/>
  <c r="AH657" i="8"/>
  <c r="O657" i="8"/>
  <c r="AF656" i="8"/>
  <c r="AP656" i="8"/>
  <c r="AO656" i="8"/>
  <c r="AN656" i="8"/>
  <c r="AM656" i="8"/>
  <c r="AK656" i="8"/>
  <c r="V656" i="8"/>
  <c r="U656" i="8"/>
  <c r="T656" i="8"/>
  <c r="AI656" i="8"/>
  <c r="AH656" i="8"/>
  <c r="O656" i="8"/>
  <c r="AF655" i="8"/>
  <c r="AP655" i="8"/>
  <c r="AO655" i="8"/>
  <c r="AN655" i="8"/>
  <c r="AM655" i="8"/>
  <c r="AK655" i="8"/>
  <c r="V655" i="8"/>
  <c r="U655" i="8"/>
  <c r="T655" i="8"/>
  <c r="AI655" i="8"/>
  <c r="AH655" i="8"/>
  <c r="O655" i="8"/>
  <c r="AF654" i="8"/>
  <c r="AP654" i="8"/>
  <c r="AO654" i="8"/>
  <c r="AN654" i="8"/>
  <c r="AM654" i="8"/>
  <c r="AK654" i="8"/>
  <c r="V654" i="8"/>
  <c r="U654" i="8"/>
  <c r="T654" i="8"/>
  <c r="AI654" i="8"/>
  <c r="AH654" i="8"/>
  <c r="O654" i="8"/>
  <c r="AF653" i="8"/>
  <c r="AP653" i="8"/>
  <c r="AO653" i="8"/>
  <c r="AN653" i="8"/>
  <c r="AM653" i="8"/>
  <c r="AK653" i="8"/>
  <c r="V653" i="8"/>
  <c r="U653" i="8"/>
  <c r="T653" i="8"/>
  <c r="AI653" i="8"/>
  <c r="AH653" i="8"/>
  <c r="O653" i="8"/>
  <c r="AF652" i="8"/>
  <c r="AP652" i="8"/>
  <c r="AO652" i="8"/>
  <c r="AN652" i="8"/>
  <c r="AM652" i="8"/>
  <c r="AK652" i="8"/>
  <c r="V652" i="8"/>
  <c r="U652" i="8"/>
  <c r="T652" i="8"/>
  <c r="AI652" i="8"/>
  <c r="AH652" i="8"/>
  <c r="O652" i="8"/>
  <c r="AF651" i="8"/>
  <c r="AP651" i="8"/>
  <c r="AO651" i="8"/>
  <c r="AN651" i="8"/>
  <c r="AM651" i="8"/>
  <c r="AK651" i="8"/>
  <c r="V651" i="8"/>
  <c r="U651" i="8"/>
  <c r="T651" i="8"/>
  <c r="AI651" i="8"/>
  <c r="AH651" i="8"/>
  <c r="O651" i="8"/>
  <c r="AF650" i="8"/>
  <c r="AP650" i="8"/>
  <c r="AO650" i="8"/>
  <c r="AN650" i="8"/>
  <c r="AM650" i="8"/>
  <c r="AK650" i="8"/>
  <c r="V650" i="8"/>
  <c r="U650" i="8"/>
  <c r="T650" i="8"/>
  <c r="AI650" i="8"/>
  <c r="AH650" i="8"/>
  <c r="O650" i="8"/>
  <c r="AF649" i="8"/>
  <c r="AP649" i="8"/>
  <c r="AO649" i="8"/>
  <c r="AN649" i="8"/>
  <c r="AM649" i="8"/>
  <c r="AK649" i="8"/>
  <c r="V649" i="8"/>
  <c r="U649" i="8"/>
  <c r="T649" i="8"/>
  <c r="AI649" i="8"/>
  <c r="AH649" i="8"/>
  <c r="O649" i="8"/>
  <c r="AF648" i="8"/>
  <c r="AP648" i="8"/>
  <c r="AO648" i="8"/>
  <c r="AN648" i="8"/>
  <c r="AM648" i="8"/>
  <c r="AK648" i="8"/>
  <c r="V648" i="8"/>
  <c r="U648" i="8"/>
  <c r="T648" i="8"/>
  <c r="AI648" i="8"/>
  <c r="AH648" i="8"/>
  <c r="O648" i="8"/>
  <c r="AF647" i="8"/>
  <c r="AP647" i="8"/>
  <c r="AO647" i="8"/>
  <c r="AN647" i="8"/>
  <c r="AM647" i="8"/>
  <c r="AK647" i="8"/>
  <c r="V647" i="8"/>
  <c r="U647" i="8"/>
  <c r="T647" i="8"/>
  <c r="AI647" i="8"/>
  <c r="AH647" i="8"/>
  <c r="O647" i="8"/>
  <c r="AF646" i="8"/>
  <c r="AP646" i="8"/>
  <c r="AO646" i="8"/>
  <c r="AN646" i="8"/>
  <c r="AM646" i="8"/>
  <c r="AK646" i="8"/>
  <c r="V646" i="8"/>
  <c r="U646" i="8"/>
  <c r="T646" i="8"/>
  <c r="AI646" i="8"/>
  <c r="AH646" i="8"/>
  <c r="O646" i="8"/>
  <c r="AF645" i="8"/>
  <c r="AP645" i="8"/>
  <c r="AO645" i="8"/>
  <c r="AN645" i="8"/>
  <c r="AM645" i="8"/>
  <c r="AK645" i="8"/>
  <c r="V645" i="8"/>
  <c r="U645" i="8"/>
  <c r="T645" i="8"/>
  <c r="AI645" i="8"/>
  <c r="AH645" i="8"/>
  <c r="O645" i="8"/>
  <c r="AF644" i="8"/>
  <c r="AP644" i="8"/>
  <c r="AO644" i="8"/>
  <c r="AN644" i="8"/>
  <c r="AM644" i="8"/>
  <c r="AK644" i="8"/>
  <c r="V644" i="8"/>
  <c r="U644" i="8"/>
  <c r="T644" i="8"/>
  <c r="AI644" i="8"/>
  <c r="AH644" i="8"/>
  <c r="O644" i="8"/>
  <c r="AF643" i="8"/>
  <c r="AP643" i="8"/>
  <c r="AO643" i="8"/>
  <c r="AN643" i="8"/>
  <c r="AM643" i="8"/>
  <c r="AK643" i="8"/>
  <c r="V643" i="8"/>
  <c r="U643" i="8"/>
  <c r="T643" i="8"/>
  <c r="AI643" i="8"/>
  <c r="AH643" i="8"/>
  <c r="O643" i="8"/>
  <c r="AF642" i="8"/>
  <c r="AP642" i="8"/>
  <c r="AO642" i="8"/>
  <c r="AN642" i="8"/>
  <c r="AM642" i="8"/>
  <c r="AK642" i="8"/>
  <c r="V642" i="8"/>
  <c r="U642" i="8"/>
  <c r="T642" i="8"/>
  <c r="AI642" i="8"/>
  <c r="AH642" i="8"/>
  <c r="O642" i="8"/>
  <c r="AF641" i="8"/>
  <c r="AP641" i="8"/>
  <c r="AO641" i="8"/>
  <c r="AN641" i="8"/>
  <c r="AM641" i="8"/>
  <c r="AK641" i="8"/>
  <c r="V641" i="8"/>
  <c r="U641" i="8"/>
  <c r="T641" i="8"/>
  <c r="AI641" i="8"/>
  <c r="AH641" i="8"/>
  <c r="O641" i="8"/>
  <c r="AF640" i="8"/>
  <c r="AP640" i="8"/>
  <c r="AO640" i="8"/>
  <c r="AN640" i="8"/>
  <c r="AM640" i="8"/>
  <c r="AK640" i="8"/>
  <c r="V640" i="8"/>
  <c r="U640" i="8"/>
  <c r="T640" i="8"/>
  <c r="AI640" i="8"/>
  <c r="AH640" i="8"/>
  <c r="O640" i="8"/>
  <c r="AF639" i="8"/>
  <c r="AP639" i="8"/>
  <c r="AO639" i="8"/>
  <c r="AN639" i="8"/>
  <c r="AM639" i="8"/>
  <c r="AK639" i="8"/>
  <c r="V639" i="8"/>
  <c r="U639" i="8"/>
  <c r="T639" i="8"/>
  <c r="AI639" i="8"/>
  <c r="AH639" i="8"/>
  <c r="O639" i="8"/>
  <c r="AF638" i="8"/>
  <c r="AP638" i="8"/>
  <c r="AO638" i="8"/>
  <c r="AN638" i="8"/>
  <c r="AM638" i="8"/>
  <c r="AK638" i="8"/>
  <c r="V638" i="8"/>
  <c r="U638" i="8"/>
  <c r="T638" i="8"/>
  <c r="AI638" i="8"/>
  <c r="AH638" i="8"/>
  <c r="O638" i="8"/>
  <c r="AF637" i="8"/>
  <c r="AP637" i="8"/>
  <c r="AO637" i="8"/>
  <c r="AN637" i="8"/>
  <c r="AM637" i="8"/>
  <c r="AK637" i="8"/>
  <c r="V637" i="8"/>
  <c r="U637" i="8"/>
  <c r="T637" i="8"/>
  <c r="AI637" i="8"/>
  <c r="AH637" i="8"/>
  <c r="O637" i="8"/>
  <c r="AF636" i="8"/>
  <c r="AP636" i="8"/>
  <c r="AO636" i="8"/>
  <c r="AN636" i="8"/>
  <c r="AM636" i="8"/>
  <c r="AK636" i="8"/>
  <c r="V636" i="8"/>
  <c r="U636" i="8"/>
  <c r="T636" i="8"/>
  <c r="AI636" i="8"/>
  <c r="AH636" i="8"/>
  <c r="O636" i="8"/>
  <c r="AF635" i="8"/>
  <c r="AP635" i="8"/>
  <c r="AO635" i="8"/>
  <c r="AN635" i="8"/>
  <c r="AM635" i="8"/>
  <c r="AK635" i="8"/>
  <c r="V635" i="8"/>
  <c r="U635" i="8"/>
  <c r="T635" i="8"/>
  <c r="AI635" i="8"/>
  <c r="AH635" i="8"/>
  <c r="O635" i="8"/>
  <c r="AF634" i="8"/>
  <c r="AP634" i="8"/>
  <c r="AO634" i="8"/>
  <c r="AN634" i="8"/>
  <c r="AM634" i="8"/>
  <c r="AK634" i="8"/>
  <c r="V634" i="8"/>
  <c r="U634" i="8"/>
  <c r="T634" i="8"/>
  <c r="AI634" i="8"/>
  <c r="AH634" i="8"/>
  <c r="O634" i="8"/>
  <c r="AF633" i="8"/>
  <c r="AP633" i="8"/>
  <c r="AO633" i="8"/>
  <c r="AN633" i="8"/>
  <c r="AM633" i="8"/>
  <c r="AK633" i="8"/>
  <c r="V633" i="8"/>
  <c r="U633" i="8"/>
  <c r="T633" i="8"/>
  <c r="AI633" i="8"/>
  <c r="AH633" i="8"/>
  <c r="O633" i="8"/>
  <c r="AF632" i="8"/>
  <c r="AP632" i="8"/>
  <c r="AO632" i="8"/>
  <c r="AN632" i="8"/>
  <c r="AM632" i="8"/>
  <c r="AK632" i="8"/>
  <c r="V632" i="8"/>
  <c r="U632" i="8"/>
  <c r="T632" i="8"/>
  <c r="AI632" i="8"/>
  <c r="AH632" i="8"/>
  <c r="O632" i="8"/>
  <c r="AF631" i="8"/>
  <c r="AP631" i="8"/>
  <c r="AO631" i="8"/>
  <c r="AN631" i="8"/>
  <c r="AM631" i="8"/>
  <c r="AK631" i="8"/>
  <c r="V631" i="8"/>
  <c r="U631" i="8"/>
  <c r="T631" i="8"/>
  <c r="AI631" i="8"/>
  <c r="AH631" i="8"/>
  <c r="O631" i="8"/>
  <c r="AF630" i="8"/>
  <c r="AP630" i="8"/>
  <c r="AO630" i="8"/>
  <c r="AN630" i="8"/>
  <c r="AM630" i="8"/>
  <c r="AK630" i="8"/>
  <c r="V630" i="8"/>
  <c r="U630" i="8"/>
  <c r="T630" i="8"/>
  <c r="AI630" i="8"/>
  <c r="AH630" i="8"/>
  <c r="O630" i="8"/>
  <c r="AF629" i="8"/>
  <c r="AP629" i="8"/>
  <c r="AO629" i="8"/>
  <c r="AN629" i="8"/>
  <c r="AM629" i="8"/>
  <c r="AK629" i="8"/>
  <c r="V629" i="8"/>
  <c r="U629" i="8"/>
  <c r="T629" i="8"/>
  <c r="AI629" i="8"/>
  <c r="AH629" i="8"/>
  <c r="O629" i="8"/>
  <c r="AF628" i="8"/>
  <c r="AP628" i="8"/>
  <c r="AO628" i="8"/>
  <c r="AN628" i="8"/>
  <c r="AM628" i="8"/>
  <c r="AK628" i="8"/>
  <c r="V628" i="8"/>
  <c r="U628" i="8"/>
  <c r="T628" i="8"/>
  <c r="AI628" i="8"/>
  <c r="AH628" i="8"/>
  <c r="O628" i="8"/>
  <c r="AF627" i="8"/>
  <c r="AP627" i="8"/>
  <c r="AO627" i="8"/>
  <c r="AN627" i="8"/>
  <c r="AM627" i="8"/>
  <c r="AK627" i="8"/>
  <c r="V627" i="8"/>
  <c r="U627" i="8"/>
  <c r="T627" i="8"/>
  <c r="AI627" i="8"/>
  <c r="AH627" i="8"/>
  <c r="O627" i="8"/>
  <c r="AF626" i="8"/>
  <c r="AP626" i="8"/>
  <c r="AO626" i="8"/>
  <c r="AN626" i="8"/>
  <c r="AM626" i="8"/>
  <c r="AK626" i="8"/>
  <c r="V626" i="8"/>
  <c r="U626" i="8"/>
  <c r="T626" i="8"/>
  <c r="AI626" i="8"/>
  <c r="AH626" i="8"/>
  <c r="O626" i="8"/>
  <c r="AF625" i="8"/>
  <c r="AP625" i="8"/>
  <c r="AO625" i="8"/>
  <c r="AN625" i="8"/>
  <c r="AM625" i="8"/>
  <c r="AK625" i="8"/>
  <c r="V625" i="8"/>
  <c r="U625" i="8"/>
  <c r="T625" i="8"/>
  <c r="AI625" i="8"/>
  <c r="AH625" i="8"/>
  <c r="O625" i="8"/>
  <c r="AF624" i="8"/>
  <c r="AP624" i="8"/>
  <c r="AO624" i="8"/>
  <c r="AN624" i="8"/>
  <c r="AM624" i="8"/>
  <c r="AK624" i="8"/>
  <c r="V624" i="8"/>
  <c r="U624" i="8"/>
  <c r="T624" i="8"/>
  <c r="AI624" i="8"/>
  <c r="AH624" i="8"/>
  <c r="O624" i="8"/>
  <c r="AF623" i="8"/>
  <c r="AP623" i="8"/>
  <c r="AO623" i="8"/>
  <c r="AN623" i="8"/>
  <c r="AM623" i="8"/>
  <c r="AK623" i="8"/>
  <c r="V623" i="8"/>
  <c r="U623" i="8"/>
  <c r="T623" i="8"/>
  <c r="AI623" i="8"/>
  <c r="AH623" i="8"/>
  <c r="O623" i="8"/>
  <c r="AF622" i="8"/>
  <c r="AP622" i="8"/>
  <c r="AO622" i="8"/>
  <c r="AN622" i="8"/>
  <c r="AM622" i="8"/>
  <c r="AK622" i="8"/>
  <c r="V622" i="8"/>
  <c r="U622" i="8"/>
  <c r="T622" i="8"/>
  <c r="AI622" i="8"/>
  <c r="AH622" i="8"/>
  <c r="O622" i="8"/>
  <c r="AF621" i="8"/>
  <c r="AP621" i="8"/>
  <c r="AO621" i="8"/>
  <c r="AN621" i="8"/>
  <c r="AM621" i="8"/>
  <c r="AK621" i="8"/>
  <c r="V621" i="8"/>
  <c r="U621" i="8"/>
  <c r="T621" i="8"/>
  <c r="AI621" i="8"/>
  <c r="AH621" i="8"/>
  <c r="O621" i="8"/>
  <c r="AF620" i="8"/>
  <c r="AP620" i="8"/>
  <c r="AO620" i="8"/>
  <c r="AN620" i="8"/>
  <c r="AM620" i="8"/>
  <c r="AK620" i="8"/>
  <c r="V620" i="8"/>
  <c r="U620" i="8"/>
  <c r="T620" i="8"/>
  <c r="AI620" i="8"/>
  <c r="AH620" i="8"/>
  <c r="O620" i="8"/>
  <c r="AF614" i="8"/>
  <c r="AP614" i="8"/>
  <c r="AO614" i="8"/>
  <c r="AN614" i="8"/>
  <c r="AM614" i="8"/>
  <c r="AK614" i="8"/>
  <c r="V614" i="8"/>
  <c r="U614" i="8"/>
  <c r="T614" i="8"/>
  <c r="AI614" i="8"/>
  <c r="AH614" i="8"/>
  <c r="O614" i="8"/>
  <c r="AF610" i="8"/>
  <c r="AP610" i="8"/>
  <c r="AO610" i="8"/>
  <c r="AN610" i="8"/>
  <c r="AM610" i="8"/>
  <c r="AK610" i="8"/>
  <c r="V610" i="8"/>
  <c r="U610" i="8"/>
  <c r="T610" i="8"/>
  <c r="AI610" i="8"/>
  <c r="AH610" i="8"/>
  <c r="O610" i="8"/>
  <c r="AF609" i="8"/>
  <c r="AP609" i="8"/>
  <c r="AO609" i="8"/>
  <c r="AN609" i="8"/>
  <c r="AM609" i="8"/>
  <c r="AK609" i="8"/>
  <c r="V609" i="8"/>
  <c r="U609" i="8"/>
  <c r="T609" i="8"/>
  <c r="AI609" i="8"/>
  <c r="AH609" i="8"/>
  <c r="O609" i="8"/>
  <c r="AF607" i="8"/>
  <c r="AP607" i="8"/>
  <c r="AO607" i="8"/>
  <c r="AN607" i="8"/>
  <c r="AM607" i="8"/>
  <c r="AK607" i="8"/>
  <c r="V607" i="8"/>
  <c r="U607" i="8"/>
  <c r="T607" i="8"/>
  <c r="AI607" i="8"/>
  <c r="AH607" i="8"/>
  <c r="O607" i="8"/>
  <c r="AF605" i="8"/>
  <c r="AP605" i="8"/>
  <c r="AO605" i="8"/>
  <c r="AN605" i="8"/>
  <c r="AM605" i="8"/>
  <c r="AK605" i="8"/>
  <c r="V605" i="8"/>
  <c r="U605" i="8"/>
  <c r="T605" i="8"/>
  <c r="AI605" i="8"/>
  <c r="AH605" i="8"/>
  <c r="O605" i="8"/>
  <c r="AF604" i="8"/>
  <c r="AP604" i="8"/>
  <c r="AO604" i="8"/>
  <c r="AN604" i="8"/>
  <c r="AM604" i="8"/>
  <c r="AK604" i="8"/>
  <c r="V604" i="8"/>
  <c r="U604" i="8"/>
  <c r="T604" i="8"/>
  <c r="AI604" i="8"/>
  <c r="AH604" i="8"/>
  <c r="O604" i="8"/>
  <c r="AF603" i="8"/>
  <c r="AP603" i="8"/>
  <c r="AO603" i="8"/>
  <c r="AN603" i="8"/>
  <c r="AM603" i="8"/>
  <c r="AK603" i="8"/>
  <c r="V603" i="8"/>
  <c r="U603" i="8"/>
  <c r="T603" i="8"/>
  <c r="AI603" i="8"/>
  <c r="AH603" i="8"/>
  <c r="O603" i="8"/>
  <c r="AF602" i="8"/>
  <c r="AP602" i="8"/>
  <c r="AO602" i="8"/>
  <c r="AN602" i="8"/>
  <c r="AM602" i="8"/>
  <c r="AK602" i="8"/>
  <c r="V602" i="8"/>
  <c r="U602" i="8"/>
  <c r="T602" i="8"/>
  <c r="AI602" i="8"/>
  <c r="AH602" i="8"/>
  <c r="O602" i="8"/>
  <c r="AF601" i="8"/>
  <c r="AP601" i="8"/>
  <c r="AO601" i="8"/>
  <c r="AN601" i="8"/>
  <c r="AM601" i="8"/>
  <c r="AK601" i="8"/>
  <c r="V601" i="8"/>
  <c r="U601" i="8"/>
  <c r="T601" i="8"/>
  <c r="AI601" i="8"/>
  <c r="AH601" i="8"/>
  <c r="O601" i="8"/>
  <c r="AF600" i="8"/>
  <c r="AP600" i="8"/>
  <c r="AO600" i="8"/>
  <c r="AN600" i="8"/>
  <c r="AM600" i="8"/>
  <c r="AK600" i="8"/>
  <c r="V600" i="8"/>
  <c r="U600" i="8"/>
  <c r="T600" i="8"/>
  <c r="AI600" i="8"/>
  <c r="AH600" i="8"/>
  <c r="O600" i="8"/>
  <c r="AF599" i="8"/>
  <c r="AP599" i="8"/>
  <c r="AO599" i="8"/>
  <c r="AN599" i="8"/>
  <c r="AM599" i="8"/>
  <c r="AK599" i="8"/>
  <c r="V599" i="8"/>
  <c r="U599" i="8"/>
  <c r="T599" i="8"/>
  <c r="AI599" i="8"/>
  <c r="AH599" i="8"/>
  <c r="O599" i="8"/>
  <c r="AF598" i="8"/>
  <c r="AP598" i="8"/>
  <c r="AO598" i="8"/>
  <c r="AN598" i="8"/>
  <c r="AM598" i="8"/>
  <c r="AK598" i="8"/>
  <c r="V598" i="8"/>
  <c r="U598" i="8"/>
  <c r="T598" i="8"/>
  <c r="AI598" i="8"/>
  <c r="AH598" i="8"/>
  <c r="O598" i="8"/>
  <c r="AF597" i="8"/>
  <c r="AP597" i="8"/>
  <c r="AO597" i="8"/>
  <c r="AN597" i="8"/>
  <c r="AM597" i="8"/>
  <c r="AK597" i="8"/>
  <c r="V597" i="8"/>
  <c r="U597" i="8"/>
  <c r="T597" i="8"/>
  <c r="AI597" i="8"/>
  <c r="AH597" i="8"/>
  <c r="O597" i="8"/>
  <c r="AF596" i="8"/>
  <c r="AP596" i="8"/>
  <c r="AO596" i="8"/>
  <c r="AN596" i="8"/>
  <c r="AM596" i="8"/>
  <c r="AK596" i="8"/>
  <c r="V596" i="8"/>
  <c r="U596" i="8"/>
  <c r="T596" i="8"/>
  <c r="AI596" i="8"/>
  <c r="AH596" i="8"/>
  <c r="O596" i="8"/>
  <c r="AF595" i="8"/>
  <c r="AP595" i="8"/>
  <c r="AO595" i="8"/>
  <c r="AN595" i="8"/>
  <c r="AM595" i="8"/>
  <c r="AK595" i="8"/>
  <c r="V595" i="8"/>
  <c r="U595" i="8"/>
  <c r="T595" i="8"/>
  <c r="AI595" i="8"/>
  <c r="AH595" i="8"/>
  <c r="O595" i="8"/>
  <c r="AF594" i="8"/>
  <c r="AP594" i="8"/>
  <c r="AO594" i="8"/>
  <c r="AN594" i="8"/>
  <c r="AM594" i="8"/>
  <c r="AK594" i="8"/>
  <c r="V594" i="8"/>
  <c r="U594" i="8"/>
  <c r="T594" i="8"/>
  <c r="AI594" i="8"/>
  <c r="AH594" i="8"/>
  <c r="O594" i="8"/>
  <c r="AF593" i="8"/>
  <c r="AP593" i="8"/>
  <c r="AO593" i="8"/>
  <c r="AN593" i="8"/>
  <c r="AM593" i="8"/>
  <c r="AK593" i="8"/>
  <c r="V593" i="8"/>
  <c r="U593" i="8"/>
  <c r="T593" i="8"/>
  <c r="AI593" i="8"/>
  <c r="AH593" i="8"/>
  <c r="O593" i="8"/>
  <c r="AF592" i="8"/>
  <c r="AP592" i="8"/>
  <c r="AO592" i="8"/>
  <c r="AN592" i="8"/>
  <c r="AM592" i="8"/>
  <c r="AK592" i="8"/>
  <c r="V592" i="8"/>
  <c r="U592" i="8"/>
  <c r="T592" i="8"/>
  <c r="AI592" i="8"/>
  <c r="AH592" i="8"/>
  <c r="O592" i="8"/>
  <c r="AF591" i="8"/>
  <c r="AP591" i="8"/>
  <c r="AO591" i="8"/>
  <c r="AN591" i="8"/>
  <c r="AM591" i="8"/>
  <c r="AK591" i="8"/>
  <c r="V591" i="8"/>
  <c r="U591" i="8"/>
  <c r="T591" i="8"/>
  <c r="AI591" i="8"/>
  <c r="AH591" i="8"/>
  <c r="O591" i="8"/>
  <c r="AF590" i="8"/>
  <c r="AP590" i="8"/>
  <c r="AO590" i="8"/>
  <c r="AN590" i="8"/>
  <c r="AM590" i="8"/>
  <c r="AK590" i="8"/>
  <c r="V590" i="8"/>
  <c r="U590" i="8"/>
  <c r="T590" i="8"/>
  <c r="AI590" i="8"/>
  <c r="AH590" i="8"/>
  <c r="O590" i="8"/>
  <c r="AF589" i="8"/>
  <c r="AP589" i="8"/>
  <c r="AO589" i="8"/>
  <c r="AN589" i="8"/>
  <c r="AM589" i="8"/>
  <c r="AK589" i="8"/>
  <c r="V589" i="8"/>
  <c r="U589" i="8"/>
  <c r="T589" i="8"/>
  <c r="AI589" i="8"/>
  <c r="AH589" i="8"/>
  <c r="O589" i="8"/>
  <c r="AF588" i="8"/>
  <c r="AP588" i="8"/>
  <c r="AO588" i="8"/>
  <c r="AN588" i="8"/>
  <c r="AM588" i="8"/>
  <c r="AK588" i="8"/>
  <c r="V588" i="8"/>
  <c r="U588" i="8"/>
  <c r="T588" i="8"/>
  <c r="AI588" i="8"/>
  <c r="AH588" i="8"/>
  <c r="O588" i="8"/>
  <c r="AF587" i="8"/>
  <c r="AP587" i="8"/>
  <c r="AO587" i="8"/>
  <c r="AN587" i="8"/>
  <c r="AM587" i="8"/>
  <c r="AK587" i="8"/>
  <c r="V587" i="8"/>
  <c r="U587" i="8"/>
  <c r="T587" i="8"/>
  <c r="AI587" i="8"/>
  <c r="AH587" i="8"/>
  <c r="O587" i="8"/>
  <c r="AF586" i="8"/>
  <c r="AP586" i="8"/>
  <c r="AO586" i="8"/>
  <c r="AN586" i="8"/>
  <c r="AM586" i="8"/>
  <c r="AK586" i="8"/>
  <c r="V586" i="8"/>
  <c r="U586" i="8"/>
  <c r="T586" i="8"/>
  <c r="AI586" i="8"/>
  <c r="AH586" i="8"/>
  <c r="O586" i="8"/>
  <c r="AF585" i="8"/>
  <c r="AP585" i="8"/>
  <c r="AO585" i="8"/>
  <c r="AN585" i="8"/>
  <c r="AM585" i="8"/>
  <c r="AK585" i="8"/>
  <c r="V585" i="8"/>
  <c r="U585" i="8"/>
  <c r="T585" i="8"/>
  <c r="AI585" i="8"/>
  <c r="AH585" i="8"/>
  <c r="O585" i="8"/>
  <c r="AF584" i="8"/>
  <c r="AP584" i="8"/>
  <c r="AO584" i="8"/>
  <c r="AN584" i="8"/>
  <c r="AM584" i="8"/>
  <c r="AK584" i="8"/>
  <c r="V584" i="8"/>
  <c r="U584" i="8"/>
  <c r="T584" i="8"/>
  <c r="AI584" i="8"/>
  <c r="AH584" i="8"/>
  <c r="O584" i="8"/>
  <c r="AF583" i="8"/>
  <c r="AP583" i="8"/>
  <c r="AO583" i="8"/>
  <c r="AN583" i="8"/>
  <c r="AM583" i="8"/>
  <c r="AK583" i="8"/>
  <c r="V583" i="8"/>
  <c r="U583" i="8"/>
  <c r="T583" i="8"/>
  <c r="AI583" i="8"/>
  <c r="AH583" i="8"/>
  <c r="O583" i="8"/>
  <c r="AF582" i="8"/>
  <c r="AP582" i="8"/>
  <c r="AO582" i="8"/>
  <c r="AN582" i="8"/>
  <c r="AM582" i="8"/>
  <c r="AK582" i="8"/>
  <c r="V582" i="8"/>
  <c r="U582" i="8"/>
  <c r="T582" i="8"/>
  <c r="AI582" i="8"/>
  <c r="AH582" i="8"/>
  <c r="O582" i="8"/>
  <c r="AF581" i="8"/>
  <c r="AP581" i="8"/>
  <c r="AO581" i="8"/>
  <c r="AN581" i="8"/>
  <c r="AM581" i="8"/>
  <c r="AK581" i="8"/>
  <c r="V581" i="8"/>
  <c r="U581" i="8"/>
  <c r="T581" i="8"/>
  <c r="AI581" i="8"/>
  <c r="AH581" i="8"/>
  <c r="O581" i="8"/>
  <c r="AF580" i="8"/>
  <c r="AP580" i="8"/>
  <c r="AO580" i="8"/>
  <c r="AN580" i="8"/>
  <c r="AM580" i="8"/>
  <c r="AK580" i="8"/>
  <c r="V580" i="8"/>
  <c r="U580" i="8"/>
  <c r="T580" i="8"/>
  <c r="AI580" i="8"/>
  <c r="AH580" i="8"/>
  <c r="O580" i="8"/>
  <c r="AF579" i="8"/>
  <c r="AP579" i="8"/>
  <c r="AO579" i="8"/>
  <c r="AN579" i="8"/>
  <c r="AM579" i="8"/>
  <c r="AK579" i="8"/>
  <c r="V579" i="8"/>
  <c r="U579" i="8"/>
  <c r="T579" i="8"/>
  <c r="AI579" i="8"/>
  <c r="AH579" i="8"/>
  <c r="O579" i="8"/>
  <c r="AF578" i="8"/>
  <c r="AP578" i="8"/>
  <c r="AO578" i="8"/>
  <c r="AN578" i="8"/>
  <c r="AM578" i="8"/>
  <c r="AK578" i="8"/>
  <c r="V578" i="8"/>
  <c r="U578" i="8"/>
  <c r="T578" i="8"/>
  <c r="AI578" i="8"/>
  <c r="AH578" i="8"/>
  <c r="O578" i="8"/>
  <c r="AF577" i="8"/>
  <c r="AP577" i="8"/>
  <c r="AO577" i="8"/>
  <c r="AN577" i="8"/>
  <c r="AM577" i="8"/>
  <c r="AK577" i="8"/>
  <c r="V577" i="8"/>
  <c r="U577" i="8"/>
  <c r="T577" i="8"/>
  <c r="AI577" i="8"/>
  <c r="AH577" i="8"/>
  <c r="O577" i="8"/>
  <c r="AF576" i="8"/>
  <c r="AP576" i="8"/>
  <c r="AO576" i="8"/>
  <c r="AN576" i="8"/>
  <c r="AM576" i="8"/>
  <c r="AK576" i="8"/>
  <c r="V576" i="8"/>
  <c r="U576" i="8"/>
  <c r="T576" i="8"/>
  <c r="AI576" i="8"/>
  <c r="AH576" i="8"/>
  <c r="O576" i="8"/>
  <c r="AF575" i="8"/>
  <c r="AP575" i="8"/>
  <c r="AO575" i="8"/>
  <c r="AN575" i="8"/>
  <c r="AM575" i="8"/>
  <c r="AK575" i="8"/>
  <c r="V575" i="8"/>
  <c r="U575" i="8"/>
  <c r="T575" i="8"/>
  <c r="AI575" i="8"/>
  <c r="AH575" i="8"/>
  <c r="O575" i="8"/>
  <c r="AF574" i="8"/>
  <c r="AP574" i="8"/>
  <c r="AO574" i="8"/>
  <c r="AN574" i="8"/>
  <c r="AM574" i="8"/>
  <c r="AK574" i="8"/>
  <c r="V574" i="8"/>
  <c r="U574" i="8"/>
  <c r="T574" i="8"/>
  <c r="AI574" i="8"/>
  <c r="AH574" i="8"/>
  <c r="O574" i="8"/>
  <c r="AF573" i="8"/>
  <c r="AP573" i="8"/>
  <c r="AO573" i="8"/>
  <c r="AN573" i="8"/>
  <c r="AM573" i="8"/>
  <c r="AK573" i="8"/>
  <c r="V573" i="8"/>
  <c r="U573" i="8"/>
  <c r="T573" i="8"/>
  <c r="AI573" i="8"/>
  <c r="AH573" i="8"/>
  <c r="O573" i="8"/>
  <c r="AF572" i="8"/>
  <c r="AP572" i="8"/>
  <c r="AO572" i="8"/>
  <c r="AN572" i="8"/>
  <c r="AM572" i="8"/>
  <c r="AK572" i="8"/>
  <c r="V572" i="8"/>
  <c r="U572" i="8"/>
  <c r="T572" i="8"/>
  <c r="AI572" i="8"/>
  <c r="AH572" i="8"/>
  <c r="O572" i="8"/>
  <c r="AF571" i="8"/>
  <c r="AP571" i="8"/>
  <c r="AO571" i="8"/>
  <c r="AN571" i="8"/>
  <c r="AM571" i="8"/>
  <c r="AK571" i="8"/>
  <c r="V571" i="8"/>
  <c r="U571" i="8"/>
  <c r="T571" i="8"/>
  <c r="AI571" i="8"/>
  <c r="AH571" i="8"/>
  <c r="O571" i="8"/>
  <c r="AF570" i="8"/>
  <c r="AP570" i="8"/>
  <c r="AO570" i="8"/>
  <c r="AN570" i="8"/>
  <c r="AM570" i="8"/>
  <c r="AK570" i="8"/>
  <c r="V570" i="8"/>
  <c r="U570" i="8"/>
  <c r="T570" i="8"/>
  <c r="AI570" i="8"/>
  <c r="AH570" i="8"/>
  <c r="O570" i="8"/>
  <c r="AF569" i="8"/>
  <c r="AP569" i="8"/>
  <c r="AO569" i="8"/>
  <c r="AN569" i="8"/>
  <c r="AM569" i="8"/>
  <c r="AK569" i="8"/>
  <c r="V569" i="8"/>
  <c r="U569" i="8"/>
  <c r="T569" i="8"/>
  <c r="AI569" i="8"/>
  <c r="AH569" i="8"/>
  <c r="O569" i="8"/>
  <c r="AF568" i="8"/>
  <c r="AP568" i="8"/>
  <c r="AO568" i="8"/>
  <c r="AN568" i="8"/>
  <c r="AM568" i="8"/>
  <c r="AK568" i="8"/>
  <c r="V568" i="8"/>
  <c r="U568" i="8"/>
  <c r="T568" i="8"/>
  <c r="AI568" i="8"/>
  <c r="AH568" i="8"/>
  <c r="O568" i="8"/>
  <c r="AF567" i="8"/>
  <c r="AP567" i="8"/>
  <c r="AO567" i="8"/>
  <c r="AN567" i="8"/>
  <c r="AM567" i="8"/>
  <c r="AK567" i="8"/>
  <c r="V567" i="8"/>
  <c r="U567" i="8"/>
  <c r="T567" i="8"/>
  <c r="AI567" i="8"/>
  <c r="AH567" i="8"/>
  <c r="O567" i="8"/>
  <c r="AF566" i="8"/>
  <c r="AP566" i="8"/>
  <c r="AO566" i="8"/>
  <c r="AN566" i="8"/>
  <c r="AM566" i="8"/>
  <c r="AK566" i="8"/>
  <c r="V566" i="8"/>
  <c r="U566" i="8"/>
  <c r="T566" i="8"/>
  <c r="AI566" i="8"/>
  <c r="AH566" i="8"/>
  <c r="O566" i="8"/>
  <c r="AF565" i="8"/>
  <c r="AP565" i="8"/>
  <c r="AO565" i="8"/>
  <c r="AN565" i="8"/>
  <c r="AM565" i="8"/>
  <c r="AK565" i="8"/>
  <c r="V565" i="8"/>
  <c r="U565" i="8"/>
  <c r="T565" i="8"/>
  <c r="AI565" i="8"/>
  <c r="AH565" i="8"/>
  <c r="O565" i="8"/>
  <c r="AF564" i="8"/>
  <c r="AP564" i="8"/>
  <c r="AO564" i="8"/>
  <c r="AN564" i="8"/>
  <c r="AM564" i="8"/>
  <c r="AK564" i="8"/>
  <c r="V564" i="8"/>
  <c r="U564" i="8"/>
  <c r="T564" i="8"/>
  <c r="AI564" i="8"/>
  <c r="AH564" i="8"/>
  <c r="O564" i="8"/>
  <c r="AF563" i="8"/>
  <c r="AP563" i="8"/>
  <c r="AO563" i="8"/>
  <c r="AN563" i="8"/>
  <c r="AM563" i="8"/>
  <c r="AK563" i="8"/>
  <c r="V563" i="8"/>
  <c r="U563" i="8"/>
  <c r="T563" i="8"/>
  <c r="AI563" i="8"/>
  <c r="AH563" i="8"/>
  <c r="O563" i="8"/>
  <c r="AF562" i="8"/>
  <c r="AP562" i="8"/>
  <c r="AO562" i="8"/>
  <c r="AN562" i="8"/>
  <c r="AM562" i="8"/>
  <c r="AK562" i="8"/>
  <c r="V562" i="8"/>
  <c r="U562" i="8"/>
  <c r="T562" i="8"/>
  <c r="AI562" i="8"/>
  <c r="AH562" i="8"/>
  <c r="O562" i="8"/>
  <c r="AF561" i="8"/>
  <c r="AP561" i="8"/>
  <c r="AO561" i="8"/>
  <c r="AN561" i="8"/>
  <c r="AM561" i="8"/>
  <c r="AK561" i="8"/>
  <c r="V561" i="8"/>
  <c r="U561" i="8"/>
  <c r="T561" i="8"/>
  <c r="AI561" i="8"/>
  <c r="AH561" i="8"/>
  <c r="O561" i="8"/>
  <c r="AF560" i="8"/>
  <c r="AP560" i="8"/>
  <c r="AO560" i="8"/>
  <c r="AN560" i="8"/>
  <c r="AM560" i="8"/>
  <c r="AK560" i="8"/>
  <c r="V560" i="8"/>
  <c r="U560" i="8"/>
  <c r="T560" i="8"/>
  <c r="AI560" i="8"/>
  <c r="AH560" i="8"/>
  <c r="O560" i="8"/>
  <c r="AF559" i="8"/>
  <c r="AP559" i="8"/>
  <c r="AO559" i="8"/>
  <c r="AN559" i="8"/>
  <c r="AM559" i="8"/>
  <c r="AK559" i="8"/>
  <c r="V559" i="8"/>
  <c r="U559" i="8"/>
  <c r="T559" i="8"/>
  <c r="AI559" i="8"/>
  <c r="AH559" i="8"/>
  <c r="O559" i="8"/>
  <c r="AF558" i="8"/>
  <c r="AP558" i="8"/>
  <c r="AO558" i="8"/>
  <c r="AN558" i="8"/>
  <c r="AM558" i="8"/>
  <c r="AK558" i="8"/>
  <c r="V558" i="8"/>
  <c r="U558" i="8"/>
  <c r="T558" i="8"/>
  <c r="AI558" i="8"/>
  <c r="AH558" i="8"/>
  <c r="O558" i="8"/>
  <c r="AF557" i="8"/>
  <c r="AP557" i="8"/>
  <c r="AO557" i="8"/>
  <c r="AN557" i="8"/>
  <c r="AM557" i="8"/>
  <c r="AK557" i="8"/>
  <c r="V557" i="8"/>
  <c r="U557" i="8"/>
  <c r="T557" i="8"/>
  <c r="AI557" i="8"/>
  <c r="AH557" i="8"/>
  <c r="O557" i="8"/>
  <c r="AF556" i="8"/>
  <c r="AP556" i="8"/>
  <c r="AO556" i="8"/>
  <c r="AN556" i="8"/>
  <c r="AM556" i="8"/>
  <c r="AK556" i="8"/>
  <c r="V556" i="8"/>
  <c r="U556" i="8"/>
  <c r="T556" i="8"/>
  <c r="AI556" i="8"/>
  <c r="AH556" i="8"/>
  <c r="O556" i="8"/>
  <c r="AF555" i="8"/>
  <c r="AP555" i="8"/>
  <c r="AO555" i="8"/>
  <c r="AN555" i="8"/>
  <c r="AM555" i="8"/>
  <c r="AK555" i="8"/>
  <c r="V555" i="8"/>
  <c r="U555" i="8"/>
  <c r="T555" i="8"/>
  <c r="AI555" i="8"/>
  <c r="AH555" i="8"/>
  <c r="O555" i="8"/>
  <c r="AF554" i="8"/>
  <c r="AP554" i="8"/>
  <c r="AO554" i="8"/>
  <c r="AN554" i="8"/>
  <c r="AM554" i="8"/>
  <c r="AK554" i="8"/>
  <c r="V554" i="8"/>
  <c r="U554" i="8"/>
  <c r="T554" i="8"/>
  <c r="AI554" i="8"/>
  <c r="AH554" i="8"/>
  <c r="O554" i="8"/>
  <c r="AF553" i="8"/>
  <c r="AP553" i="8"/>
  <c r="AO553" i="8"/>
  <c r="AN553" i="8"/>
  <c r="AM553" i="8"/>
  <c r="AK553" i="8"/>
  <c r="V553" i="8"/>
  <c r="U553" i="8"/>
  <c r="T553" i="8"/>
  <c r="AI553" i="8"/>
  <c r="AH553" i="8"/>
  <c r="O553" i="8"/>
  <c r="AF552" i="8"/>
  <c r="AP552" i="8"/>
  <c r="AO552" i="8"/>
  <c r="AN552" i="8"/>
  <c r="AM552" i="8"/>
  <c r="AK552" i="8"/>
  <c r="V552" i="8"/>
  <c r="U552" i="8"/>
  <c r="T552" i="8"/>
  <c r="AI552" i="8"/>
  <c r="AH552" i="8"/>
  <c r="O552" i="8"/>
  <c r="AF551" i="8"/>
  <c r="AP551" i="8"/>
  <c r="AO551" i="8"/>
  <c r="AN551" i="8"/>
  <c r="AM551" i="8"/>
  <c r="AK551" i="8"/>
  <c r="V551" i="8"/>
  <c r="U551" i="8"/>
  <c r="T551" i="8"/>
  <c r="AI551" i="8"/>
  <c r="AH551" i="8"/>
  <c r="O551" i="8"/>
  <c r="AF550" i="8"/>
  <c r="AP550" i="8"/>
  <c r="AO550" i="8"/>
  <c r="AN550" i="8"/>
  <c r="AM550" i="8"/>
  <c r="AK550" i="8"/>
  <c r="V550" i="8"/>
  <c r="U550" i="8"/>
  <c r="T550" i="8"/>
  <c r="AI550" i="8"/>
  <c r="AH550" i="8"/>
  <c r="O550" i="8"/>
  <c r="AF549" i="8"/>
  <c r="AP549" i="8"/>
  <c r="AO549" i="8"/>
  <c r="AN549" i="8"/>
  <c r="AM549" i="8"/>
  <c r="AK549" i="8"/>
  <c r="V549" i="8"/>
  <c r="U549" i="8"/>
  <c r="T549" i="8"/>
  <c r="AI549" i="8"/>
  <c r="AH549" i="8"/>
  <c r="O549" i="8"/>
  <c r="AF548" i="8"/>
  <c r="AP548" i="8"/>
  <c r="AO548" i="8"/>
  <c r="AN548" i="8"/>
  <c r="AM548" i="8"/>
  <c r="AK548" i="8"/>
  <c r="V548" i="8"/>
  <c r="U548" i="8"/>
  <c r="T548" i="8"/>
  <c r="AI548" i="8"/>
  <c r="AH548" i="8"/>
  <c r="O548" i="8"/>
  <c r="AF547" i="8"/>
  <c r="AP547" i="8"/>
  <c r="AO547" i="8"/>
  <c r="AN547" i="8"/>
  <c r="AM547" i="8"/>
  <c r="AK547" i="8"/>
  <c r="V547" i="8"/>
  <c r="U547" i="8"/>
  <c r="T547" i="8"/>
  <c r="AI547" i="8"/>
  <c r="AH547" i="8"/>
  <c r="O547" i="8"/>
  <c r="AF546" i="8"/>
  <c r="AP546" i="8"/>
  <c r="AO546" i="8"/>
  <c r="AN546" i="8"/>
  <c r="AM546" i="8"/>
  <c r="AK546" i="8"/>
  <c r="V546" i="8"/>
  <c r="U546" i="8"/>
  <c r="T546" i="8"/>
  <c r="AI546" i="8"/>
  <c r="AH546" i="8"/>
  <c r="O546" i="8"/>
  <c r="AF545" i="8"/>
  <c r="AP545" i="8"/>
  <c r="AO545" i="8"/>
  <c r="AN545" i="8"/>
  <c r="AM545" i="8"/>
  <c r="AK545" i="8"/>
  <c r="V545" i="8"/>
  <c r="U545" i="8"/>
  <c r="T545" i="8"/>
  <c r="AI545" i="8"/>
  <c r="AH545" i="8"/>
  <c r="O545" i="8"/>
  <c r="AF544" i="8"/>
  <c r="AP544" i="8"/>
  <c r="AO544" i="8"/>
  <c r="AN544" i="8"/>
  <c r="AM544" i="8"/>
  <c r="AK544" i="8"/>
  <c r="V544" i="8"/>
  <c r="U544" i="8"/>
  <c r="T544" i="8"/>
  <c r="AI544" i="8"/>
  <c r="AH544" i="8"/>
  <c r="O544" i="8"/>
  <c r="AF543" i="8"/>
  <c r="AP543" i="8"/>
  <c r="AO543" i="8"/>
  <c r="AN543" i="8"/>
  <c r="AM543" i="8"/>
  <c r="AK543" i="8"/>
  <c r="V543" i="8"/>
  <c r="U543" i="8"/>
  <c r="T543" i="8"/>
  <c r="AI543" i="8"/>
  <c r="AH543" i="8"/>
  <c r="O543" i="8"/>
  <c r="AF542" i="8"/>
  <c r="AP542" i="8"/>
  <c r="AO542" i="8"/>
  <c r="AN542" i="8"/>
  <c r="AM542" i="8"/>
  <c r="AK542" i="8"/>
  <c r="V542" i="8"/>
  <c r="U542" i="8"/>
  <c r="T542" i="8"/>
  <c r="AI542" i="8"/>
  <c r="AH542" i="8"/>
  <c r="O542" i="8"/>
  <c r="AF541" i="8"/>
  <c r="AP541" i="8"/>
  <c r="AO541" i="8"/>
  <c r="AN541" i="8"/>
  <c r="AM541" i="8"/>
  <c r="AK541" i="8"/>
  <c r="V541" i="8"/>
  <c r="U541" i="8"/>
  <c r="T541" i="8"/>
  <c r="AI541" i="8"/>
  <c r="AH541" i="8"/>
  <c r="O541" i="8"/>
  <c r="AF540" i="8"/>
  <c r="AP540" i="8"/>
  <c r="AO540" i="8"/>
  <c r="AN540" i="8"/>
  <c r="AM540" i="8"/>
  <c r="AK540" i="8"/>
  <c r="V540" i="8"/>
  <c r="U540" i="8"/>
  <c r="T540" i="8"/>
  <c r="AI540" i="8"/>
  <c r="AH540" i="8"/>
  <c r="O540" i="8"/>
  <c r="AF539" i="8"/>
  <c r="AP539" i="8"/>
  <c r="AO539" i="8"/>
  <c r="AN539" i="8"/>
  <c r="AM539" i="8"/>
  <c r="AK539" i="8"/>
  <c r="V539" i="8"/>
  <c r="U539" i="8"/>
  <c r="T539" i="8"/>
  <c r="AI539" i="8"/>
  <c r="AH539" i="8"/>
  <c r="O539" i="8"/>
  <c r="AF538" i="8"/>
  <c r="AP538" i="8"/>
  <c r="AO538" i="8"/>
  <c r="AN538" i="8"/>
  <c r="AM538" i="8"/>
  <c r="AK538" i="8"/>
  <c r="V538" i="8"/>
  <c r="U538" i="8"/>
  <c r="T538" i="8"/>
  <c r="AI538" i="8"/>
  <c r="AH538" i="8"/>
  <c r="O538" i="8"/>
  <c r="AF537" i="8"/>
  <c r="AP537" i="8"/>
  <c r="AO537" i="8"/>
  <c r="AN537" i="8"/>
  <c r="AM537" i="8"/>
  <c r="AK537" i="8"/>
  <c r="V537" i="8"/>
  <c r="U537" i="8"/>
  <c r="T537" i="8"/>
  <c r="AI537" i="8"/>
  <c r="AH537" i="8"/>
  <c r="O537" i="8"/>
  <c r="AF536" i="8"/>
  <c r="AP536" i="8"/>
  <c r="AO536" i="8"/>
  <c r="AN536" i="8"/>
  <c r="AM536" i="8"/>
  <c r="AK536" i="8"/>
  <c r="V536" i="8"/>
  <c r="U536" i="8"/>
  <c r="T536" i="8"/>
  <c r="AI536" i="8"/>
  <c r="AH536" i="8"/>
  <c r="O536" i="8"/>
  <c r="AF535" i="8"/>
  <c r="AP535" i="8"/>
  <c r="AO535" i="8"/>
  <c r="AN535" i="8"/>
  <c r="AM535" i="8"/>
  <c r="AK535" i="8"/>
  <c r="V535" i="8"/>
  <c r="U535" i="8"/>
  <c r="T535" i="8"/>
  <c r="AI535" i="8"/>
  <c r="AH535" i="8"/>
  <c r="O535" i="8"/>
  <c r="AF534" i="8"/>
  <c r="AP534" i="8"/>
  <c r="AO534" i="8"/>
  <c r="AN534" i="8"/>
  <c r="AM534" i="8"/>
  <c r="AK534" i="8"/>
  <c r="V534" i="8"/>
  <c r="U534" i="8"/>
  <c r="T534" i="8"/>
  <c r="AI534" i="8"/>
  <c r="AH534" i="8"/>
  <c r="O534" i="8"/>
  <c r="AF533" i="8"/>
  <c r="AP533" i="8"/>
  <c r="AO533" i="8"/>
  <c r="AN533" i="8"/>
  <c r="AM533" i="8"/>
  <c r="AK533" i="8"/>
  <c r="V533" i="8"/>
  <c r="U533" i="8"/>
  <c r="T533" i="8"/>
  <c r="AI533" i="8"/>
  <c r="AH533" i="8"/>
  <c r="O533" i="8"/>
  <c r="AF532" i="8"/>
  <c r="AP532" i="8"/>
  <c r="AO532" i="8"/>
  <c r="AN532" i="8"/>
  <c r="AM532" i="8"/>
  <c r="AK532" i="8"/>
  <c r="V532" i="8"/>
  <c r="U532" i="8"/>
  <c r="T532" i="8"/>
  <c r="AI532" i="8"/>
  <c r="AH532" i="8"/>
  <c r="O532" i="8"/>
  <c r="AF531" i="8"/>
  <c r="AP531" i="8"/>
  <c r="AO531" i="8"/>
  <c r="AN531" i="8"/>
  <c r="AM531" i="8"/>
  <c r="AK531" i="8"/>
  <c r="V531" i="8"/>
  <c r="U531" i="8"/>
  <c r="T531" i="8"/>
  <c r="AI531" i="8"/>
  <c r="AH531" i="8"/>
  <c r="O531" i="8"/>
  <c r="AF530" i="8"/>
  <c r="AP530" i="8"/>
  <c r="AO530" i="8"/>
  <c r="AN530" i="8"/>
  <c r="AM530" i="8"/>
  <c r="AK530" i="8"/>
  <c r="V530" i="8"/>
  <c r="U530" i="8"/>
  <c r="T530" i="8"/>
  <c r="AI530" i="8"/>
  <c r="AH530" i="8"/>
  <c r="O530" i="8"/>
  <c r="AF529" i="8"/>
  <c r="AP529" i="8"/>
  <c r="AO529" i="8"/>
  <c r="AN529" i="8"/>
  <c r="AM529" i="8"/>
  <c r="AK529" i="8"/>
  <c r="V529" i="8"/>
  <c r="U529" i="8"/>
  <c r="T529" i="8"/>
  <c r="AI529" i="8"/>
  <c r="AH529" i="8"/>
  <c r="O529" i="8"/>
  <c r="AF528" i="8"/>
  <c r="AP528" i="8"/>
  <c r="AO528" i="8"/>
  <c r="AN528" i="8"/>
  <c r="AM528" i="8"/>
  <c r="AK528" i="8"/>
  <c r="V528" i="8"/>
  <c r="U528" i="8"/>
  <c r="T528" i="8"/>
  <c r="AI528" i="8"/>
  <c r="AH528" i="8"/>
  <c r="O528" i="8"/>
  <c r="AF527" i="8"/>
  <c r="AP527" i="8"/>
  <c r="AO527" i="8"/>
  <c r="AN527" i="8"/>
  <c r="AM527" i="8"/>
  <c r="AK527" i="8"/>
  <c r="V527" i="8"/>
  <c r="U527" i="8"/>
  <c r="T527" i="8"/>
  <c r="AI527" i="8"/>
  <c r="AH527" i="8"/>
  <c r="O527" i="8"/>
  <c r="AF526" i="8"/>
  <c r="AP526" i="8"/>
  <c r="AO526" i="8"/>
  <c r="AN526" i="8"/>
  <c r="AM526" i="8"/>
  <c r="AK526" i="8"/>
  <c r="V526" i="8"/>
  <c r="U526" i="8"/>
  <c r="T526" i="8"/>
  <c r="AI526" i="8"/>
  <c r="AH526" i="8"/>
  <c r="O526" i="8"/>
  <c r="AF525" i="8"/>
  <c r="AP525" i="8"/>
  <c r="AO525" i="8"/>
  <c r="AN525" i="8"/>
  <c r="AM525" i="8"/>
  <c r="AK525" i="8"/>
  <c r="V525" i="8"/>
  <c r="U525" i="8"/>
  <c r="T525" i="8"/>
  <c r="AI525" i="8"/>
  <c r="AH525" i="8"/>
  <c r="O525" i="8"/>
  <c r="AF524" i="8"/>
  <c r="AP524" i="8"/>
  <c r="AO524" i="8"/>
  <c r="AN524" i="8"/>
  <c r="AM524" i="8"/>
  <c r="AK524" i="8"/>
  <c r="V524" i="8"/>
  <c r="U524" i="8"/>
  <c r="T524" i="8"/>
  <c r="AI524" i="8"/>
  <c r="AH524" i="8"/>
  <c r="O524" i="8"/>
  <c r="AF523" i="8"/>
  <c r="AP523" i="8"/>
  <c r="AO523" i="8"/>
  <c r="AN523" i="8"/>
  <c r="AM523" i="8"/>
  <c r="AK523" i="8"/>
  <c r="V523" i="8"/>
  <c r="U523" i="8"/>
  <c r="T523" i="8"/>
  <c r="AI523" i="8"/>
  <c r="AH523" i="8"/>
  <c r="O523" i="8"/>
  <c r="AF522" i="8"/>
  <c r="AP522" i="8"/>
  <c r="AO522" i="8"/>
  <c r="AN522" i="8"/>
  <c r="AM522" i="8"/>
  <c r="AK522" i="8"/>
  <c r="V522" i="8"/>
  <c r="U522" i="8"/>
  <c r="T522" i="8"/>
  <c r="AI522" i="8"/>
  <c r="AH522" i="8"/>
  <c r="O522" i="8"/>
  <c r="AF521" i="8"/>
  <c r="AP521" i="8"/>
  <c r="AO521" i="8"/>
  <c r="AN521" i="8"/>
  <c r="AM521" i="8"/>
  <c r="AK521" i="8"/>
  <c r="V521" i="8"/>
  <c r="U521" i="8"/>
  <c r="T521" i="8"/>
  <c r="AI521" i="8"/>
  <c r="AH521" i="8"/>
  <c r="O521" i="8"/>
  <c r="AF520" i="8"/>
  <c r="AP520" i="8"/>
  <c r="AO520" i="8"/>
  <c r="AN520" i="8"/>
  <c r="AM520" i="8"/>
  <c r="AK520" i="8"/>
  <c r="V520" i="8"/>
  <c r="U520" i="8"/>
  <c r="T520" i="8"/>
  <c r="AI520" i="8"/>
  <c r="AH520" i="8"/>
  <c r="O520" i="8"/>
  <c r="AF519" i="8"/>
  <c r="AP519" i="8"/>
  <c r="AO519" i="8"/>
  <c r="AN519" i="8"/>
  <c r="AM519" i="8"/>
  <c r="AK519" i="8"/>
  <c r="V519" i="8"/>
  <c r="U519" i="8"/>
  <c r="T519" i="8"/>
  <c r="AI519" i="8"/>
  <c r="AH519" i="8"/>
  <c r="O519" i="8"/>
  <c r="AF518" i="8"/>
  <c r="AP518" i="8"/>
  <c r="AO518" i="8"/>
  <c r="AN518" i="8"/>
  <c r="AM518" i="8"/>
  <c r="AK518" i="8"/>
  <c r="V518" i="8"/>
  <c r="U518" i="8"/>
  <c r="T518" i="8"/>
  <c r="AI518" i="8"/>
  <c r="AH518" i="8"/>
  <c r="O518" i="8"/>
  <c r="AF517" i="8"/>
  <c r="AP517" i="8"/>
  <c r="AO517" i="8"/>
  <c r="AN517" i="8"/>
  <c r="AM517" i="8"/>
  <c r="AK517" i="8"/>
  <c r="V517" i="8"/>
  <c r="U517" i="8"/>
  <c r="T517" i="8"/>
  <c r="AI517" i="8"/>
  <c r="AH517" i="8"/>
  <c r="O517" i="8"/>
  <c r="AF516" i="8"/>
  <c r="AP516" i="8"/>
  <c r="AO516" i="8"/>
  <c r="AN516" i="8"/>
  <c r="AM516" i="8"/>
  <c r="AK516" i="8"/>
  <c r="V516" i="8"/>
  <c r="U516" i="8"/>
  <c r="T516" i="8"/>
  <c r="AI516" i="8"/>
  <c r="AH516" i="8"/>
  <c r="O516" i="8"/>
  <c r="AF515" i="8"/>
  <c r="AP515" i="8"/>
  <c r="AO515" i="8"/>
  <c r="AN515" i="8"/>
  <c r="AM515" i="8"/>
  <c r="AK515" i="8"/>
  <c r="V515" i="8"/>
  <c r="U515" i="8"/>
  <c r="T515" i="8"/>
  <c r="AI515" i="8"/>
  <c r="AH515" i="8"/>
  <c r="O515" i="8"/>
  <c r="AF514" i="8"/>
  <c r="AP514" i="8"/>
  <c r="AO514" i="8"/>
  <c r="AN514" i="8"/>
  <c r="AM514" i="8"/>
  <c r="AK514" i="8"/>
  <c r="V514" i="8"/>
  <c r="U514" i="8"/>
  <c r="T514" i="8"/>
  <c r="AI514" i="8"/>
  <c r="AH514" i="8"/>
  <c r="O514" i="8"/>
  <c r="AF513" i="8"/>
  <c r="AP513" i="8"/>
  <c r="AO513" i="8"/>
  <c r="AN513" i="8"/>
  <c r="AM513" i="8"/>
  <c r="AK513" i="8"/>
  <c r="V513" i="8"/>
  <c r="U513" i="8"/>
  <c r="T513" i="8"/>
  <c r="AI513" i="8"/>
  <c r="AH513" i="8"/>
  <c r="O513" i="8"/>
  <c r="AF512" i="8"/>
  <c r="AP512" i="8"/>
  <c r="AO512" i="8"/>
  <c r="AN512" i="8"/>
  <c r="AM512" i="8"/>
  <c r="AK512" i="8"/>
  <c r="V512" i="8"/>
  <c r="U512" i="8"/>
  <c r="T512" i="8"/>
  <c r="AI512" i="8"/>
  <c r="AH512" i="8"/>
  <c r="O512" i="8"/>
  <c r="AF511" i="8"/>
  <c r="AP511" i="8"/>
  <c r="AO511" i="8"/>
  <c r="AN511" i="8"/>
  <c r="AM511" i="8"/>
  <c r="AK511" i="8"/>
  <c r="V511" i="8"/>
  <c r="U511" i="8"/>
  <c r="T511" i="8"/>
  <c r="AI511" i="8"/>
  <c r="AH511" i="8"/>
  <c r="O511" i="8"/>
  <c r="AF510" i="8"/>
  <c r="AP510" i="8"/>
  <c r="AO510" i="8"/>
  <c r="AN510" i="8"/>
  <c r="AM510" i="8"/>
  <c r="AK510" i="8"/>
  <c r="V510" i="8"/>
  <c r="U510" i="8"/>
  <c r="T510" i="8"/>
  <c r="AI510" i="8"/>
  <c r="AH510" i="8"/>
  <c r="O510" i="8"/>
  <c r="AF509" i="8"/>
  <c r="AP509" i="8"/>
  <c r="AO509" i="8"/>
  <c r="AN509" i="8"/>
  <c r="AM509" i="8"/>
  <c r="AK509" i="8"/>
  <c r="V509" i="8"/>
  <c r="U509" i="8"/>
  <c r="T509" i="8"/>
  <c r="AI509" i="8"/>
  <c r="AH509" i="8"/>
  <c r="O509" i="8"/>
  <c r="AF508" i="8"/>
  <c r="AP508" i="8"/>
  <c r="AO508" i="8"/>
  <c r="AN508" i="8"/>
  <c r="AM508" i="8"/>
  <c r="AK508" i="8"/>
  <c r="V508" i="8"/>
  <c r="U508" i="8"/>
  <c r="T508" i="8"/>
  <c r="AI508" i="8"/>
  <c r="AH508" i="8"/>
  <c r="O508" i="8"/>
  <c r="AF506" i="8"/>
  <c r="AP506" i="8"/>
  <c r="AO506" i="8"/>
  <c r="AN506" i="8"/>
  <c r="AM506" i="8"/>
  <c r="AK506" i="8"/>
  <c r="V506" i="8"/>
  <c r="U506" i="8"/>
  <c r="T506" i="8"/>
  <c r="AI506" i="8"/>
  <c r="AH506" i="8"/>
  <c r="O506" i="8"/>
  <c r="AF505" i="8"/>
  <c r="AP505" i="8"/>
  <c r="AO505" i="8"/>
  <c r="AN505" i="8"/>
  <c r="AM505" i="8"/>
  <c r="AK505" i="8"/>
  <c r="V505" i="8"/>
  <c r="U505" i="8"/>
  <c r="T505" i="8"/>
  <c r="AI505" i="8"/>
  <c r="AH505" i="8"/>
  <c r="O505" i="8"/>
  <c r="AF504" i="8"/>
  <c r="AP504" i="8"/>
  <c r="AO504" i="8"/>
  <c r="AN504" i="8"/>
  <c r="AM504" i="8"/>
  <c r="AK504" i="8"/>
  <c r="V504" i="8"/>
  <c r="U504" i="8"/>
  <c r="T504" i="8"/>
  <c r="AI504" i="8"/>
  <c r="AH504" i="8"/>
  <c r="O504" i="8"/>
  <c r="AF503" i="8"/>
  <c r="AP503" i="8"/>
  <c r="AO503" i="8"/>
  <c r="AN503" i="8"/>
  <c r="AM503" i="8"/>
  <c r="AK503" i="8"/>
  <c r="V503" i="8"/>
  <c r="U503" i="8"/>
  <c r="T503" i="8"/>
  <c r="AI503" i="8"/>
  <c r="AH503" i="8"/>
  <c r="O503" i="8"/>
  <c r="AF502" i="8"/>
  <c r="AP502" i="8"/>
  <c r="AO502" i="8"/>
  <c r="AN502" i="8"/>
  <c r="AM502" i="8"/>
  <c r="AK502" i="8"/>
  <c r="V502" i="8"/>
  <c r="U502" i="8"/>
  <c r="T502" i="8"/>
  <c r="AI502" i="8"/>
  <c r="AH502" i="8"/>
  <c r="O502" i="8"/>
  <c r="AF501" i="8"/>
  <c r="AP501" i="8"/>
  <c r="AO501" i="8"/>
  <c r="AN501" i="8"/>
  <c r="AM501" i="8"/>
  <c r="AK501" i="8"/>
  <c r="V501" i="8"/>
  <c r="U501" i="8"/>
  <c r="T501" i="8"/>
  <c r="AI501" i="8"/>
  <c r="AH501" i="8"/>
  <c r="O501" i="8"/>
  <c r="AF500" i="8"/>
  <c r="AP500" i="8"/>
  <c r="AO500" i="8"/>
  <c r="AN500" i="8"/>
  <c r="AM500" i="8"/>
  <c r="AK500" i="8"/>
  <c r="V500" i="8"/>
  <c r="U500" i="8"/>
  <c r="T500" i="8"/>
  <c r="AI500" i="8"/>
  <c r="AH500" i="8"/>
  <c r="O500" i="8"/>
  <c r="AF499" i="8"/>
  <c r="AP499" i="8"/>
  <c r="AO499" i="8"/>
  <c r="AN499" i="8"/>
  <c r="AM499" i="8"/>
  <c r="AK499" i="8"/>
  <c r="V499" i="8"/>
  <c r="U499" i="8"/>
  <c r="T499" i="8"/>
  <c r="AI499" i="8"/>
  <c r="AH499" i="8"/>
  <c r="O499" i="8"/>
  <c r="AF498" i="8"/>
  <c r="AP498" i="8"/>
  <c r="AO498" i="8"/>
  <c r="AN498" i="8"/>
  <c r="AM498" i="8"/>
  <c r="AK498" i="8"/>
  <c r="V498" i="8"/>
  <c r="U498" i="8"/>
  <c r="T498" i="8"/>
  <c r="AI498" i="8"/>
  <c r="AH498" i="8"/>
  <c r="O498" i="8"/>
  <c r="AF497" i="8"/>
  <c r="AP497" i="8"/>
  <c r="AO497" i="8"/>
  <c r="AN497" i="8"/>
  <c r="AM497" i="8"/>
  <c r="AK497" i="8"/>
  <c r="V497" i="8"/>
  <c r="U497" i="8"/>
  <c r="T497" i="8"/>
  <c r="AI497" i="8"/>
  <c r="AH497" i="8"/>
  <c r="O497" i="8"/>
  <c r="AF496" i="8"/>
  <c r="AP496" i="8"/>
  <c r="AO496" i="8"/>
  <c r="AN496" i="8"/>
  <c r="AM496" i="8"/>
  <c r="AK496" i="8"/>
  <c r="V496" i="8"/>
  <c r="U496" i="8"/>
  <c r="T496" i="8"/>
  <c r="AI496" i="8"/>
  <c r="AH496" i="8"/>
  <c r="O496" i="8"/>
  <c r="AF495" i="8"/>
  <c r="AP495" i="8"/>
  <c r="AO495" i="8"/>
  <c r="AN495" i="8"/>
  <c r="AM495" i="8"/>
  <c r="AK495" i="8"/>
  <c r="V495" i="8"/>
  <c r="U495" i="8"/>
  <c r="T495" i="8"/>
  <c r="AI495" i="8"/>
  <c r="AH495" i="8"/>
  <c r="O495" i="8"/>
  <c r="AF494" i="8"/>
  <c r="AP494" i="8"/>
  <c r="AO494" i="8"/>
  <c r="AN494" i="8"/>
  <c r="AM494" i="8"/>
  <c r="AK494" i="8"/>
  <c r="V494" i="8"/>
  <c r="U494" i="8"/>
  <c r="T494" i="8"/>
  <c r="AI494" i="8"/>
  <c r="AH494" i="8"/>
  <c r="O494" i="8"/>
  <c r="AF493" i="8"/>
  <c r="AP493" i="8"/>
  <c r="AO493" i="8"/>
  <c r="AN493" i="8"/>
  <c r="AM493" i="8"/>
  <c r="AK493" i="8"/>
  <c r="V493" i="8"/>
  <c r="U493" i="8"/>
  <c r="T493" i="8"/>
  <c r="AI493" i="8"/>
  <c r="AH493" i="8"/>
  <c r="O493" i="8"/>
  <c r="AF492" i="8"/>
  <c r="AP492" i="8"/>
  <c r="AO492" i="8"/>
  <c r="AN492" i="8"/>
  <c r="AM492" i="8"/>
  <c r="AK492" i="8"/>
  <c r="V492" i="8"/>
  <c r="U492" i="8"/>
  <c r="T492" i="8"/>
  <c r="AI492" i="8"/>
  <c r="AH492" i="8"/>
  <c r="O492" i="8"/>
  <c r="AF491" i="8"/>
  <c r="AP491" i="8"/>
  <c r="AO491" i="8"/>
  <c r="AN491" i="8"/>
  <c r="AM491" i="8"/>
  <c r="AK491" i="8"/>
  <c r="V491" i="8"/>
  <c r="U491" i="8"/>
  <c r="T491" i="8"/>
  <c r="AI491" i="8"/>
  <c r="AH491" i="8"/>
  <c r="O491" i="8"/>
  <c r="AF490" i="8"/>
  <c r="AP490" i="8"/>
  <c r="AO490" i="8"/>
  <c r="AN490" i="8"/>
  <c r="AM490" i="8"/>
  <c r="AK490" i="8"/>
  <c r="V490" i="8"/>
  <c r="U490" i="8"/>
  <c r="T490" i="8"/>
  <c r="AI490" i="8"/>
  <c r="AH490" i="8"/>
  <c r="O490" i="8"/>
  <c r="AF489" i="8"/>
  <c r="AP489" i="8"/>
  <c r="AO489" i="8"/>
  <c r="AN489" i="8"/>
  <c r="AM489" i="8"/>
  <c r="AK489" i="8"/>
  <c r="V489" i="8"/>
  <c r="U489" i="8"/>
  <c r="T489" i="8"/>
  <c r="AI489" i="8"/>
  <c r="AH489" i="8"/>
  <c r="O489" i="8"/>
  <c r="AF488" i="8"/>
  <c r="AP488" i="8"/>
  <c r="AO488" i="8"/>
  <c r="AN488" i="8"/>
  <c r="AM488" i="8"/>
  <c r="AK488" i="8"/>
  <c r="V488" i="8"/>
  <c r="U488" i="8"/>
  <c r="T488" i="8"/>
  <c r="AI488" i="8"/>
  <c r="AH488" i="8"/>
  <c r="O488" i="8"/>
  <c r="AF487" i="8"/>
  <c r="AP487" i="8"/>
  <c r="AO487" i="8"/>
  <c r="AN487" i="8"/>
  <c r="AM487" i="8"/>
  <c r="AK487" i="8"/>
  <c r="V487" i="8"/>
  <c r="U487" i="8"/>
  <c r="T487" i="8"/>
  <c r="AI487" i="8"/>
  <c r="AH487" i="8"/>
  <c r="O487" i="8"/>
  <c r="AF486" i="8"/>
  <c r="AP486" i="8"/>
  <c r="AO486" i="8"/>
  <c r="AN486" i="8"/>
  <c r="AM486" i="8"/>
  <c r="AK486" i="8"/>
  <c r="V486" i="8"/>
  <c r="U486" i="8"/>
  <c r="T486" i="8"/>
  <c r="AI486" i="8"/>
  <c r="AH486" i="8"/>
  <c r="O486" i="8"/>
  <c r="AF485" i="8"/>
  <c r="AP485" i="8"/>
  <c r="AO485" i="8"/>
  <c r="AN485" i="8"/>
  <c r="AM485" i="8"/>
  <c r="AK485" i="8"/>
  <c r="V485" i="8"/>
  <c r="U485" i="8"/>
  <c r="T485" i="8"/>
  <c r="AI485" i="8"/>
  <c r="AH485" i="8"/>
  <c r="O485" i="8"/>
  <c r="AF484" i="8"/>
  <c r="AP484" i="8"/>
  <c r="AO484" i="8"/>
  <c r="AN484" i="8"/>
  <c r="AM484" i="8"/>
  <c r="AK484" i="8"/>
  <c r="V484" i="8"/>
  <c r="U484" i="8"/>
  <c r="T484" i="8"/>
  <c r="AI484" i="8"/>
  <c r="AH484" i="8"/>
  <c r="O484" i="8"/>
  <c r="AF483" i="8"/>
  <c r="AP483" i="8"/>
  <c r="AO483" i="8"/>
  <c r="AN483" i="8"/>
  <c r="AM483" i="8"/>
  <c r="AK483" i="8"/>
  <c r="V483" i="8"/>
  <c r="U483" i="8"/>
  <c r="T483" i="8"/>
  <c r="AI483" i="8"/>
  <c r="AH483" i="8"/>
  <c r="O483" i="8"/>
  <c r="AF482" i="8"/>
  <c r="AP482" i="8"/>
  <c r="AO482" i="8"/>
  <c r="AN482" i="8"/>
  <c r="AM482" i="8"/>
  <c r="AK482" i="8"/>
  <c r="V482" i="8"/>
  <c r="U482" i="8"/>
  <c r="T482" i="8"/>
  <c r="AI482" i="8"/>
  <c r="AH482" i="8"/>
  <c r="O482" i="8"/>
  <c r="AF481" i="8"/>
  <c r="AP481" i="8"/>
  <c r="AO481" i="8"/>
  <c r="AN481" i="8"/>
  <c r="AM481" i="8"/>
  <c r="AK481" i="8"/>
  <c r="V481" i="8"/>
  <c r="U481" i="8"/>
  <c r="T481" i="8"/>
  <c r="AI481" i="8"/>
  <c r="AH481" i="8"/>
  <c r="O481" i="8"/>
  <c r="AF480" i="8"/>
  <c r="AP480" i="8"/>
  <c r="AO480" i="8"/>
  <c r="AN480" i="8"/>
  <c r="AM480" i="8"/>
  <c r="AK480" i="8"/>
  <c r="V480" i="8"/>
  <c r="U480" i="8"/>
  <c r="T480" i="8"/>
  <c r="AI480" i="8"/>
  <c r="AH480" i="8"/>
  <c r="O480" i="8"/>
  <c r="AF479" i="8"/>
  <c r="AP479" i="8"/>
  <c r="AO479" i="8"/>
  <c r="AN479" i="8"/>
  <c r="AM479" i="8"/>
  <c r="AK479" i="8"/>
  <c r="V479" i="8"/>
  <c r="U479" i="8"/>
  <c r="T479" i="8"/>
  <c r="AI479" i="8"/>
  <c r="AH479" i="8"/>
  <c r="O479" i="8"/>
  <c r="AF478" i="8"/>
  <c r="AP478" i="8"/>
  <c r="AO478" i="8"/>
  <c r="AN478" i="8"/>
  <c r="AM478" i="8"/>
  <c r="AK478" i="8"/>
  <c r="V478" i="8"/>
  <c r="U478" i="8"/>
  <c r="T478" i="8"/>
  <c r="AI478" i="8"/>
  <c r="AH478" i="8"/>
  <c r="O478" i="8"/>
  <c r="AF477" i="8"/>
  <c r="AP477" i="8"/>
  <c r="AO477" i="8"/>
  <c r="AN477" i="8"/>
  <c r="AM477" i="8"/>
  <c r="AK477" i="8"/>
  <c r="V477" i="8"/>
  <c r="U477" i="8"/>
  <c r="T477" i="8"/>
  <c r="AI477" i="8"/>
  <c r="AH477" i="8"/>
  <c r="O477" i="8"/>
  <c r="AF476" i="8"/>
  <c r="AP476" i="8"/>
  <c r="AO476" i="8"/>
  <c r="AN476" i="8"/>
  <c r="AM476" i="8"/>
  <c r="AK476" i="8"/>
  <c r="V476" i="8"/>
  <c r="U476" i="8"/>
  <c r="T476" i="8"/>
  <c r="AI476" i="8"/>
  <c r="AH476" i="8"/>
  <c r="O476" i="8"/>
  <c r="AF474" i="8"/>
  <c r="AP474" i="8"/>
  <c r="AO474" i="8"/>
  <c r="AN474" i="8"/>
  <c r="AM474" i="8"/>
  <c r="AK474" i="8"/>
  <c r="V474" i="8"/>
  <c r="U474" i="8"/>
  <c r="T474" i="8"/>
  <c r="AI474" i="8"/>
  <c r="AH474" i="8"/>
  <c r="O474" i="8"/>
  <c r="AF473" i="8"/>
  <c r="AP473" i="8"/>
  <c r="AO473" i="8"/>
  <c r="AN473" i="8"/>
  <c r="AM473" i="8"/>
  <c r="AK473" i="8"/>
  <c r="V473" i="8"/>
  <c r="U473" i="8"/>
  <c r="T473" i="8"/>
  <c r="AI473" i="8"/>
  <c r="AH473" i="8"/>
  <c r="O473" i="8"/>
  <c r="AF472" i="8"/>
  <c r="AP472" i="8"/>
  <c r="AO472" i="8"/>
  <c r="AN472" i="8"/>
  <c r="AM472" i="8"/>
  <c r="AK472" i="8"/>
  <c r="V472" i="8"/>
  <c r="U472" i="8"/>
  <c r="T472" i="8"/>
  <c r="AI472" i="8"/>
  <c r="AH472" i="8"/>
  <c r="O472" i="8"/>
  <c r="AF471" i="8"/>
  <c r="AP471" i="8"/>
  <c r="AO471" i="8"/>
  <c r="AN471" i="8"/>
  <c r="AM471" i="8"/>
  <c r="AK471" i="8"/>
  <c r="V471" i="8"/>
  <c r="U471" i="8"/>
  <c r="T471" i="8"/>
  <c r="AI471" i="8"/>
  <c r="AH471" i="8"/>
  <c r="O471" i="8"/>
  <c r="AF470" i="8"/>
  <c r="AP470" i="8"/>
  <c r="AO470" i="8"/>
  <c r="AN470" i="8"/>
  <c r="AM470" i="8"/>
  <c r="AK470" i="8"/>
  <c r="V470" i="8"/>
  <c r="U470" i="8"/>
  <c r="T470" i="8"/>
  <c r="AI470" i="8"/>
  <c r="AH470" i="8"/>
  <c r="O470" i="8"/>
  <c r="AF469" i="8"/>
  <c r="AP469" i="8"/>
  <c r="AO469" i="8"/>
  <c r="AN469" i="8"/>
  <c r="AM469" i="8"/>
  <c r="AK469" i="8"/>
  <c r="V469" i="8"/>
  <c r="U469" i="8"/>
  <c r="T469" i="8"/>
  <c r="AI469" i="8"/>
  <c r="AH469" i="8"/>
  <c r="O469" i="8"/>
  <c r="AF468" i="8"/>
  <c r="AP468" i="8"/>
  <c r="AO468" i="8"/>
  <c r="AN468" i="8"/>
  <c r="AM468" i="8"/>
  <c r="AK468" i="8"/>
  <c r="V468" i="8"/>
  <c r="U468" i="8"/>
  <c r="T468" i="8"/>
  <c r="AI468" i="8"/>
  <c r="AH468" i="8"/>
  <c r="O468" i="8"/>
  <c r="AF467" i="8"/>
  <c r="AP467" i="8"/>
  <c r="AO467" i="8"/>
  <c r="AN467" i="8"/>
  <c r="AM467" i="8"/>
  <c r="AK467" i="8"/>
  <c r="V467" i="8"/>
  <c r="U467" i="8"/>
  <c r="T467" i="8"/>
  <c r="AI467" i="8"/>
  <c r="AH467" i="8"/>
  <c r="O467" i="8"/>
  <c r="AF466" i="8"/>
  <c r="AP466" i="8"/>
  <c r="AO466" i="8"/>
  <c r="AN466" i="8"/>
  <c r="AM466" i="8"/>
  <c r="AK466" i="8"/>
  <c r="V466" i="8"/>
  <c r="U466" i="8"/>
  <c r="T466" i="8"/>
  <c r="AI466" i="8"/>
  <c r="AH466" i="8"/>
  <c r="O466" i="8"/>
  <c r="AF465" i="8"/>
  <c r="AP465" i="8"/>
  <c r="AO465" i="8"/>
  <c r="AN465" i="8"/>
  <c r="AM465" i="8"/>
  <c r="AK465" i="8"/>
  <c r="V465" i="8"/>
  <c r="U465" i="8"/>
  <c r="T465" i="8"/>
  <c r="AI465" i="8"/>
  <c r="AH465" i="8"/>
  <c r="O465" i="8"/>
  <c r="AF464" i="8"/>
  <c r="AP464" i="8"/>
  <c r="AO464" i="8"/>
  <c r="AN464" i="8"/>
  <c r="AM464" i="8"/>
  <c r="AK464" i="8"/>
  <c r="V464" i="8"/>
  <c r="U464" i="8"/>
  <c r="T464" i="8"/>
  <c r="AI464" i="8"/>
  <c r="AH464" i="8"/>
  <c r="O464" i="8"/>
  <c r="AF463" i="8"/>
  <c r="AP463" i="8"/>
  <c r="AO463" i="8"/>
  <c r="AN463" i="8"/>
  <c r="AM463" i="8"/>
  <c r="AK463" i="8"/>
  <c r="V463" i="8"/>
  <c r="U463" i="8"/>
  <c r="T463" i="8"/>
  <c r="AI463" i="8"/>
  <c r="AH463" i="8"/>
  <c r="O463" i="8"/>
  <c r="AF462" i="8"/>
  <c r="AP462" i="8"/>
  <c r="AO462" i="8"/>
  <c r="AN462" i="8"/>
  <c r="AM462" i="8"/>
  <c r="AK462" i="8"/>
  <c r="V462" i="8"/>
  <c r="U462" i="8"/>
  <c r="T462" i="8"/>
  <c r="AI462" i="8"/>
  <c r="AH462" i="8"/>
  <c r="O462" i="8"/>
  <c r="AF461" i="8"/>
  <c r="AP461" i="8"/>
  <c r="AO461" i="8"/>
  <c r="AN461" i="8"/>
  <c r="AM461" i="8"/>
  <c r="AK461" i="8"/>
  <c r="V461" i="8"/>
  <c r="U461" i="8"/>
  <c r="T461" i="8"/>
  <c r="AI461" i="8"/>
  <c r="AH461" i="8"/>
  <c r="O461" i="8"/>
  <c r="AF460" i="8"/>
  <c r="AP460" i="8"/>
  <c r="AO460" i="8"/>
  <c r="AN460" i="8"/>
  <c r="AM460" i="8"/>
  <c r="AK460" i="8"/>
  <c r="V460" i="8"/>
  <c r="U460" i="8"/>
  <c r="T460" i="8"/>
  <c r="AI460" i="8"/>
  <c r="AH460" i="8"/>
  <c r="O460" i="8"/>
  <c r="AF459" i="8"/>
  <c r="AP459" i="8"/>
  <c r="AO459" i="8"/>
  <c r="AN459" i="8"/>
  <c r="AM459" i="8"/>
  <c r="AK459" i="8"/>
  <c r="V459" i="8"/>
  <c r="U459" i="8"/>
  <c r="T459" i="8"/>
  <c r="AI459" i="8"/>
  <c r="AH459" i="8"/>
  <c r="O459" i="8"/>
  <c r="AF458" i="8"/>
  <c r="AP458" i="8"/>
  <c r="AO458" i="8"/>
  <c r="AN458" i="8"/>
  <c r="AM458" i="8"/>
  <c r="AK458" i="8"/>
  <c r="V458" i="8"/>
  <c r="U458" i="8"/>
  <c r="T458" i="8"/>
  <c r="AI458" i="8"/>
  <c r="AH458" i="8"/>
  <c r="O458" i="8"/>
  <c r="AF457" i="8"/>
  <c r="AP457" i="8"/>
  <c r="AO457" i="8"/>
  <c r="AN457" i="8"/>
  <c r="AM457" i="8"/>
  <c r="AK457" i="8"/>
  <c r="V457" i="8"/>
  <c r="U457" i="8"/>
  <c r="T457" i="8"/>
  <c r="AI457" i="8"/>
  <c r="AH457" i="8"/>
  <c r="O457" i="8"/>
  <c r="AF456" i="8"/>
  <c r="AP456" i="8"/>
  <c r="AO456" i="8"/>
  <c r="AN456" i="8"/>
  <c r="AM456" i="8"/>
  <c r="AK456" i="8"/>
  <c r="V456" i="8"/>
  <c r="U456" i="8"/>
  <c r="T456" i="8"/>
  <c r="AI456" i="8"/>
  <c r="AH456" i="8"/>
  <c r="O456" i="8"/>
  <c r="AF455" i="8"/>
  <c r="AP455" i="8"/>
  <c r="AO455" i="8"/>
  <c r="AN455" i="8"/>
  <c r="AM455" i="8"/>
  <c r="AK455" i="8"/>
  <c r="V455" i="8"/>
  <c r="U455" i="8"/>
  <c r="T455" i="8"/>
  <c r="AI455" i="8"/>
  <c r="AH455" i="8"/>
  <c r="O455" i="8"/>
  <c r="AF454" i="8"/>
  <c r="AP454" i="8"/>
  <c r="AO454" i="8"/>
  <c r="AN454" i="8"/>
  <c r="AM454" i="8"/>
  <c r="AK454" i="8"/>
  <c r="V454" i="8"/>
  <c r="U454" i="8"/>
  <c r="T454" i="8"/>
  <c r="AI454" i="8"/>
  <c r="AH454" i="8"/>
  <c r="O454" i="8"/>
  <c r="AF453" i="8"/>
  <c r="AP453" i="8"/>
  <c r="AO453" i="8"/>
  <c r="AN453" i="8"/>
  <c r="AM453" i="8"/>
  <c r="AK453" i="8"/>
  <c r="V453" i="8"/>
  <c r="U453" i="8"/>
  <c r="T453" i="8"/>
  <c r="AI453" i="8"/>
  <c r="AH453" i="8"/>
  <c r="O453" i="8"/>
  <c r="AF452" i="8"/>
  <c r="AP452" i="8"/>
  <c r="AO452" i="8"/>
  <c r="AN452" i="8"/>
  <c r="AM452" i="8"/>
  <c r="AK452" i="8"/>
  <c r="V452" i="8"/>
  <c r="U452" i="8"/>
  <c r="T452" i="8"/>
  <c r="AI452" i="8"/>
  <c r="AH452" i="8"/>
  <c r="O452" i="8"/>
  <c r="AF451" i="8"/>
  <c r="AP451" i="8"/>
  <c r="AO451" i="8"/>
  <c r="AN451" i="8"/>
  <c r="AM451" i="8"/>
  <c r="AK451" i="8"/>
  <c r="V451" i="8"/>
  <c r="U451" i="8"/>
  <c r="T451" i="8"/>
  <c r="AI451" i="8"/>
  <c r="AH451" i="8"/>
  <c r="O451" i="8"/>
  <c r="AF450" i="8"/>
  <c r="AP450" i="8"/>
  <c r="AO450" i="8"/>
  <c r="AN450" i="8"/>
  <c r="AM450" i="8"/>
  <c r="AK450" i="8"/>
  <c r="V450" i="8"/>
  <c r="U450" i="8"/>
  <c r="T450" i="8"/>
  <c r="AI450" i="8"/>
  <c r="AH450" i="8"/>
  <c r="O450" i="8"/>
  <c r="AF449" i="8"/>
  <c r="AP449" i="8"/>
  <c r="AO449" i="8"/>
  <c r="AN449" i="8"/>
  <c r="AM449" i="8"/>
  <c r="AK449" i="8"/>
  <c r="V449" i="8"/>
  <c r="U449" i="8"/>
  <c r="T449" i="8"/>
  <c r="AI449" i="8"/>
  <c r="AH449" i="8"/>
  <c r="O449" i="8"/>
  <c r="AF448" i="8"/>
  <c r="AP448" i="8"/>
  <c r="AO448" i="8"/>
  <c r="AN448" i="8"/>
  <c r="AM448" i="8"/>
  <c r="AK448" i="8"/>
  <c r="V448" i="8"/>
  <c r="U448" i="8"/>
  <c r="T448" i="8"/>
  <c r="AI448" i="8"/>
  <c r="AH448" i="8"/>
  <c r="O448" i="8"/>
  <c r="AF447" i="8"/>
  <c r="AP447" i="8"/>
  <c r="AO447" i="8"/>
  <c r="AN447" i="8"/>
  <c r="AM447" i="8"/>
  <c r="AK447" i="8"/>
  <c r="V447" i="8"/>
  <c r="U447" i="8"/>
  <c r="T447" i="8"/>
  <c r="AI447" i="8"/>
  <c r="AH447" i="8"/>
  <c r="O447" i="8"/>
  <c r="AF446" i="8"/>
  <c r="AP446" i="8"/>
  <c r="AO446" i="8"/>
  <c r="AN446" i="8"/>
  <c r="AM446" i="8"/>
  <c r="AK446" i="8"/>
  <c r="V446" i="8"/>
  <c r="U446" i="8"/>
  <c r="T446" i="8"/>
  <c r="AI446" i="8"/>
  <c r="AH446" i="8"/>
  <c r="O446" i="8"/>
  <c r="AF445" i="8"/>
  <c r="AP445" i="8"/>
  <c r="AO445" i="8"/>
  <c r="AN445" i="8"/>
  <c r="AM445" i="8"/>
  <c r="AK445" i="8"/>
  <c r="V445" i="8"/>
  <c r="U445" i="8"/>
  <c r="T445" i="8"/>
  <c r="AI445" i="8"/>
  <c r="AH445" i="8"/>
  <c r="O445" i="8"/>
  <c r="AF444" i="8"/>
  <c r="AP444" i="8"/>
  <c r="AO444" i="8"/>
  <c r="AN444" i="8"/>
  <c r="AM444" i="8"/>
  <c r="AK444" i="8"/>
  <c r="V444" i="8"/>
  <c r="U444" i="8"/>
  <c r="T444" i="8"/>
  <c r="AI444" i="8"/>
  <c r="AH444" i="8"/>
  <c r="O444" i="8"/>
  <c r="AF443" i="8"/>
  <c r="AP443" i="8"/>
  <c r="AO443" i="8"/>
  <c r="AN443" i="8"/>
  <c r="AM443" i="8"/>
  <c r="AK443" i="8"/>
  <c r="V443" i="8"/>
  <c r="U443" i="8"/>
  <c r="T443" i="8"/>
  <c r="AI443" i="8"/>
  <c r="AH443" i="8"/>
  <c r="O443" i="8"/>
  <c r="AF442" i="8"/>
  <c r="AP442" i="8"/>
  <c r="AO442" i="8"/>
  <c r="AN442" i="8"/>
  <c r="AM442" i="8"/>
  <c r="AK442" i="8"/>
  <c r="V442" i="8"/>
  <c r="U442" i="8"/>
  <c r="T442" i="8"/>
  <c r="AI442" i="8"/>
  <c r="AH442" i="8"/>
  <c r="O442" i="8"/>
  <c r="AF441" i="8"/>
  <c r="AP441" i="8"/>
  <c r="AO441" i="8"/>
  <c r="AN441" i="8"/>
  <c r="AM441" i="8"/>
  <c r="AK441" i="8"/>
  <c r="V441" i="8"/>
  <c r="U441" i="8"/>
  <c r="T441" i="8"/>
  <c r="AI441" i="8"/>
  <c r="AH441" i="8"/>
  <c r="O441" i="8"/>
  <c r="AF440" i="8"/>
  <c r="AP440" i="8"/>
  <c r="AO440" i="8"/>
  <c r="AN440" i="8"/>
  <c r="AM440" i="8"/>
  <c r="AK440" i="8"/>
  <c r="V440" i="8"/>
  <c r="U440" i="8"/>
  <c r="T440" i="8"/>
  <c r="AI440" i="8"/>
  <c r="AH440" i="8"/>
  <c r="O440" i="8"/>
  <c r="AF439" i="8"/>
  <c r="AP439" i="8"/>
  <c r="AO439" i="8"/>
  <c r="AN439" i="8"/>
  <c r="AM439" i="8"/>
  <c r="AK439" i="8"/>
  <c r="V439" i="8"/>
  <c r="U439" i="8"/>
  <c r="T439" i="8"/>
  <c r="AI439" i="8"/>
  <c r="AH439" i="8"/>
  <c r="O439" i="8"/>
  <c r="AF438" i="8"/>
  <c r="AP438" i="8"/>
  <c r="AO438" i="8"/>
  <c r="AN438" i="8"/>
  <c r="AM438" i="8"/>
  <c r="AK438" i="8"/>
  <c r="V438" i="8"/>
  <c r="U438" i="8"/>
  <c r="T438" i="8"/>
  <c r="AI438" i="8"/>
  <c r="AH438" i="8"/>
  <c r="O438" i="8"/>
  <c r="AF437" i="8"/>
  <c r="AP437" i="8"/>
  <c r="AO437" i="8"/>
  <c r="AN437" i="8"/>
  <c r="AM437" i="8"/>
  <c r="AK437" i="8"/>
  <c r="V437" i="8"/>
  <c r="U437" i="8"/>
  <c r="T437" i="8"/>
  <c r="AI437" i="8"/>
  <c r="AH437" i="8"/>
  <c r="O437" i="8"/>
  <c r="AF436" i="8"/>
  <c r="AP436" i="8"/>
  <c r="AO436" i="8"/>
  <c r="AN436" i="8"/>
  <c r="AM436" i="8"/>
  <c r="AK436" i="8"/>
  <c r="V436" i="8"/>
  <c r="U436" i="8"/>
  <c r="T436" i="8"/>
  <c r="AI436" i="8"/>
  <c r="AH436" i="8"/>
  <c r="O436" i="8"/>
  <c r="AF435" i="8"/>
  <c r="AP435" i="8"/>
  <c r="AO435" i="8"/>
  <c r="AN435" i="8"/>
  <c r="AM435" i="8"/>
  <c r="AK435" i="8"/>
  <c r="V435" i="8"/>
  <c r="U435" i="8"/>
  <c r="T435" i="8"/>
  <c r="AI435" i="8"/>
  <c r="AH435" i="8"/>
  <c r="O435" i="8"/>
  <c r="AF434" i="8"/>
  <c r="AP434" i="8"/>
  <c r="AO434" i="8"/>
  <c r="AN434" i="8"/>
  <c r="AM434" i="8"/>
  <c r="AK434" i="8"/>
  <c r="V434" i="8"/>
  <c r="U434" i="8"/>
  <c r="T434" i="8"/>
  <c r="AI434" i="8"/>
  <c r="AH434" i="8"/>
  <c r="O434" i="8"/>
  <c r="AF433" i="8"/>
  <c r="AP433" i="8"/>
  <c r="AO433" i="8"/>
  <c r="AN433" i="8"/>
  <c r="AM433" i="8"/>
  <c r="AK433" i="8"/>
  <c r="V433" i="8"/>
  <c r="U433" i="8"/>
  <c r="T433" i="8"/>
  <c r="AI433" i="8"/>
  <c r="AH433" i="8"/>
  <c r="O433" i="8"/>
  <c r="AF432" i="8"/>
  <c r="AP432" i="8"/>
  <c r="AO432" i="8"/>
  <c r="AN432" i="8"/>
  <c r="AM432" i="8"/>
  <c r="AK432" i="8"/>
  <c r="V432" i="8"/>
  <c r="U432" i="8"/>
  <c r="T432" i="8"/>
  <c r="AI432" i="8"/>
  <c r="AH432" i="8"/>
  <c r="O432" i="8"/>
  <c r="AF431" i="8"/>
  <c r="AP431" i="8"/>
  <c r="AO431" i="8"/>
  <c r="AN431" i="8"/>
  <c r="AM431" i="8"/>
  <c r="AK431" i="8"/>
  <c r="V431" i="8"/>
  <c r="U431" i="8"/>
  <c r="T431" i="8"/>
  <c r="AI431" i="8"/>
  <c r="AH431" i="8"/>
  <c r="O431" i="8"/>
  <c r="AF430" i="8"/>
  <c r="AP430" i="8"/>
  <c r="AO430" i="8"/>
  <c r="AN430" i="8"/>
  <c r="AM430" i="8"/>
  <c r="AK430" i="8"/>
  <c r="V430" i="8"/>
  <c r="U430" i="8"/>
  <c r="T430" i="8"/>
  <c r="AI430" i="8"/>
  <c r="AH430" i="8"/>
  <c r="O430" i="8"/>
  <c r="AF429" i="8"/>
  <c r="AP429" i="8"/>
  <c r="AO429" i="8"/>
  <c r="AN429" i="8"/>
  <c r="AM429" i="8"/>
  <c r="AK429" i="8"/>
  <c r="V429" i="8"/>
  <c r="U429" i="8"/>
  <c r="T429" i="8"/>
  <c r="AI429" i="8"/>
  <c r="AH429" i="8"/>
  <c r="O429" i="8"/>
  <c r="AF428" i="8"/>
  <c r="AP428" i="8"/>
  <c r="AO428" i="8"/>
  <c r="AN428" i="8"/>
  <c r="AM428" i="8"/>
  <c r="AK428" i="8"/>
  <c r="V428" i="8"/>
  <c r="U428" i="8"/>
  <c r="T428" i="8"/>
  <c r="AI428" i="8"/>
  <c r="AH428" i="8"/>
  <c r="O428" i="8"/>
  <c r="AF427" i="8"/>
  <c r="AP427" i="8"/>
  <c r="AO427" i="8"/>
  <c r="AN427" i="8"/>
  <c r="AM427" i="8"/>
  <c r="AK427" i="8"/>
  <c r="V427" i="8"/>
  <c r="U427" i="8"/>
  <c r="T427" i="8"/>
  <c r="AI427" i="8"/>
  <c r="AH427" i="8"/>
  <c r="O427" i="8"/>
  <c r="AF426" i="8"/>
  <c r="AP426" i="8"/>
  <c r="AO426" i="8"/>
  <c r="AN426" i="8"/>
  <c r="AM426" i="8"/>
  <c r="AK426" i="8"/>
  <c r="V426" i="8"/>
  <c r="U426" i="8"/>
  <c r="T426" i="8"/>
  <c r="AI426" i="8"/>
  <c r="AH426" i="8"/>
  <c r="O426" i="8"/>
  <c r="AF425" i="8"/>
  <c r="AP425" i="8"/>
  <c r="AO425" i="8"/>
  <c r="AN425" i="8"/>
  <c r="AM425" i="8"/>
  <c r="AK425" i="8"/>
  <c r="V425" i="8"/>
  <c r="U425" i="8"/>
  <c r="T425" i="8"/>
  <c r="AI425" i="8"/>
  <c r="AH425" i="8"/>
  <c r="O425" i="8"/>
  <c r="AF424" i="8"/>
  <c r="AP424" i="8"/>
  <c r="AO424" i="8"/>
  <c r="AN424" i="8"/>
  <c r="AM424" i="8"/>
  <c r="AK424" i="8"/>
  <c r="V424" i="8"/>
  <c r="U424" i="8"/>
  <c r="T424" i="8"/>
  <c r="AI424" i="8"/>
  <c r="AH424" i="8"/>
  <c r="O424" i="8"/>
  <c r="AF423" i="8"/>
  <c r="AP423" i="8"/>
  <c r="AO423" i="8"/>
  <c r="AN423" i="8"/>
  <c r="AM423" i="8"/>
  <c r="AK423" i="8"/>
  <c r="V423" i="8"/>
  <c r="U423" i="8"/>
  <c r="T423" i="8"/>
  <c r="AI423" i="8"/>
  <c r="AH423" i="8"/>
  <c r="O423" i="8"/>
  <c r="AF422" i="8"/>
  <c r="AP422" i="8"/>
  <c r="AO422" i="8"/>
  <c r="AN422" i="8"/>
  <c r="AM422" i="8"/>
  <c r="AK422" i="8"/>
  <c r="V422" i="8"/>
  <c r="U422" i="8"/>
  <c r="T422" i="8"/>
  <c r="AI422" i="8"/>
  <c r="AH422" i="8"/>
  <c r="O422" i="8"/>
  <c r="AF421" i="8"/>
  <c r="AP421" i="8"/>
  <c r="AO421" i="8"/>
  <c r="AN421" i="8"/>
  <c r="AM421" i="8"/>
  <c r="AK421" i="8"/>
  <c r="V421" i="8"/>
  <c r="U421" i="8"/>
  <c r="T421" i="8"/>
  <c r="AI421" i="8"/>
  <c r="AH421" i="8"/>
  <c r="O421" i="8"/>
  <c r="AF420" i="8"/>
  <c r="AP420" i="8"/>
  <c r="AO420" i="8"/>
  <c r="AN420" i="8"/>
  <c r="AM420" i="8"/>
  <c r="AK420" i="8"/>
  <c r="V420" i="8"/>
  <c r="U420" i="8"/>
  <c r="T420" i="8"/>
  <c r="AI420" i="8"/>
  <c r="AH420" i="8"/>
  <c r="O420" i="8"/>
  <c r="AF419" i="8"/>
  <c r="AP419" i="8"/>
  <c r="AO419" i="8"/>
  <c r="AN419" i="8"/>
  <c r="AM419" i="8"/>
  <c r="AK419" i="8"/>
  <c r="V419" i="8"/>
  <c r="U419" i="8"/>
  <c r="T419" i="8"/>
  <c r="AI419" i="8"/>
  <c r="AH419" i="8"/>
  <c r="O419" i="8"/>
  <c r="AF418" i="8"/>
  <c r="AP418" i="8"/>
  <c r="AO418" i="8"/>
  <c r="AN418" i="8"/>
  <c r="AM418" i="8"/>
  <c r="AK418" i="8"/>
  <c r="V418" i="8"/>
  <c r="U418" i="8"/>
  <c r="T418" i="8"/>
  <c r="AI418" i="8"/>
  <c r="AH418" i="8"/>
  <c r="O418" i="8"/>
  <c r="AF417" i="8"/>
  <c r="AP417" i="8"/>
  <c r="AO417" i="8"/>
  <c r="AN417" i="8"/>
  <c r="AM417" i="8"/>
  <c r="AK417" i="8"/>
  <c r="V417" i="8"/>
  <c r="U417" i="8"/>
  <c r="T417" i="8"/>
  <c r="AI417" i="8"/>
  <c r="AH417" i="8"/>
  <c r="O417" i="8"/>
  <c r="AF416" i="8"/>
  <c r="AP416" i="8"/>
  <c r="AO416" i="8"/>
  <c r="AN416" i="8"/>
  <c r="AM416" i="8"/>
  <c r="AK416" i="8"/>
  <c r="V416" i="8"/>
  <c r="U416" i="8"/>
  <c r="T416" i="8"/>
  <c r="AI416" i="8"/>
  <c r="AH416" i="8"/>
  <c r="O416" i="8"/>
  <c r="AF415" i="8"/>
  <c r="AP415" i="8"/>
  <c r="AO415" i="8"/>
  <c r="AN415" i="8"/>
  <c r="AM415" i="8"/>
  <c r="AK415" i="8"/>
  <c r="V415" i="8"/>
  <c r="U415" i="8"/>
  <c r="T415" i="8"/>
  <c r="AI415" i="8"/>
  <c r="AH415" i="8"/>
  <c r="O415" i="8"/>
  <c r="AF414" i="8"/>
  <c r="AP414" i="8"/>
  <c r="AO414" i="8"/>
  <c r="AN414" i="8"/>
  <c r="AM414" i="8"/>
  <c r="AK414" i="8"/>
  <c r="V414" i="8"/>
  <c r="U414" i="8"/>
  <c r="T414" i="8"/>
  <c r="AI414" i="8"/>
  <c r="AH414" i="8"/>
  <c r="O414" i="8"/>
  <c r="AF413" i="8"/>
  <c r="AP413" i="8"/>
  <c r="AO413" i="8"/>
  <c r="AN413" i="8"/>
  <c r="AM413" i="8"/>
  <c r="AK413" i="8"/>
  <c r="V413" i="8"/>
  <c r="U413" i="8"/>
  <c r="T413" i="8"/>
  <c r="AI413" i="8"/>
  <c r="AH413" i="8"/>
  <c r="O413" i="8"/>
  <c r="AF412" i="8"/>
  <c r="AP412" i="8"/>
  <c r="AO412" i="8"/>
  <c r="AN412" i="8"/>
  <c r="AM412" i="8"/>
  <c r="AK412" i="8"/>
  <c r="V412" i="8"/>
  <c r="U412" i="8"/>
  <c r="T412" i="8"/>
  <c r="AI412" i="8"/>
  <c r="AH412" i="8"/>
  <c r="O412" i="8"/>
  <c r="AF411" i="8"/>
  <c r="AP411" i="8"/>
  <c r="AO411" i="8"/>
  <c r="AN411" i="8"/>
  <c r="AM411" i="8"/>
  <c r="AK411" i="8"/>
  <c r="V411" i="8"/>
  <c r="U411" i="8"/>
  <c r="T411" i="8"/>
  <c r="AI411" i="8"/>
  <c r="AH411" i="8"/>
  <c r="O411" i="8"/>
  <c r="AF410" i="8"/>
  <c r="AP410" i="8"/>
  <c r="AO410" i="8"/>
  <c r="AN410" i="8"/>
  <c r="AM410" i="8"/>
  <c r="AK410" i="8"/>
  <c r="V410" i="8"/>
  <c r="U410" i="8"/>
  <c r="T410" i="8"/>
  <c r="AI410" i="8"/>
  <c r="AH410" i="8"/>
  <c r="O410" i="8"/>
  <c r="AF409" i="8"/>
  <c r="AP409" i="8"/>
  <c r="AO409" i="8"/>
  <c r="AN409" i="8"/>
  <c r="AM409" i="8"/>
  <c r="AK409" i="8"/>
  <c r="V409" i="8"/>
  <c r="U409" i="8"/>
  <c r="T409" i="8"/>
  <c r="AI409" i="8"/>
  <c r="AH409" i="8"/>
  <c r="O409" i="8"/>
  <c r="AF408" i="8"/>
  <c r="AP408" i="8"/>
  <c r="AO408" i="8"/>
  <c r="AN408" i="8"/>
  <c r="AM408" i="8"/>
  <c r="AK408" i="8"/>
  <c r="V408" i="8"/>
  <c r="U408" i="8"/>
  <c r="T408" i="8"/>
  <c r="AI408" i="8"/>
  <c r="AH408" i="8"/>
  <c r="O408" i="8"/>
  <c r="AF407" i="8"/>
  <c r="AP407" i="8"/>
  <c r="AO407" i="8"/>
  <c r="AN407" i="8"/>
  <c r="AM407" i="8"/>
  <c r="AK407" i="8"/>
  <c r="V407" i="8"/>
  <c r="U407" i="8"/>
  <c r="T407" i="8"/>
  <c r="AI407" i="8"/>
  <c r="AH407" i="8"/>
  <c r="O407" i="8"/>
  <c r="AF406" i="8"/>
  <c r="AP406" i="8"/>
  <c r="AO406" i="8"/>
  <c r="AN406" i="8"/>
  <c r="AM406" i="8"/>
  <c r="AK406" i="8"/>
  <c r="V406" i="8"/>
  <c r="U406" i="8"/>
  <c r="T406" i="8"/>
  <c r="AI406" i="8"/>
  <c r="AH406" i="8"/>
  <c r="O406" i="8"/>
  <c r="AF405" i="8"/>
  <c r="AP405" i="8"/>
  <c r="AO405" i="8"/>
  <c r="AN405" i="8"/>
  <c r="AM405" i="8"/>
  <c r="AK405" i="8"/>
  <c r="V405" i="8"/>
  <c r="U405" i="8"/>
  <c r="T405" i="8"/>
  <c r="AI405" i="8"/>
  <c r="AH405" i="8"/>
  <c r="O405" i="8"/>
  <c r="AF404" i="8"/>
  <c r="AP404" i="8"/>
  <c r="AO404" i="8"/>
  <c r="AN404" i="8"/>
  <c r="AM404" i="8"/>
  <c r="AK404" i="8"/>
  <c r="V404" i="8"/>
  <c r="U404" i="8"/>
  <c r="T404" i="8"/>
  <c r="AI404" i="8"/>
  <c r="AH404" i="8"/>
  <c r="O404" i="8"/>
  <c r="AF403" i="8"/>
  <c r="AP403" i="8"/>
  <c r="AO403" i="8"/>
  <c r="AN403" i="8"/>
  <c r="AM403" i="8"/>
  <c r="AK403" i="8"/>
  <c r="V403" i="8"/>
  <c r="U403" i="8"/>
  <c r="T403" i="8"/>
  <c r="AI403" i="8"/>
  <c r="AH403" i="8"/>
  <c r="O403" i="8"/>
  <c r="AF402" i="8"/>
  <c r="AP402" i="8"/>
  <c r="AO402" i="8"/>
  <c r="AN402" i="8"/>
  <c r="AM402" i="8"/>
  <c r="AK402" i="8"/>
  <c r="V402" i="8"/>
  <c r="U402" i="8"/>
  <c r="T402" i="8"/>
  <c r="AI402" i="8"/>
  <c r="AH402" i="8"/>
  <c r="O402" i="8"/>
  <c r="AF401" i="8"/>
  <c r="AP401" i="8"/>
  <c r="AO401" i="8"/>
  <c r="AN401" i="8"/>
  <c r="AM401" i="8"/>
  <c r="AK401" i="8"/>
  <c r="V401" i="8"/>
  <c r="U401" i="8"/>
  <c r="T401" i="8"/>
  <c r="AI401" i="8"/>
  <c r="AH401" i="8"/>
  <c r="O401" i="8"/>
  <c r="AF400" i="8"/>
  <c r="AP400" i="8"/>
  <c r="AO400" i="8"/>
  <c r="AN400" i="8"/>
  <c r="AM400" i="8"/>
  <c r="AK400" i="8"/>
  <c r="V400" i="8"/>
  <c r="U400" i="8"/>
  <c r="T400" i="8"/>
  <c r="AI400" i="8"/>
  <c r="AH400" i="8"/>
  <c r="O400" i="8"/>
  <c r="AF399" i="8"/>
  <c r="AP399" i="8"/>
  <c r="AO399" i="8"/>
  <c r="AN399" i="8"/>
  <c r="AM399" i="8"/>
  <c r="AK399" i="8"/>
  <c r="V399" i="8"/>
  <c r="U399" i="8"/>
  <c r="T399" i="8"/>
  <c r="AI399" i="8"/>
  <c r="AH399" i="8"/>
  <c r="O399" i="8"/>
  <c r="AF398" i="8"/>
  <c r="AP398" i="8"/>
  <c r="AO398" i="8"/>
  <c r="AN398" i="8"/>
  <c r="AM398" i="8"/>
  <c r="AK398" i="8"/>
  <c r="V398" i="8"/>
  <c r="U398" i="8"/>
  <c r="T398" i="8"/>
  <c r="AI398" i="8"/>
  <c r="AH398" i="8"/>
  <c r="O398" i="8"/>
  <c r="AF397" i="8"/>
  <c r="AP397" i="8"/>
  <c r="AO397" i="8"/>
  <c r="AN397" i="8"/>
  <c r="AM397" i="8"/>
  <c r="AK397" i="8"/>
  <c r="V397" i="8"/>
  <c r="U397" i="8"/>
  <c r="T397" i="8"/>
  <c r="AI397" i="8"/>
  <c r="AH397" i="8"/>
  <c r="O397" i="8"/>
  <c r="AF396" i="8"/>
  <c r="AP396" i="8"/>
  <c r="AO396" i="8"/>
  <c r="AN396" i="8"/>
  <c r="AM396" i="8"/>
  <c r="AK396" i="8"/>
  <c r="V396" i="8"/>
  <c r="U396" i="8"/>
  <c r="T396" i="8"/>
  <c r="AI396" i="8"/>
  <c r="AH396" i="8"/>
  <c r="O396" i="8"/>
  <c r="AF395" i="8"/>
  <c r="AP395" i="8"/>
  <c r="AO395" i="8"/>
  <c r="AN395" i="8"/>
  <c r="AM395" i="8"/>
  <c r="AK395" i="8"/>
  <c r="V395" i="8"/>
  <c r="U395" i="8"/>
  <c r="T395" i="8"/>
  <c r="AI395" i="8"/>
  <c r="AH395" i="8"/>
  <c r="O395" i="8"/>
  <c r="AF394" i="8"/>
  <c r="AP394" i="8"/>
  <c r="AO394" i="8"/>
  <c r="AN394" i="8"/>
  <c r="AM394" i="8"/>
  <c r="AK394" i="8"/>
  <c r="V394" i="8"/>
  <c r="U394" i="8"/>
  <c r="T394" i="8"/>
  <c r="AI394" i="8"/>
  <c r="AH394" i="8"/>
  <c r="O394" i="8"/>
  <c r="AF393" i="8"/>
  <c r="AP393" i="8"/>
  <c r="AO393" i="8"/>
  <c r="AN393" i="8"/>
  <c r="AM393" i="8"/>
  <c r="AK393" i="8"/>
  <c r="V393" i="8"/>
  <c r="U393" i="8"/>
  <c r="T393" i="8"/>
  <c r="AI393" i="8"/>
  <c r="AH393" i="8"/>
  <c r="O393" i="8"/>
  <c r="AF392" i="8"/>
  <c r="AP392" i="8"/>
  <c r="AO392" i="8"/>
  <c r="AN392" i="8"/>
  <c r="AM392" i="8"/>
  <c r="AK392" i="8"/>
  <c r="V392" i="8"/>
  <c r="U392" i="8"/>
  <c r="T392" i="8"/>
  <c r="AI392" i="8"/>
  <c r="AH392" i="8"/>
  <c r="O392" i="8"/>
  <c r="AF391" i="8"/>
  <c r="AP391" i="8"/>
  <c r="AO391" i="8"/>
  <c r="AN391" i="8"/>
  <c r="AM391" i="8"/>
  <c r="AK391" i="8"/>
  <c r="V391" i="8"/>
  <c r="U391" i="8"/>
  <c r="T391" i="8"/>
  <c r="AI391" i="8"/>
  <c r="AH391" i="8"/>
  <c r="O391" i="8"/>
  <c r="AF390" i="8"/>
  <c r="AP390" i="8"/>
  <c r="AO390" i="8"/>
  <c r="AN390" i="8"/>
  <c r="AM390" i="8"/>
  <c r="AK390" i="8"/>
  <c r="V390" i="8"/>
  <c r="U390" i="8"/>
  <c r="T390" i="8"/>
  <c r="AI390" i="8"/>
  <c r="AH390" i="8"/>
  <c r="O390" i="8"/>
  <c r="AF389" i="8"/>
  <c r="AP389" i="8"/>
  <c r="AO389" i="8"/>
  <c r="AN389" i="8"/>
  <c r="AM389" i="8"/>
  <c r="AK389" i="8"/>
  <c r="V389" i="8"/>
  <c r="U389" i="8"/>
  <c r="T389" i="8"/>
  <c r="AI389" i="8"/>
  <c r="AH389" i="8"/>
  <c r="O389" i="8"/>
  <c r="AF388" i="8"/>
  <c r="AP388" i="8"/>
  <c r="AO388" i="8"/>
  <c r="AN388" i="8"/>
  <c r="AM388" i="8"/>
  <c r="AK388" i="8"/>
  <c r="V388" i="8"/>
  <c r="U388" i="8"/>
  <c r="T388" i="8"/>
  <c r="AI388" i="8"/>
  <c r="AH388" i="8"/>
  <c r="O388" i="8"/>
  <c r="AF387" i="8"/>
  <c r="AP387" i="8"/>
  <c r="AO387" i="8"/>
  <c r="AN387" i="8"/>
  <c r="AM387" i="8"/>
  <c r="AK387" i="8"/>
  <c r="V387" i="8"/>
  <c r="U387" i="8"/>
  <c r="T387" i="8"/>
  <c r="AI387" i="8"/>
  <c r="AH387" i="8"/>
  <c r="O387" i="8"/>
  <c r="AF386" i="8"/>
  <c r="AP386" i="8"/>
  <c r="AO386" i="8"/>
  <c r="AN386" i="8"/>
  <c r="AM386" i="8"/>
  <c r="AK386" i="8"/>
  <c r="V386" i="8"/>
  <c r="U386" i="8"/>
  <c r="T386" i="8"/>
  <c r="AI386" i="8"/>
  <c r="AH386" i="8"/>
  <c r="O386" i="8"/>
  <c r="AF385" i="8"/>
  <c r="AP385" i="8"/>
  <c r="AO385" i="8"/>
  <c r="AN385" i="8"/>
  <c r="AM385" i="8"/>
  <c r="AK385" i="8"/>
  <c r="V385" i="8"/>
  <c r="U385" i="8"/>
  <c r="T385" i="8"/>
  <c r="AI385" i="8"/>
  <c r="AH385" i="8"/>
  <c r="O385" i="8"/>
  <c r="AF384" i="8"/>
  <c r="AP384" i="8"/>
  <c r="AO384" i="8"/>
  <c r="AN384" i="8"/>
  <c r="AM384" i="8"/>
  <c r="AK384" i="8"/>
  <c r="V384" i="8"/>
  <c r="U384" i="8"/>
  <c r="T384" i="8"/>
  <c r="AI384" i="8"/>
  <c r="AH384" i="8"/>
  <c r="O384" i="8"/>
  <c r="AF383" i="8"/>
  <c r="AP383" i="8"/>
  <c r="AO383" i="8"/>
  <c r="AN383" i="8"/>
  <c r="AM383" i="8"/>
  <c r="AK383" i="8"/>
  <c r="V383" i="8"/>
  <c r="U383" i="8"/>
  <c r="T383" i="8"/>
  <c r="AI383" i="8"/>
  <c r="AH383" i="8"/>
  <c r="O383" i="8"/>
  <c r="AF382" i="8"/>
  <c r="AP382" i="8"/>
  <c r="AO382" i="8"/>
  <c r="AN382" i="8"/>
  <c r="AM382" i="8"/>
  <c r="AK382" i="8"/>
  <c r="V382" i="8"/>
  <c r="U382" i="8"/>
  <c r="T382" i="8"/>
  <c r="AI382" i="8"/>
  <c r="AH382" i="8"/>
  <c r="O382" i="8"/>
  <c r="AF381" i="8"/>
  <c r="AP381" i="8"/>
  <c r="AO381" i="8"/>
  <c r="AN381" i="8"/>
  <c r="AM381" i="8"/>
  <c r="AK381" i="8"/>
  <c r="V381" i="8"/>
  <c r="U381" i="8"/>
  <c r="T381" i="8"/>
  <c r="AI381" i="8"/>
  <c r="AH381" i="8"/>
  <c r="O381" i="8"/>
  <c r="AF380" i="8"/>
  <c r="AP380" i="8"/>
  <c r="AO380" i="8"/>
  <c r="AN380" i="8"/>
  <c r="AM380" i="8"/>
  <c r="AK380" i="8"/>
  <c r="V380" i="8"/>
  <c r="U380" i="8"/>
  <c r="T380" i="8"/>
  <c r="AI380" i="8"/>
  <c r="AH380" i="8"/>
  <c r="O380" i="8"/>
  <c r="AF379" i="8"/>
  <c r="AP379" i="8"/>
  <c r="AO379" i="8"/>
  <c r="AN379" i="8"/>
  <c r="AM379" i="8"/>
  <c r="AK379" i="8"/>
  <c r="V379" i="8"/>
  <c r="U379" i="8"/>
  <c r="T379" i="8"/>
  <c r="AI379" i="8"/>
  <c r="AH379" i="8"/>
  <c r="O379" i="8"/>
  <c r="AF378" i="8"/>
  <c r="AP378" i="8"/>
  <c r="AO378" i="8"/>
  <c r="AN378" i="8"/>
  <c r="AM378" i="8"/>
  <c r="AK378" i="8"/>
  <c r="V378" i="8"/>
  <c r="U378" i="8"/>
  <c r="T378" i="8"/>
  <c r="AI378" i="8"/>
  <c r="AH378" i="8"/>
  <c r="O378" i="8"/>
  <c r="AF377" i="8"/>
  <c r="AP377" i="8"/>
  <c r="AO377" i="8"/>
  <c r="AN377" i="8"/>
  <c r="AM377" i="8"/>
  <c r="AK377" i="8"/>
  <c r="V377" i="8"/>
  <c r="U377" i="8"/>
  <c r="T377" i="8"/>
  <c r="AI377" i="8"/>
  <c r="AH377" i="8"/>
  <c r="O377" i="8"/>
  <c r="AF376" i="8"/>
  <c r="AP376" i="8"/>
  <c r="AO376" i="8"/>
  <c r="AN376" i="8"/>
  <c r="AM376" i="8"/>
  <c r="AK376" i="8"/>
  <c r="V376" i="8"/>
  <c r="U376" i="8"/>
  <c r="T376" i="8"/>
  <c r="AI376" i="8"/>
  <c r="AH376" i="8"/>
  <c r="O376" i="8"/>
  <c r="AF375" i="8"/>
  <c r="AP375" i="8"/>
  <c r="AO375" i="8"/>
  <c r="AN375" i="8"/>
  <c r="AM375" i="8"/>
  <c r="AK375" i="8"/>
  <c r="V375" i="8"/>
  <c r="U375" i="8"/>
  <c r="T375" i="8"/>
  <c r="AI375" i="8"/>
  <c r="AH375" i="8"/>
  <c r="O375" i="8"/>
  <c r="AF374" i="8"/>
  <c r="AP374" i="8"/>
  <c r="AO374" i="8"/>
  <c r="AN374" i="8"/>
  <c r="AM374" i="8"/>
  <c r="AK374" i="8"/>
  <c r="V374" i="8"/>
  <c r="U374" i="8"/>
  <c r="T374" i="8"/>
  <c r="AI374" i="8"/>
  <c r="AH374" i="8"/>
  <c r="O374" i="8"/>
  <c r="AF373" i="8"/>
  <c r="AP373" i="8"/>
  <c r="AO373" i="8"/>
  <c r="AN373" i="8"/>
  <c r="AM373" i="8"/>
  <c r="AK373" i="8"/>
  <c r="V373" i="8"/>
  <c r="U373" i="8"/>
  <c r="T373" i="8"/>
  <c r="AI373" i="8"/>
  <c r="AH373" i="8"/>
  <c r="O373" i="8"/>
  <c r="AF372" i="8"/>
  <c r="AP372" i="8"/>
  <c r="AO372" i="8"/>
  <c r="AN372" i="8"/>
  <c r="AM372" i="8"/>
  <c r="AK372" i="8"/>
  <c r="V372" i="8"/>
  <c r="U372" i="8"/>
  <c r="T372" i="8"/>
  <c r="AI372" i="8"/>
  <c r="AH372" i="8"/>
  <c r="O372" i="8"/>
  <c r="AF371" i="8"/>
  <c r="AP371" i="8"/>
  <c r="AO371" i="8"/>
  <c r="AN371" i="8"/>
  <c r="AM371" i="8"/>
  <c r="AK371" i="8"/>
  <c r="V371" i="8"/>
  <c r="U371" i="8"/>
  <c r="T371" i="8"/>
  <c r="AI371" i="8"/>
  <c r="AH371" i="8"/>
  <c r="O371" i="8"/>
  <c r="AF370" i="8"/>
  <c r="AP370" i="8"/>
  <c r="AO370" i="8"/>
  <c r="AN370" i="8"/>
  <c r="AM370" i="8"/>
  <c r="AK370" i="8"/>
  <c r="V370" i="8"/>
  <c r="U370" i="8"/>
  <c r="T370" i="8"/>
  <c r="AI370" i="8"/>
  <c r="AH370" i="8"/>
  <c r="O370" i="8"/>
  <c r="AF369" i="8"/>
  <c r="AP369" i="8"/>
  <c r="AO369" i="8"/>
  <c r="AN369" i="8"/>
  <c r="AM369" i="8"/>
  <c r="AK369" i="8"/>
  <c r="V369" i="8"/>
  <c r="U369" i="8"/>
  <c r="T369" i="8"/>
  <c r="AI369" i="8"/>
  <c r="AH369" i="8"/>
  <c r="O369" i="8"/>
  <c r="AF368" i="8"/>
  <c r="AP368" i="8"/>
  <c r="AO368" i="8"/>
  <c r="AN368" i="8"/>
  <c r="AM368" i="8"/>
  <c r="AK368" i="8"/>
  <c r="V368" i="8"/>
  <c r="U368" i="8"/>
  <c r="T368" i="8"/>
  <c r="AI368" i="8"/>
  <c r="AH368" i="8"/>
  <c r="O368" i="8"/>
  <c r="AF367" i="8"/>
  <c r="AP367" i="8"/>
  <c r="AO367" i="8"/>
  <c r="AN367" i="8"/>
  <c r="AM367" i="8"/>
  <c r="AK367" i="8"/>
  <c r="V367" i="8"/>
  <c r="U367" i="8"/>
  <c r="T367" i="8"/>
  <c r="AI367" i="8"/>
  <c r="AH367" i="8"/>
  <c r="O367" i="8"/>
  <c r="AF366" i="8"/>
  <c r="AP366" i="8"/>
  <c r="AO366" i="8"/>
  <c r="AN366" i="8"/>
  <c r="AM366" i="8"/>
  <c r="AK366" i="8"/>
  <c r="V366" i="8"/>
  <c r="U366" i="8"/>
  <c r="T366" i="8"/>
  <c r="AI366" i="8"/>
  <c r="AH366" i="8"/>
  <c r="O366" i="8"/>
  <c r="AF365" i="8"/>
  <c r="AP365" i="8"/>
  <c r="AO365" i="8"/>
  <c r="AN365" i="8"/>
  <c r="AM365" i="8"/>
  <c r="AK365" i="8"/>
  <c r="V365" i="8"/>
  <c r="U365" i="8"/>
  <c r="T365" i="8"/>
  <c r="AI365" i="8"/>
  <c r="AH365" i="8"/>
  <c r="O365" i="8"/>
  <c r="AF364" i="8"/>
  <c r="AP364" i="8"/>
  <c r="AO364" i="8"/>
  <c r="AN364" i="8"/>
  <c r="AM364" i="8"/>
  <c r="AK364" i="8"/>
  <c r="V364" i="8"/>
  <c r="U364" i="8"/>
  <c r="T364" i="8"/>
  <c r="AI364" i="8"/>
  <c r="AH364" i="8"/>
  <c r="O364" i="8"/>
  <c r="AF363" i="8"/>
  <c r="AP363" i="8"/>
  <c r="AO363" i="8"/>
  <c r="AN363" i="8"/>
  <c r="AM363" i="8"/>
  <c r="AK363" i="8"/>
  <c r="V363" i="8"/>
  <c r="U363" i="8"/>
  <c r="T363" i="8"/>
  <c r="AI363" i="8"/>
  <c r="AH363" i="8"/>
  <c r="O363" i="8"/>
  <c r="AF362" i="8"/>
  <c r="AP362" i="8"/>
  <c r="AO362" i="8"/>
  <c r="AN362" i="8"/>
  <c r="AM362" i="8"/>
  <c r="AK362" i="8"/>
  <c r="V362" i="8"/>
  <c r="U362" i="8"/>
  <c r="T362" i="8"/>
  <c r="AI362" i="8"/>
  <c r="AH362" i="8"/>
  <c r="O362" i="8"/>
  <c r="AF361" i="8"/>
  <c r="AP361" i="8"/>
  <c r="AO361" i="8"/>
  <c r="AN361" i="8"/>
  <c r="AM361" i="8"/>
  <c r="AK361" i="8"/>
  <c r="V361" i="8"/>
  <c r="U361" i="8"/>
  <c r="T361" i="8"/>
  <c r="AI361" i="8"/>
  <c r="AH361" i="8"/>
  <c r="O361" i="8"/>
  <c r="AF360" i="8"/>
  <c r="AP360" i="8"/>
  <c r="AO360" i="8"/>
  <c r="AN360" i="8"/>
  <c r="AM360" i="8"/>
  <c r="AK360" i="8"/>
  <c r="V360" i="8"/>
  <c r="U360" i="8"/>
  <c r="T360" i="8"/>
  <c r="AI360" i="8"/>
  <c r="AH360" i="8"/>
  <c r="O360" i="8"/>
  <c r="AF359" i="8"/>
  <c r="AP359" i="8"/>
  <c r="AO359" i="8"/>
  <c r="AN359" i="8"/>
  <c r="AM359" i="8"/>
  <c r="AK359" i="8"/>
  <c r="V359" i="8"/>
  <c r="U359" i="8"/>
  <c r="T359" i="8"/>
  <c r="AI359" i="8"/>
  <c r="AH359" i="8"/>
  <c r="O359" i="8"/>
  <c r="AF358" i="8"/>
  <c r="AP358" i="8"/>
  <c r="AO358" i="8"/>
  <c r="AN358" i="8"/>
  <c r="AM358" i="8"/>
  <c r="AK358" i="8"/>
  <c r="V358" i="8"/>
  <c r="U358" i="8"/>
  <c r="T358" i="8"/>
  <c r="AI358" i="8"/>
  <c r="AH358" i="8"/>
  <c r="O358" i="8"/>
  <c r="AF357" i="8"/>
  <c r="AP357" i="8"/>
  <c r="AO357" i="8"/>
  <c r="AN357" i="8"/>
  <c r="AM357" i="8"/>
  <c r="AK357" i="8"/>
  <c r="V357" i="8"/>
  <c r="U357" i="8"/>
  <c r="T357" i="8"/>
  <c r="AI357" i="8"/>
  <c r="AH357" i="8"/>
  <c r="O357" i="8"/>
  <c r="AF356" i="8"/>
  <c r="AP356" i="8"/>
  <c r="AO356" i="8"/>
  <c r="AN356" i="8"/>
  <c r="AM356" i="8"/>
  <c r="AK356" i="8"/>
  <c r="V356" i="8"/>
  <c r="U356" i="8"/>
  <c r="T356" i="8"/>
  <c r="AI356" i="8"/>
  <c r="AH356" i="8"/>
  <c r="O356" i="8"/>
  <c r="AF355" i="8"/>
  <c r="AP355" i="8"/>
  <c r="AO355" i="8"/>
  <c r="AN355" i="8"/>
  <c r="AM355" i="8"/>
  <c r="AK355" i="8"/>
  <c r="V355" i="8"/>
  <c r="U355" i="8"/>
  <c r="T355" i="8"/>
  <c r="AI355" i="8"/>
  <c r="AH355" i="8"/>
  <c r="O355" i="8"/>
  <c r="AF354" i="8"/>
  <c r="AP354" i="8"/>
  <c r="AO354" i="8"/>
  <c r="AN354" i="8"/>
  <c r="AM354" i="8"/>
  <c r="AK354" i="8"/>
  <c r="V354" i="8"/>
  <c r="U354" i="8"/>
  <c r="T354" i="8"/>
  <c r="AI354" i="8"/>
  <c r="AH354" i="8"/>
  <c r="O354" i="8"/>
  <c r="AF353" i="8"/>
  <c r="AP353" i="8"/>
  <c r="AO353" i="8"/>
  <c r="AN353" i="8"/>
  <c r="AM353" i="8"/>
  <c r="AK353" i="8"/>
  <c r="V353" i="8"/>
  <c r="U353" i="8"/>
  <c r="T353" i="8"/>
  <c r="AI353" i="8"/>
  <c r="AH353" i="8"/>
  <c r="O353" i="8"/>
  <c r="AF352" i="8"/>
  <c r="AP352" i="8"/>
  <c r="AO352" i="8"/>
  <c r="AN352" i="8"/>
  <c r="AM352" i="8"/>
  <c r="AK352" i="8"/>
  <c r="V352" i="8"/>
  <c r="U352" i="8"/>
  <c r="T352" i="8"/>
  <c r="AI352" i="8"/>
  <c r="AH352" i="8"/>
  <c r="O352" i="8"/>
  <c r="AF351" i="8"/>
  <c r="AP351" i="8"/>
  <c r="AO351" i="8"/>
  <c r="AN351" i="8"/>
  <c r="AM351" i="8"/>
  <c r="AK351" i="8"/>
  <c r="V351" i="8"/>
  <c r="U351" i="8"/>
  <c r="T351" i="8"/>
  <c r="AI351" i="8"/>
  <c r="AH351" i="8"/>
  <c r="O351" i="8"/>
  <c r="AF350" i="8"/>
  <c r="AP350" i="8"/>
  <c r="AO350" i="8"/>
  <c r="AN350" i="8"/>
  <c r="AM350" i="8"/>
  <c r="AK350" i="8"/>
  <c r="V350" i="8"/>
  <c r="U350" i="8"/>
  <c r="T350" i="8"/>
  <c r="AI350" i="8"/>
  <c r="AH350" i="8"/>
  <c r="O350" i="8"/>
  <c r="AF349" i="8"/>
  <c r="AP349" i="8"/>
  <c r="AO349" i="8"/>
  <c r="AN349" i="8"/>
  <c r="AM349" i="8"/>
  <c r="AK349" i="8"/>
  <c r="V349" i="8"/>
  <c r="U349" i="8"/>
  <c r="T349" i="8"/>
  <c r="AI349" i="8"/>
  <c r="AH349" i="8"/>
  <c r="O349" i="8"/>
  <c r="AF348" i="8"/>
  <c r="AP348" i="8"/>
  <c r="AO348" i="8"/>
  <c r="AN348" i="8"/>
  <c r="AM348" i="8"/>
  <c r="AK348" i="8"/>
  <c r="V348" i="8"/>
  <c r="U348" i="8"/>
  <c r="T348" i="8"/>
  <c r="AI348" i="8"/>
  <c r="AH348" i="8"/>
  <c r="O348" i="8"/>
  <c r="AF347" i="8"/>
  <c r="AP347" i="8"/>
  <c r="AO347" i="8"/>
  <c r="AN347" i="8"/>
  <c r="AM347" i="8"/>
  <c r="AK347" i="8"/>
  <c r="V347" i="8"/>
  <c r="U347" i="8"/>
  <c r="T347" i="8"/>
  <c r="AI347" i="8"/>
  <c r="AH347" i="8"/>
  <c r="O347" i="8"/>
  <c r="AF346" i="8"/>
  <c r="AP346" i="8"/>
  <c r="AO346" i="8"/>
  <c r="AN346" i="8"/>
  <c r="AM346" i="8"/>
  <c r="AK346" i="8"/>
  <c r="V346" i="8"/>
  <c r="U346" i="8"/>
  <c r="T346" i="8"/>
  <c r="AI346" i="8"/>
  <c r="AH346" i="8"/>
  <c r="O346" i="8"/>
  <c r="AF345" i="8"/>
  <c r="AP345" i="8"/>
  <c r="AO345" i="8"/>
  <c r="AN345" i="8"/>
  <c r="AM345" i="8"/>
  <c r="AK345" i="8"/>
  <c r="V345" i="8"/>
  <c r="U345" i="8"/>
  <c r="T345" i="8"/>
  <c r="AI345" i="8"/>
  <c r="AH345" i="8"/>
  <c r="O345" i="8"/>
  <c r="AF344" i="8"/>
  <c r="AP344" i="8"/>
  <c r="AO344" i="8"/>
  <c r="AN344" i="8"/>
  <c r="AM344" i="8"/>
  <c r="AK344" i="8"/>
  <c r="V344" i="8"/>
  <c r="U344" i="8"/>
  <c r="T344" i="8"/>
  <c r="AI344" i="8"/>
  <c r="AH344" i="8"/>
  <c r="O344" i="8"/>
  <c r="AF343" i="8"/>
  <c r="AP343" i="8"/>
  <c r="AO343" i="8"/>
  <c r="AN343" i="8"/>
  <c r="AM343" i="8"/>
  <c r="AK343" i="8"/>
  <c r="V343" i="8"/>
  <c r="U343" i="8"/>
  <c r="T343" i="8"/>
  <c r="AI343" i="8"/>
  <c r="AH343" i="8"/>
  <c r="O343" i="8"/>
  <c r="AF342" i="8"/>
  <c r="AP342" i="8"/>
  <c r="AO342" i="8"/>
  <c r="AN342" i="8"/>
  <c r="AM342" i="8"/>
  <c r="AK342" i="8"/>
  <c r="V342" i="8"/>
  <c r="U342" i="8"/>
  <c r="T342" i="8"/>
  <c r="AI342" i="8"/>
  <c r="AH342" i="8"/>
  <c r="O342" i="8"/>
  <c r="AF340" i="8"/>
  <c r="AP340" i="8"/>
  <c r="AO340" i="8"/>
  <c r="AN340" i="8"/>
  <c r="AM340" i="8"/>
  <c r="AK340" i="8"/>
  <c r="V340" i="8"/>
  <c r="U340" i="8"/>
  <c r="T340" i="8"/>
  <c r="AI340" i="8"/>
  <c r="AH340" i="8"/>
  <c r="O340" i="8"/>
  <c r="AF339" i="8"/>
  <c r="AP339" i="8"/>
  <c r="AO339" i="8"/>
  <c r="AN339" i="8"/>
  <c r="AM339" i="8"/>
  <c r="AK339" i="8"/>
  <c r="V339" i="8"/>
  <c r="U339" i="8"/>
  <c r="T339" i="8"/>
  <c r="AI339" i="8"/>
  <c r="AH339" i="8"/>
  <c r="O339" i="8"/>
  <c r="AF338" i="8"/>
  <c r="AP338" i="8"/>
  <c r="AO338" i="8"/>
  <c r="AN338" i="8"/>
  <c r="AM338" i="8"/>
  <c r="AK338" i="8"/>
  <c r="V338" i="8"/>
  <c r="U338" i="8"/>
  <c r="T338" i="8"/>
  <c r="AI338" i="8"/>
  <c r="AH338" i="8"/>
  <c r="O338" i="8"/>
  <c r="AF337" i="8"/>
  <c r="AP337" i="8"/>
  <c r="AO337" i="8"/>
  <c r="AN337" i="8"/>
  <c r="AM337" i="8"/>
  <c r="AK337" i="8"/>
  <c r="V337" i="8"/>
  <c r="U337" i="8"/>
  <c r="T337" i="8"/>
  <c r="AI337" i="8"/>
  <c r="AH337" i="8"/>
  <c r="O337" i="8"/>
  <c r="AF336" i="8"/>
  <c r="AP336" i="8"/>
  <c r="AO336" i="8"/>
  <c r="AN336" i="8"/>
  <c r="AM336" i="8"/>
  <c r="AK336" i="8"/>
  <c r="V336" i="8"/>
  <c r="U336" i="8"/>
  <c r="T336" i="8"/>
  <c r="AI336" i="8"/>
  <c r="AH336" i="8"/>
  <c r="O336" i="8"/>
  <c r="AF335" i="8"/>
  <c r="AP335" i="8"/>
  <c r="AO335" i="8"/>
  <c r="AN335" i="8"/>
  <c r="AM335" i="8"/>
  <c r="AK335" i="8"/>
  <c r="V335" i="8"/>
  <c r="U335" i="8"/>
  <c r="T335" i="8"/>
  <c r="AI335" i="8"/>
  <c r="AH335" i="8"/>
  <c r="O335" i="8"/>
  <c r="AF334" i="8"/>
  <c r="AP334" i="8"/>
  <c r="AO334" i="8"/>
  <c r="AN334" i="8"/>
  <c r="AM334" i="8"/>
  <c r="AK334" i="8"/>
  <c r="V334" i="8"/>
  <c r="U334" i="8"/>
  <c r="T334" i="8"/>
  <c r="AI334" i="8"/>
  <c r="AH334" i="8"/>
  <c r="O334" i="8"/>
  <c r="AF333" i="8"/>
  <c r="AP333" i="8"/>
  <c r="AO333" i="8"/>
  <c r="AN333" i="8"/>
  <c r="AM333" i="8"/>
  <c r="AK333" i="8"/>
  <c r="V333" i="8"/>
  <c r="U333" i="8"/>
  <c r="T333" i="8"/>
  <c r="AI333" i="8"/>
  <c r="AH333" i="8"/>
  <c r="O333" i="8"/>
  <c r="AF332" i="8"/>
  <c r="AP332" i="8"/>
  <c r="AO332" i="8"/>
  <c r="AN332" i="8"/>
  <c r="AM332" i="8"/>
  <c r="AK332" i="8"/>
  <c r="V332" i="8"/>
  <c r="U332" i="8"/>
  <c r="T332" i="8"/>
  <c r="AI332" i="8"/>
  <c r="AH332" i="8"/>
  <c r="O332" i="8"/>
  <c r="AF331" i="8"/>
  <c r="AP331" i="8"/>
  <c r="AO331" i="8"/>
  <c r="AN331" i="8"/>
  <c r="AM331" i="8"/>
  <c r="AK331" i="8"/>
  <c r="V331" i="8"/>
  <c r="U331" i="8"/>
  <c r="T331" i="8"/>
  <c r="AI331" i="8"/>
  <c r="AH331" i="8"/>
  <c r="O331" i="8"/>
  <c r="AF330" i="8"/>
  <c r="AP330" i="8"/>
  <c r="AO330" i="8"/>
  <c r="AN330" i="8"/>
  <c r="AM330" i="8"/>
  <c r="AK330" i="8"/>
  <c r="V330" i="8"/>
  <c r="U330" i="8"/>
  <c r="T330" i="8"/>
  <c r="AI330" i="8"/>
  <c r="AH330" i="8"/>
  <c r="O330" i="8"/>
  <c r="AF329" i="8"/>
  <c r="AP329" i="8"/>
  <c r="AO329" i="8"/>
  <c r="AN329" i="8"/>
  <c r="AM329" i="8"/>
  <c r="AK329" i="8"/>
  <c r="V329" i="8"/>
  <c r="U329" i="8"/>
  <c r="T329" i="8"/>
  <c r="AI329" i="8"/>
  <c r="AH329" i="8"/>
  <c r="O329" i="8"/>
  <c r="AF328" i="8"/>
  <c r="AP328" i="8"/>
  <c r="AO328" i="8"/>
  <c r="AN328" i="8"/>
  <c r="AM328" i="8"/>
  <c r="AK328" i="8"/>
  <c r="V328" i="8"/>
  <c r="U328" i="8"/>
  <c r="T328" i="8"/>
  <c r="AI328" i="8"/>
  <c r="AH328" i="8"/>
  <c r="O328" i="8"/>
  <c r="AF327" i="8"/>
  <c r="AP327" i="8"/>
  <c r="AO327" i="8"/>
  <c r="AN327" i="8"/>
  <c r="AM327" i="8"/>
  <c r="AK327" i="8"/>
  <c r="V327" i="8"/>
  <c r="U327" i="8"/>
  <c r="T327" i="8"/>
  <c r="AI327" i="8"/>
  <c r="AH327" i="8"/>
  <c r="O327" i="8"/>
  <c r="AF326" i="8"/>
  <c r="AP326" i="8"/>
  <c r="AO326" i="8"/>
  <c r="AN326" i="8"/>
  <c r="AM326" i="8"/>
  <c r="AK326" i="8"/>
  <c r="V326" i="8"/>
  <c r="U326" i="8"/>
  <c r="T326" i="8"/>
  <c r="AI326" i="8"/>
  <c r="AH326" i="8"/>
  <c r="O326" i="8"/>
  <c r="AF325" i="8"/>
  <c r="AP325" i="8"/>
  <c r="AO325" i="8"/>
  <c r="AN325" i="8"/>
  <c r="AM325" i="8"/>
  <c r="AK325" i="8"/>
  <c r="V325" i="8"/>
  <c r="U325" i="8"/>
  <c r="T325" i="8"/>
  <c r="AI325" i="8"/>
  <c r="AH325" i="8"/>
  <c r="O325" i="8"/>
  <c r="AF324" i="8"/>
  <c r="AP324" i="8"/>
  <c r="AO324" i="8"/>
  <c r="AN324" i="8"/>
  <c r="AM324" i="8"/>
  <c r="AK324" i="8"/>
  <c r="V324" i="8"/>
  <c r="U324" i="8"/>
  <c r="T324" i="8"/>
  <c r="AI324" i="8"/>
  <c r="AH324" i="8"/>
  <c r="O324" i="8"/>
  <c r="AF323" i="8"/>
  <c r="AP323" i="8"/>
  <c r="AO323" i="8"/>
  <c r="AN323" i="8"/>
  <c r="AM323" i="8"/>
  <c r="AK323" i="8"/>
  <c r="V323" i="8"/>
  <c r="U323" i="8"/>
  <c r="T323" i="8"/>
  <c r="AI323" i="8"/>
  <c r="AH323" i="8"/>
  <c r="O323" i="8"/>
  <c r="AF322" i="8"/>
  <c r="AP322" i="8"/>
  <c r="AO322" i="8"/>
  <c r="AN322" i="8"/>
  <c r="AM322" i="8"/>
  <c r="AK322" i="8"/>
  <c r="V322" i="8"/>
  <c r="U322" i="8"/>
  <c r="T322" i="8"/>
  <c r="AI322" i="8"/>
  <c r="AH322" i="8"/>
  <c r="O322" i="8"/>
  <c r="AF321" i="8"/>
  <c r="AP321" i="8"/>
  <c r="AO321" i="8"/>
  <c r="AN321" i="8"/>
  <c r="AM321" i="8"/>
  <c r="AK321" i="8"/>
  <c r="V321" i="8"/>
  <c r="U321" i="8"/>
  <c r="T321" i="8"/>
  <c r="AI321" i="8"/>
  <c r="AH321" i="8"/>
  <c r="O321" i="8"/>
  <c r="AF320" i="8"/>
  <c r="AP320" i="8"/>
  <c r="AO320" i="8"/>
  <c r="AN320" i="8"/>
  <c r="AM320" i="8"/>
  <c r="AK320" i="8"/>
  <c r="V320" i="8"/>
  <c r="U320" i="8"/>
  <c r="T320" i="8"/>
  <c r="AI320" i="8"/>
  <c r="AH320" i="8"/>
  <c r="O320" i="8"/>
  <c r="AF319" i="8"/>
  <c r="AP319" i="8"/>
  <c r="AO319" i="8"/>
  <c r="AN319" i="8"/>
  <c r="AM319" i="8"/>
  <c r="AK319" i="8"/>
  <c r="V319" i="8"/>
  <c r="U319" i="8"/>
  <c r="T319" i="8"/>
  <c r="AI319" i="8"/>
  <c r="AH319" i="8"/>
  <c r="O319" i="8"/>
  <c r="AF318" i="8"/>
  <c r="AP318" i="8"/>
  <c r="AO318" i="8"/>
  <c r="AN318" i="8"/>
  <c r="AM318" i="8"/>
  <c r="AK318" i="8"/>
  <c r="V318" i="8"/>
  <c r="U318" i="8"/>
  <c r="T318" i="8"/>
  <c r="AI318" i="8"/>
  <c r="AH318" i="8"/>
  <c r="O318" i="8"/>
  <c r="AF317" i="8"/>
  <c r="AP317" i="8"/>
  <c r="AO317" i="8"/>
  <c r="AN317" i="8"/>
  <c r="AM317" i="8"/>
  <c r="AK317" i="8"/>
  <c r="V317" i="8"/>
  <c r="U317" i="8"/>
  <c r="T317" i="8"/>
  <c r="AI317" i="8"/>
  <c r="AH317" i="8"/>
  <c r="O317" i="8"/>
  <c r="AF316" i="8"/>
  <c r="AP316" i="8"/>
  <c r="AO316" i="8"/>
  <c r="AN316" i="8"/>
  <c r="AM316" i="8"/>
  <c r="AK316" i="8"/>
  <c r="V316" i="8"/>
  <c r="U316" i="8"/>
  <c r="T316" i="8"/>
  <c r="AI316" i="8"/>
  <c r="AH316" i="8"/>
  <c r="O316" i="8"/>
  <c r="AF315" i="8"/>
  <c r="AP315" i="8"/>
  <c r="AO315" i="8"/>
  <c r="AN315" i="8"/>
  <c r="AM315" i="8"/>
  <c r="AK315" i="8"/>
  <c r="V315" i="8"/>
  <c r="U315" i="8"/>
  <c r="T315" i="8"/>
  <c r="AI315" i="8"/>
  <c r="AH315" i="8"/>
  <c r="O315" i="8"/>
  <c r="AF314" i="8"/>
  <c r="AP314" i="8"/>
  <c r="AO314" i="8"/>
  <c r="AN314" i="8"/>
  <c r="AM314" i="8"/>
  <c r="AK314" i="8"/>
  <c r="V314" i="8"/>
  <c r="U314" i="8"/>
  <c r="T314" i="8"/>
  <c r="AI314" i="8"/>
  <c r="AH314" i="8"/>
  <c r="O314" i="8"/>
  <c r="AF313" i="8"/>
  <c r="AP313" i="8"/>
  <c r="AO313" i="8"/>
  <c r="AN313" i="8"/>
  <c r="AM313" i="8"/>
  <c r="AK313" i="8"/>
  <c r="V313" i="8"/>
  <c r="U313" i="8"/>
  <c r="T313" i="8"/>
  <c r="AI313" i="8"/>
  <c r="AH313" i="8"/>
  <c r="O313" i="8"/>
  <c r="AF312" i="8"/>
  <c r="AP312" i="8"/>
  <c r="AO312" i="8"/>
  <c r="AN312" i="8"/>
  <c r="AM312" i="8"/>
  <c r="AK312" i="8"/>
  <c r="V312" i="8"/>
  <c r="U312" i="8"/>
  <c r="T312" i="8"/>
  <c r="AI312" i="8"/>
  <c r="AH312" i="8"/>
  <c r="O312" i="8"/>
  <c r="AF311" i="8"/>
  <c r="AP311" i="8"/>
  <c r="AO311" i="8"/>
  <c r="AN311" i="8"/>
  <c r="AM311" i="8"/>
  <c r="AK311" i="8"/>
  <c r="V311" i="8"/>
  <c r="U311" i="8"/>
  <c r="T311" i="8"/>
  <c r="AI311" i="8"/>
  <c r="AH311" i="8"/>
  <c r="O311" i="8"/>
  <c r="AF310" i="8"/>
  <c r="AP310" i="8"/>
  <c r="AO310" i="8"/>
  <c r="AN310" i="8"/>
  <c r="AM310" i="8"/>
  <c r="AK310" i="8"/>
  <c r="V310" i="8"/>
  <c r="U310" i="8"/>
  <c r="T310" i="8"/>
  <c r="AI310" i="8"/>
  <c r="AH310" i="8"/>
  <c r="O310" i="8"/>
  <c r="AF309" i="8"/>
  <c r="AP309" i="8"/>
  <c r="AO309" i="8"/>
  <c r="AN309" i="8"/>
  <c r="AM309" i="8"/>
  <c r="AK309" i="8"/>
  <c r="V309" i="8"/>
  <c r="U309" i="8"/>
  <c r="T309" i="8"/>
  <c r="AI309" i="8"/>
  <c r="AH309" i="8"/>
  <c r="O309" i="8"/>
  <c r="AF308" i="8"/>
  <c r="AP308" i="8"/>
  <c r="AO308" i="8"/>
  <c r="AN308" i="8"/>
  <c r="AM308" i="8"/>
  <c r="AK308" i="8"/>
  <c r="V308" i="8"/>
  <c r="U308" i="8"/>
  <c r="T308" i="8"/>
  <c r="AI308" i="8"/>
  <c r="AH308" i="8"/>
  <c r="O308" i="8"/>
  <c r="AF307" i="8"/>
  <c r="AP307" i="8"/>
  <c r="AO307" i="8"/>
  <c r="AN307" i="8"/>
  <c r="AM307" i="8"/>
  <c r="AK307" i="8"/>
  <c r="V307" i="8"/>
  <c r="U307" i="8"/>
  <c r="T307" i="8"/>
  <c r="AI307" i="8"/>
  <c r="AH307" i="8"/>
  <c r="O307" i="8"/>
  <c r="AF306" i="8"/>
  <c r="AP306" i="8"/>
  <c r="AO306" i="8"/>
  <c r="AN306" i="8"/>
  <c r="AM306" i="8"/>
  <c r="AK306" i="8"/>
  <c r="V306" i="8"/>
  <c r="U306" i="8"/>
  <c r="T306" i="8"/>
  <c r="AI306" i="8"/>
  <c r="AH306" i="8"/>
  <c r="O306" i="8"/>
  <c r="AF305" i="8"/>
  <c r="AP305" i="8"/>
  <c r="AO305" i="8"/>
  <c r="AN305" i="8"/>
  <c r="AM305" i="8"/>
  <c r="AK305" i="8"/>
  <c r="V305" i="8"/>
  <c r="U305" i="8"/>
  <c r="T305" i="8"/>
  <c r="AI305" i="8"/>
  <c r="AH305" i="8"/>
  <c r="O305" i="8"/>
  <c r="AF304" i="8"/>
  <c r="AP304" i="8"/>
  <c r="AO304" i="8"/>
  <c r="AN304" i="8"/>
  <c r="AM304" i="8"/>
  <c r="AK304" i="8"/>
  <c r="V304" i="8"/>
  <c r="U304" i="8"/>
  <c r="T304" i="8"/>
  <c r="AI304" i="8"/>
  <c r="AH304" i="8"/>
  <c r="O304" i="8"/>
  <c r="AF303" i="8"/>
  <c r="AP303" i="8"/>
  <c r="AO303" i="8"/>
  <c r="AN303" i="8"/>
  <c r="AM303" i="8"/>
  <c r="AK303" i="8"/>
  <c r="V303" i="8"/>
  <c r="U303" i="8"/>
  <c r="T303" i="8"/>
  <c r="AI303" i="8"/>
  <c r="AH303" i="8"/>
  <c r="O303" i="8"/>
  <c r="AF302" i="8"/>
  <c r="AP302" i="8"/>
  <c r="AO302" i="8"/>
  <c r="AN302" i="8"/>
  <c r="AM302" i="8"/>
  <c r="AK302" i="8"/>
  <c r="V302" i="8"/>
  <c r="U302" i="8"/>
  <c r="T302" i="8"/>
  <c r="AI302" i="8"/>
  <c r="AH302" i="8"/>
  <c r="O302" i="8"/>
  <c r="AF301" i="8"/>
  <c r="AP301" i="8"/>
  <c r="AO301" i="8"/>
  <c r="AN301" i="8"/>
  <c r="AM301" i="8"/>
  <c r="AK301" i="8"/>
  <c r="V301" i="8"/>
  <c r="U301" i="8"/>
  <c r="T301" i="8"/>
  <c r="AI301" i="8"/>
  <c r="AH301" i="8"/>
  <c r="O301" i="8"/>
  <c r="AF300" i="8"/>
  <c r="AP300" i="8"/>
  <c r="AO300" i="8"/>
  <c r="AN300" i="8"/>
  <c r="AM300" i="8"/>
  <c r="AK300" i="8"/>
  <c r="V300" i="8"/>
  <c r="U300" i="8"/>
  <c r="T300" i="8"/>
  <c r="AI300" i="8"/>
  <c r="AH300" i="8"/>
  <c r="O300" i="8"/>
  <c r="AF299" i="8"/>
  <c r="AP299" i="8"/>
  <c r="AO299" i="8"/>
  <c r="AN299" i="8"/>
  <c r="AM299" i="8"/>
  <c r="AK299" i="8"/>
  <c r="V299" i="8"/>
  <c r="U299" i="8"/>
  <c r="T299" i="8"/>
  <c r="AI299" i="8"/>
  <c r="AH299" i="8"/>
  <c r="O299" i="8"/>
  <c r="AF298" i="8"/>
  <c r="AP298" i="8"/>
  <c r="AO298" i="8"/>
  <c r="AN298" i="8"/>
  <c r="AM298" i="8"/>
  <c r="AK298" i="8"/>
  <c r="V298" i="8"/>
  <c r="U298" i="8"/>
  <c r="T298" i="8"/>
  <c r="AI298" i="8"/>
  <c r="AH298" i="8"/>
  <c r="O298" i="8"/>
  <c r="AF297" i="8"/>
  <c r="AP297" i="8"/>
  <c r="AO297" i="8"/>
  <c r="AN297" i="8"/>
  <c r="AM297" i="8"/>
  <c r="AK297" i="8"/>
  <c r="V297" i="8"/>
  <c r="U297" i="8"/>
  <c r="T297" i="8"/>
  <c r="AI297" i="8"/>
  <c r="AH297" i="8"/>
  <c r="O297" i="8"/>
  <c r="AF296" i="8"/>
  <c r="AP296" i="8"/>
  <c r="AO296" i="8"/>
  <c r="AN296" i="8"/>
  <c r="AM296" i="8"/>
  <c r="AK296" i="8"/>
  <c r="V296" i="8"/>
  <c r="U296" i="8"/>
  <c r="T296" i="8"/>
  <c r="AI296" i="8"/>
  <c r="AH296" i="8"/>
  <c r="O296" i="8"/>
  <c r="AF295" i="8"/>
  <c r="AP295" i="8"/>
  <c r="AO295" i="8"/>
  <c r="AN295" i="8"/>
  <c r="AM295" i="8"/>
  <c r="AK295" i="8"/>
  <c r="V295" i="8"/>
  <c r="U295" i="8"/>
  <c r="T295" i="8"/>
  <c r="AI295" i="8"/>
  <c r="AH295" i="8"/>
  <c r="O295" i="8"/>
  <c r="AF294" i="8"/>
  <c r="AP294" i="8"/>
  <c r="AO294" i="8"/>
  <c r="AN294" i="8"/>
  <c r="AM294" i="8"/>
  <c r="AK294" i="8"/>
  <c r="V294" i="8"/>
  <c r="U294" i="8"/>
  <c r="T294" i="8"/>
  <c r="AI294" i="8"/>
  <c r="AH294" i="8"/>
  <c r="O294" i="8"/>
  <c r="AF293" i="8"/>
  <c r="AP293" i="8"/>
  <c r="AO293" i="8"/>
  <c r="AN293" i="8"/>
  <c r="AM293" i="8"/>
  <c r="AK293" i="8"/>
  <c r="V293" i="8"/>
  <c r="U293" i="8"/>
  <c r="T293" i="8"/>
  <c r="AI293" i="8"/>
  <c r="AH293" i="8"/>
  <c r="O293" i="8"/>
  <c r="AF292" i="8"/>
  <c r="AP292" i="8"/>
  <c r="AO292" i="8"/>
  <c r="AN292" i="8"/>
  <c r="AM292" i="8"/>
  <c r="AK292" i="8"/>
  <c r="V292" i="8"/>
  <c r="U292" i="8"/>
  <c r="T292" i="8"/>
  <c r="AI292" i="8"/>
  <c r="AH292" i="8"/>
  <c r="O292" i="8"/>
  <c r="AF291" i="8"/>
  <c r="AP291" i="8"/>
  <c r="AO291" i="8"/>
  <c r="AN291" i="8"/>
  <c r="AM291" i="8"/>
  <c r="AK291" i="8"/>
  <c r="V291" i="8"/>
  <c r="U291" i="8"/>
  <c r="T291" i="8"/>
  <c r="AI291" i="8"/>
  <c r="AH291" i="8"/>
  <c r="O291" i="8"/>
  <c r="AF290" i="8"/>
  <c r="AP290" i="8"/>
  <c r="AO290" i="8"/>
  <c r="AN290" i="8"/>
  <c r="AM290" i="8"/>
  <c r="AK290" i="8"/>
  <c r="V290" i="8"/>
  <c r="U290" i="8"/>
  <c r="T290" i="8"/>
  <c r="AI290" i="8"/>
  <c r="AH290" i="8"/>
  <c r="O290" i="8"/>
  <c r="AF289" i="8"/>
  <c r="AP289" i="8"/>
  <c r="AO289" i="8"/>
  <c r="AN289" i="8"/>
  <c r="AM289" i="8"/>
  <c r="AK289" i="8"/>
  <c r="V289" i="8"/>
  <c r="U289" i="8"/>
  <c r="T289" i="8"/>
  <c r="AI289" i="8"/>
  <c r="AH289" i="8"/>
  <c r="O289" i="8"/>
  <c r="AF288" i="8"/>
  <c r="AP288" i="8"/>
  <c r="AO288" i="8"/>
  <c r="AN288" i="8"/>
  <c r="AM288" i="8"/>
  <c r="AK288" i="8"/>
  <c r="V288" i="8"/>
  <c r="U288" i="8"/>
  <c r="T288" i="8"/>
  <c r="AI288" i="8"/>
  <c r="AH288" i="8"/>
  <c r="O288" i="8"/>
  <c r="AF287" i="8"/>
  <c r="AP287" i="8"/>
  <c r="AO287" i="8"/>
  <c r="AN287" i="8"/>
  <c r="AM287" i="8"/>
  <c r="AK287" i="8"/>
  <c r="V287" i="8"/>
  <c r="U287" i="8"/>
  <c r="T287" i="8"/>
  <c r="AI287" i="8"/>
  <c r="AH287" i="8"/>
  <c r="O287" i="8"/>
  <c r="AF286" i="8"/>
  <c r="AP286" i="8"/>
  <c r="AO286" i="8"/>
  <c r="AN286" i="8"/>
  <c r="AM286" i="8"/>
  <c r="AK286" i="8"/>
  <c r="V286" i="8"/>
  <c r="U286" i="8"/>
  <c r="T286" i="8"/>
  <c r="AI286" i="8"/>
  <c r="AH286" i="8"/>
  <c r="O286" i="8"/>
  <c r="AF285" i="8"/>
  <c r="AP285" i="8"/>
  <c r="AO285" i="8"/>
  <c r="AN285" i="8"/>
  <c r="AM285" i="8"/>
  <c r="AK285" i="8"/>
  <c r="V285" i="8"/>
  <c r="U285" i="8"/>
  <c r="T285" i="8"/>
  <c r="AI285" i="8"/>
  <c r="AH285" i="8"/>
  <c r="O285" i="8"/>
  <c r="AF284" i="8"/>
  <c r="AP284" i="8"/>
  <c r="AO284" i="8"/>
  <c r="AN284" i="8"/>
  <c r="AM284" i="8"/>
  <c r="AK284" i="8"/>
  <c r="V284" i="8"/>
  <c r="U284" i="8"/>
  <c r="T284" i="8"/>
  <c r="AI284" i="8"/>
  <c r="AH284" i="8"/>
  <c r="O284" i="8"/>
  <c r="AF283" i="8"/>
  <c r="AP283" i="8"/>
  <c r="AO283" i="8"/>
  <c r="AN283" i="8"/>
  <c r="AM283" i="8"/>
  <c r="AK283" i="8"/>
  <c r="V283" i="8"/>
  <c r="U283" i="8"/>
  <c r="T283" i="8"/>
  <c r="AI283" i="8"/>
  <c r="AH283" i="8"/>
  <c r="O283" i="8"/>
  <c r="AF282" i="8"/>
  <c r="AP282" i="8"/>
  <c r="AO282" i="8"/>
  <c r="AN282" i="8"/>
  <c r="AM282" i="8"/>
  <c r="AK282" i="8"/>
  <c r="V282" i="8"/>
  <c r="U282" i="8"/>
  <c r="T282" i="8"/>
  <c r="AI282" i="8"/>
  <c r="AH282" i="8"/>
  <c r="O282" i="8"/>
  <c r="AF281" i="8"/>
  <c r="AP281" i="8"/>
  <c r="AO281" i="8"/>
  <c r="AN281" i="8"/>
  <c r="AM281" i="8"/>
  <c r="AK281" i="8"/>
  <c r="V281" i="8"/>
  <c r="U281" i="8"/>
  <c r="T281" i="8"/>
  <c r="AI281" i="8"/>
  <c r="AH281" i="8"/>
  <c r="O281" i="8"/>
  <c r="AF280" i="8"/>
  <c r="AP280" i="8"/>
  <c r="AO280" i="8"/>
  <c r="AN280" i="8"/>
  <c r="AM280" i="8"/>
  <c r="AK280" i="8"/>
  <c r="V280" i="8"/>
  <c r="U280" i="8"/>
  <c r="T280" i="8"/>
  <c r="AI280" i="8"/>
  <c r="AH280" i="8"/>
  <c r="O280" i="8"/>
  <c r="AF279" i="8"/>
  <c r="AP279" i="8"/>
  <c r="AO279" i="8"/>
  <c r="AN279" i="8"/>
  <c r="AM279" i="8"/>
  <c r="AK279" i="8"/>
  <c r="V279" i="8"/>
  <c r="U279" i="8"/>
  <c r="T279" i="8"/>
  <c r="AI279" i="8"/>
  <c r="AH279" i="8"/>
  <c r="O279" i="8"/>
  <c r="AF278" i="8"/>
  <c r="AP278" i="8"/>
  <c r="AO278" i="8"/>
  <c r="AN278" i="8"/>
  <c r="AM278" i="8"/>
  <c r="AK278" i="8"/>
  <c r="V278" i="8"/>
  <c r="U278" i="8"/>
  <c r="T278" i="8"/>
  <c r="AI278" i="8"/>
  <c r="AH278" i="8"/>
  <c r="O278" i="8"/>
  <c r="AF277" i="8"/>
  <c r="AP277" i="8"/>
  <c r="AO277" i="8"/>
  <c r="AN277" i="8"/>
  <c r="AM277" i="8"/>
  <c r="AK277" i="8"/>
  <c r="V277" i="8"/>
  <c r="U277" i="8"/>
  <c r="T277" i="8"/>
  <c r="AI277" i="8"/>
  <c r="AH277" i="8"/>
  <c r="O277" i="8"/>
  <c r="AF276" i="8"/>
  <c r="AP276" i="8"/>
  <c r="AO276" i="8"/>
  <c r="AN276" i="8"/>
  <c r="AM276" i="8"/>
  <c r="AK276" i="8"/>
  <c r="V276" i="8"/>
  <c r="U276" i="8"/>
  <c r="T276" i="8"/>
  <c r="AI276" i="8"/>
  <c r="AH276" i="8"/>
  <c r="O276" i="8"/>
  <c r="AF275" i="8"/>
  <c r="AP275" i="8"/>
  <c r="AO275" i="8"/>
  <c r="AN275" i="8"/>
  <c r="AM275" i="8"/>
  <c r="AK275" i="8"/>
  <c r="V275" i="8"/>
  <c r="U275" i="8"/>
  <c r="T275" i="8"/>
  <c r="AI275" i="8"/>
  <c r="AH275" i="8"/>
  <c r="O275" i="8"/>
  <c r="AF274" i="8"/>
  <c r="AP274" i="8"/>
  <c r="AO274" i="8"/>
  <c r="AN274" i="8"/>
  <c r="AM274" i="8"/>
  <c r="AK274" i="8"/>
  <c r="V274" i="8"/>
  <c r="U274" i="8"/>
  <c r="T274" i="8"/>
  <c r="AI274" i="8"/>
  <c r="AH274" i="8"/>
  <c r="O274" i="8"/>
  <c r="AF273" i="8"/>
  <c r="AP273" i="8"/>
  <c r="AO273" i="8"/>
  <c r="AN273" i="8"/>
  <c r="AM273" i="8"/>
  <c r="AK273" i="8"/>
  <c r="V273" i="8"/>
  <c r="U273" i="8"/>
  <c r="T273" i="8"/>
  <c r="AI273" i="8"/>
  <c r="AH273" i="8"/>
  <c r="O273" i="8"/>
  <c r="AF272" i="8"/>
  <c r="AP272" i="8"/>
  <c r="AO272" i="8"/>
  <c r="AN272" i="8"/>
  <c r="AM272" i="8"/>
  <c r="AK272" i="8"/>
  <c r="V272" i="8"/>
  <c r="U272" i="8"/>
  <c r="T272" i="8"/>
  <c r="AI272" i="8"/>
  <c r="AH272" i="8"/>
  <c r="O272" i="8"/>
  <c r="AF271" i="8"/>
  <c r="AP271" i="8"/>
  <c r="AO271" i="8"/>
  <c r="AN271" i="8"/>
  <c r="AM271" i="8"/>
  <c r="AK271" i="8"/>
  <c r="V271" i="8"/>
  <c r="U271" i="8"/>
  <c r="T271" i="8"/>
  <c r="AI271" i="8"/>
  <c r="AH271" i="8"/>
  <c r="O271" i="8"/>
  <c r="AF270" i="8"/>
  <c r="AP270" i="8"/>
  <c r="AO270" i="8"/>
  <c r="AN270" i="8"/>
  <c r="AM270" i="8"/>
  <c r="AK270" i="8"/>
  <c r="V270" i="8"/>
  <c r="U270" i="8"/>
  <c r="T270" i="8"/>
  <c r="AI270" i="8"/>
  <c r="AH270" i="8"/>
  <c r="O270" i="8"/>
  <c r="AF269" i="8"/>
  <c r="AP269" i="8"/>
  <c r="AO269" i="8"/>
  <c r="AN269" i="8"/>
  <c r="AM269" i="8"/>
  <c r="AK269" i="8"/>
  <c r="V269" i="8"/>
  <c r="U269" i="8"/>
  <c r="T269" i="8"/>
  <c r="AI269" i="8"/>
  <c r="AH269" i="8"/>
  <c r="O269" i="8"/>
  <c r="AF268" i="8"/>
  <c r="AP268" i="8"/>
  <c r="AO268" i="8"/>
  <c r="AN268" i="8"/>
  <c r="AM268" i="8"/>
  <c r="AK268" i="8"/>
  <c r="V268" i="8"/>
  <c r="U268" i="8"/>
  <c r="T268" i="8"/>
  <c r="AI268" i="8"/>
  <c r="AH268" i="8"/>
  <c r="O268" i="8"/>
  <c r="AF267" i="8"/>
  <c r="AP267" i="8"/>
  <c r="AO267" i="8"/>
  <c r="AN267" i="8"/>
  <c r="AM267" i="8"/>
  <c r="AK267" i="8"/>
  <c r="V267" i="8"/>
  <c r="U267" i="8"/>
  <c r="T267" i="8"/>
  <c r="AI267" i="8"/>
  <c r="AH267" i="8"/>
  <c r="O267" i="8"/>
  <c r="AF266" i="8"/>
  <c r="AP266" i="8"/>
  <c r="AO266" i="8"/>
  <c r="AN266" i="8"/>
  <c r="AM266" i="8"/>
  <c r="AK266" i="8"/>
  <c r="V266" i="8"/>
  <c r="U266" i="8"/>
  <c r="T266" i="8"/>
  <c r="AI266" i="8"/>
  <c r="AH266" i="8"/>
  <c r="O266" i="8"/>
  <c r="AF265" i="8"/>
  <c r="AP265" i="8"/>
  <c r="AO265" i="8"/>
  <c r="AN265" i="8"/>
  <c r="AM265" i="8"/>
  <c r="AK265" i="8"/>
  <c r="V265" i="8"/>
  <c r="U265" i="8"/>
  <c r="T265" i="8"/>
  <c r="AI265" i="8"/>
  <c r="AH265" i="8"/>
  <c r="O265" i="8"/>
  <c r="AF264" i="8"/>
  <c r="AP264" i="8"/>
  <c r="AO264" i="8"/>
  <c r="AN264" i="8"/>
  <c r="AM264" i="8"/>
  <c r="AK264" i="8"/>
  <c r="V264" i="8"/>
  <c r="U264" i="8"/>
  <c r="T264" i="8"/>
  <c r="AI264" i="8"/>
  <c r="AH264" i="8"/>
  <c r="O264" i="8"/>
  <c r="AF263" i="8"/>
  <c r="AP263" i="8"/>
  <c r="AO263" i="8"/>
  <c r="AN263" i="8"/>
  <c r="AM263" i="8"/>
  <c r="AK263" i="8"/>
  <c r="V263" i="8"/>
  <c r="U263" i="8"/>
  <c r="T263" i="8"/>
  <c r="AI263" i="8"/>
  <c r="AH263" i="8"/>
  <c r="O263" i="8"/>
  <c r="AF262" i="8"/>
  <c r="AP262" i="8"/>
  <c r="AO262" i="8"/>
  <c r="AN262" i="8"/>
  <c r="AM262" i="8"/>
  <c r="AK262" i="8"/>
  <c r="V262" i="8"/>
  <c r="U262" i="8"/>
  <c r="T262" i="8"/>
  <c r="AI262" i="8"/>
  <c r="AH262" i="8"/>
  <c r="O262" i="8"/>
  <c r="AF261" i="8"/>
  <c r="AP261" i="8"/>
  <c r="AO261" i="8"/>
  <c r="AN261" i="8"/>
  <c r="AM261" i="8"/>
  <c r="AK261" i="8"/>
  <c r="V261" i="8"/>
  <c r="U261" i="8"/>
  <c r="T261" i="8"/>
  <c r="AI261" i="8"/>
  <c r="AH261" i="8"/>
  <c r="O261" i="8"/>
  <c r="AF260" i="8"/>
  <c r="AP260" i="8"/>
  <c r="AO260" i="8"/>
  <c r="AN260" i="8"/>
  <c r="AM260" i="8"/>
  <c r="AK260" i="8"/>
  <c r="V260" i="8"/>
  <c r="U260" i="8"/>
  <c r="T260" i="8"/>
  <c r="AI260" i="8"/>
  <c r="AH260" i="8"/>
  <c r="O260" i="8"/>
  <c r="AF259" i="8"/>
  <c r="AP259" i="8"/>
  <c r="AO259" i="8"/>
  <c r="AN259" i="8"/>
  <c r="AM259" i="8"/>
  <c r="AK259" i="8"/>
  <c r="V259" i="8"/>
  <c r="U259" i="8"/>
  <c r="T259" i="8"/>
  <c r="AI259" i="8"/>
  <c r="AH259" i="8"/>
  <c r="O259" i="8"/>
  <c r="AF258" i="8"/>
  <c r="AP258" i="8"/>
  <c r="AO258" i="8"/>
  <c r="AN258" i="8"/>
  <c r="AM258" i="8"/>
  <c r="AK258" i="8"/>
  <c r="V258" i="8"/>
  <c r="U258" i="8"/>
  <c r="T258" i="8"/>
  <c r="AI258" i="8"/>
  <c r="AH258" i="8"/>
  <c r="O258" i="8"/>
  <c r="AF257" i="8"/>
  <c r="AP257" i="8"/>
  <c r="AO257" i="8"/>
  <c r="AN257" i="8"/>
  <c r="AM257" i="8"/>
  <c r="AK257" i="8"/>
  <c r="V257" i="8"/>
  <c r="U257" i="8"/>
  <c r="T257" i="8"/>
  <c r="AI257" i="8"/>
  <c r="AH257" i="8"/>
  <c r="O257" i="8"/>
  <c r="AF256" i="8"/>
  <c r="AP256" i="8"/>
  <c r="AO256" i="8"/>
  <c r="AN256" i="8"/>
  <c r="AM256" i="8"/>
  <c r="AK256" i="8"/>
  <c r="V256" i="8"/>
  <c r="U256" i="8"/>
  <c r="T256" i="8"/>
  <c r="AI256" i="8"/>
  <c r="AH256" i="8"/>
  <c r="O256" i="8"/>
  <c r="AF255" i="8"/>
  <c r="AP255" i="8"/>
  <c r="AO255" i="8"/>
  <c r="AN255" i="8"/>
  <c r="AM255" i="8"/>
  <c r="AK255" i="8"/>
  <c r="V255" i="8"/>
  <c r="U255" i="8"/>
  <c r="T255" i="8"/>
  <c r="AI255" i="8"/>
  <c r="AH255" i="8"/>
  <c r="O255" i="8"/>
  <c r="AF254" i="8"/>
  <c r="AP254" i="8"/>
  <c r="AO254" i="8"/>
  <c r="AN254" i="8"/>
  <c r="AM254" i="8"/>
  <c r="AK254" i="8"/>
  <c r="V254" i="8"/>
  <c r="U254" i="8"/>
  <c r="T254" i="8"/>
  <c r="AI254" i="8"/>
  <c r="AH254" i="8"/>
  <c r="O254" i="8"/>
  <c r="AF253" i="8"/>
  <c r="AP253" i="8"/>
  <c r="AO253" i="8"/>
  <c r="AN253" i="8"/>
  <c r="AM253" i="8"/>
  <c r="AK253" i="8"/>
  <c r="V253" i="8"/>
  <c r="U253" i="8"/>
  <c r="T253" i="8"/>
  <c r="AI253" i="8"/>
  <c r="AH253" i="8"/>
  <c r="O253" i="8"/>
  <c r="AF252" i="8"/>
  <c r="AP252" i="8"/>
  <c r="AO252" i="8"/>
  <c r="AN252" i="8"/>
  <c r="AM252" i="8"/>
  <c r="AK252" i="8"/>
  <c r="V252" i="8"/>
  <c r="U252" i="8"/>
  <c r="T252" i="8"/>
  <c r="AI252" i="8"/>
  <c r="AH252" i="8"/>
  <c r="O252" i="8"/>
  <c r="AF251" i="8"/>
  <c r="AP251" i="8"/>
  <c r="AO251" i="8"/>
  <c r="AN251" i="8"/>
  <c r="AM251" i="8"/>
  <c r="AK251" i="8"/>
  <c r="V251" i="8"/>
  <c r="U251" i="8"/>
  <c r="T251" i="8"/>
  <c r="AI251" i="8"/>
  <c r="AH251" i="8"/>
  <c r="O251" i="8"/>
  <c r="AF250" i="8"/>
  <c r="AP250" i="8"/>
  <c r="AO250" i="8"/>
  <c r="AN250" i="8"/>
  <c r="AM250" i="8"/>
  <c r="AK250" i="8"/>
  <c r="V250" i="8"/>
  <c r="U250" i="8"/>
  <c r="T250" i="8"/>
  <c r="AI250" i="8"/>
  <c r="AH250" i="8"/>
  <c r="O250" i="8"/>
  <c r="AF249" i="8"/>
  <c r="AP249" i="8"/>
  <c r="AO249" i="8"/>
  <c r="AN249" i="8"/>
  <c r="AM249" i="8"/>
  <c r="AK249" i="8"/>
  <c r="V249" i="8"/>
  <c r="U249" i="8"/>
  <c r="T249" i="8"/>
  <c r="AI249" i="8"/>
  <c r="AH249" i="8"/>
  <c r="O249" i="8"/>
  <c r="AF248" i="8"/>
  <c r="AP248" i="8"/>
  <c r="AO248" i="8"/>
  <c r="AN248" i="8"/>
  <c r="AM248" i="8"/>
  <c r="AK248" i="8"/>
  <c r="V248" i="8"/>
  <c r="U248" i="8"/>
  <c r="T248" i="8"/>
  <c r="AI248" i="8"/>
  <c r="AH248" i="8"/>
  <c r="O248" i="8"/>
  <c r="AF247" i="8"/>
  <c r="AP247" i="8"/>
  <c r="AO247" i="8"/>
  <c r="AN247" i="8"/>
  <c r="AM247" i="8"/>
  <c r="AK247" i="8"/>
  <c r="V247" i="8"/>
  <c r="U247" i="8"/>
  <c r="T247" i="8"/>
  <c r="AI247" i="8"/>
  <c r="AH247" i="8"/>
  <c r="O247" i="8"/>
  <c r="AF246" i="8"/>
  <c r="AP246" i="8"/>
  <c r="AO246" i="8"/>
  <c r="AN246" i="8"/>
  <c r="AM246" i="8"/>
  <c r="AK246" i="8"/>
  <c r="V246" i="8"/>
  <c r="U246" i="8"/>
  <c r="T246" i="8"/>
  <c r="AI246" i="8"/>
  <c r="AH246" i="8"/>
  <c r="O246" i="8"/>
  <c r="AF245" i="8"/>
  <c r="AP245" i="8"/>
  <c r="AO245" i="8"/>
  <c r="AN245" i="8"/>
  <c r="AM245" i="8"/>
  <c r="AK245" i="8"/>
  <c r="V245" i="8"/>
  <c r="U245" i="8"/>
  <c r="T245" i="8"/>
  <c r="AI245" i="8"/>
  <c r="AH245" i="8"/>
  <c r="O245" i="8"/>
  <c r="AF244" i="8"/>
  <c r="AP244" i="8"/>
  <c r="AO244" i="8"/>
  <c r="AN244" i="8"/>
  <c r="AM244" i="8"/>
  <c r="AK244" i="8"/>
  <c r="V244" i="8"/>
  <c r="U244" i="8"/>
  <c r="T244" i="8"/>
  <c r="AI244" i="8"/>
  <c r="AH244" i="8"/>
  <c r="O244" i="8"/>
  <c r="AF243" i="8"/>
  <c r="AP243" i="8"/>
  <c r="AO243" i="8"/>
  <c r="AN243" i="8"/>
  <c r="AM243" i="8"/>
  <c r="AK243" i="8"/>
  <c r="V243" i="8"/>
  <c r="U243" i="8"/>
  <c r="T243" i="8"/>
  <c r="AI243" i="8"/>
  <c r="AH243" i="8"/>
  <c r="O243" i="8"/>
  <c r="AF242" i="8"/>
  <c r="AP242" i="8"/>
  <c r="AO242" i="8"/>
  <c r="AN242" i="8"/>
  <c r="AM242" i="8"/>
  <c r="AK242" i="8"/>
  <c r="V242" i="8"/>
  <c r="U242" i="8"/>
  <c r="T242" i="8"/>
  <c r="AI242" i="8"/>
  <c r="AH242" i="8"/>
  <c r="O242" i="8"/>
  <c r="AF241" i="8"/>
  <c r="AP241" i="8"/>
  <c r="AO241" i="8"/>
  <c r="AN241" i="8"/>
  <c r="AM241" i="8"/>
  <c r="AK241" i="8"/>
  <c r="V241" i="8"/>
  <c r="U241" i="8"/>
  <c r="T241" i="8"/>
  <c r="AI241" i="8"/>
  <c r="AH241" i="8"/>
  <c r="O241" i="8"/>
  <c r="AF240" i="8"/>
  <c r="AP240" i="8"/>
  <c r="AO240" i="8"/>
  <c r="AN240" i="8"/>
  <c r="AM240" i="8"/>
  <c r="AK240" i="8"/>
  <c r="V240" i="8"/>
  <c r="U240" i="8"/>
  <c r="T240" i="8"/>
  <c r="AI240" i="8"/>
  <c r="AH240" i="8"/>
  <c r="O240" i="8"/>
  <c r="AF239" i="8"/>
  <c r="AP239" i="8"/>
  <c r="AO239" i="8"/>
  <c r="AN239" i="8"/>
  <c r="AM239" i="8"/>
  <c r="AK239" i="8"/>
  <c r="V239" i="8"/>
  <c r="U239" i="8"/>
  <c r="T239" i="8"/>
  <c r="AI239" i="8"/>
  <c r="AH239" i="8"/>
  <c r="O239" i="8"/>
  <c r="AF238" i="8"/>
  <c r="AP238" i="8"/>
  <c r="AO238" i="8"/>
  <c r="AN238" i="8"/>
  <c r="AM238" i="8"/>
  <c r="AK238" i="8"/>
  <c r="V238" i="8"/>
  <c r="U238" i="8"/>
  <c r="T238" i="8"/>
  <c r="AI238" i="8"/>
  <c r="AH238" i="8"/>
  <c r="O238" i="8"/>
  <c r="AF237" i="8"/>
  <c r="AP237" i="8"/>
  <c r="AO237" i="8"/>
  <c r="AN237" i="8"/>
  <c r="AM237" i="8"/>
  <c r="AK237" i="8"/>
  <c r="V237" i="8"/>
  <c r="U237" i="8"/>
  <c r="T237" i="8"/>
  <c r="AI237" i="8"/>
  <c r="AH237" i="8"/>
  <c r="O237" i="8"/>
  <c r="AF236" i="8"/>
  <c r="AP236" i="8"/>
  <c r="AO236" i="8"/>
  <c r="AN236" i="8"/>
  <c r="AM236" i="8"/>
  <c r="AK236" i="8"/>
  <c r="V236" i="8"/>
  <c r="U236" i="8"/>
  <c r="T236" i="8"/>
  <c r="AI236" i="8"/>
  <c r="AH236" i="8"/>
  <c r="O236" i="8"/>
  <c r="AF235" i="8"/>
  <c r="AP235" i="8"/>
  <c r="AO235" i="8"/>
  <c r="AN235" i="8"/>
  <c r="AM235" i="8"/>
  <c r="AK235" i="8"/>
  <c r="V235" i="8"/>
  <c r="U235" i="8"/>
  <c r="T235" i="8"/>
  <c r="AI235" i="8"/>
  <c r="AH235" i="8"/>
  <c r="O235" i="8"/>
  <c r="AF234" i="8"/>
  <c r="AP234" i="8"/>
  <c r="AO234" i="8"/>
  <c r="AN234" i="8"/>
  <c r="AM234" i="8"/>
  <c r="AK234" i="8"/>
  <c r="V234" i="8"/>
  <c r="U234" i="8"/>
  <c r="T234" i="8"/>
  <c r="AI234" i="8"/>
  <c r="AH234" i="8"/>
  <c r="O234" i="8"/>
  <c r="AF233" i="8"/>
  <c r="AP233" i="8"/>
  <c r="AO233" i="8"/>
  <c r="AN233" i="8"/>
  <c r="AM233" i="8"/>
  <c r="AK233" i="8"/>
  <c r="V233" i="8"/>
  <c r="U233" i="8"/>
  <c r="T233" i="8"/>
  <c r="AI233" i="8"/>
  <c r="AH233" i="8"/>
  <c r="O233" i="8"/>
  <c r="AF232" i="8"/>
  <c r="AP232" i="8"/>
  <c r="AO232" i="8"/>
  <c r="AN232" i="8"/>
  <c r="AM232" i="8"/>
  <c r="AK232" i="8"/>
  <c r="V232" i="8"/>
  <c r="U232" i="8"/>
  <c r="T232" i="8"/>
  <c r="AI232" i="8"/>
  <c r="AH232" i="8"/>
  <c r="O232" i="8"/>
  <c r="AF231" i="8"/>
  <c r="AP231" i="8"/>
  <c r="AO231" i="8"/>
  <c r="AN231" i="8"/>
  <c r="AM231" i="8"/>
  <c r="AK231" i="8"/>
  <c r="V231" i="8"/>
  <c r="U231" i="8"/>
  <c r="T231" i="8"/>
  <c r="AI231" i="8"/>
  <c r="AH231" i="8"/>
  <c r="O231" i="8"/>
  <c r="AF230" i="8"/>
  <c r="AP230" i="8"/>
  <c r="AO230" i="8"/>
  <c r="AN230" i="8"/>
  <c r="AM230" i="8"/>
  <c r="AK230" i="8"/>
  <c r="V230" i="8"/>
  <c r="U230" i="8"/>
  <c r="T230" i="8"/>
  <c r="AI230" i="8"/>
  <c r="AH230" i="8"/>
  <c r="O230" i="8"/>
  <c r="AF229" i="8"/>
  <c r="AP229" i="8"/>
  <c r="AO229" i="8"/>
  <c r="AN229" i="8"/>
  <c r="AM229" i="8"/>
  <c r="AK229" i="8"/>
  <c r="V229" i="8"/>
  <c r="U229" i="8"/>
  <c r="T229" i="8"/>
  <c r="AI229" i="8"/>
  <c r="AH229" i="8"/>
  <c r="O229" i="8"/>
  <c r="AF228" i="8"/>
  <c r="AP228" i="8"/>
  <c r="AO228" i="8"/>
  <c r="AN228" i="8"/>
  <c r="AM228" i="8"/>
  <c r="AK228" i="8"/>
  <c r="V228" i="8"/>
  <c r="U228" i="8"/>
  <c r="T228" i="8"/>
  <c r="AI228" i="8"/>
  <c r="AH228" i="8"/>
  <c r="O228" i="8"/>
  <c r="AF227" i="8"/>
  <c r="AP227" i="8"/>
  <c r="AO227" i="8"/>
  <c r="AN227" i="8"/>
  <c r="AM227" i="8"/>
  <c r="AK227" i="8"/>
  <c r="V227" i="8"/>
  <c r="U227" i="8"/>
  <c r="T227" i="8"/>
  <c r="AI227" i="8"/>
  <c r="AH227" i="8"/>
  <c r="O227" i="8"/>
  <c r="AF226" i="8"/>
  <c r="AP226" i="8"/>
  <c r="AO226" i="8"/>
  <c r="AN226" i="8"/>
  <c r="AM226" i="8"/>
  <c r="AK226" i="8"/>
  <c r="V226" i="8"/>
  <c r="U226" i="8"/>
  <c r="T226" i="8"/>
  <c r="AI226" i="8"/>
  <c r="AH226" i="8"/>
  <c r="O226" i="8"/>
  <c r="AF225" i="8"/>
  <c r="AP225" i="8"/>
  <c r="AO225" i="8"/>
  <c r="AN225" i="8"/>
  <c r="AM225" i="8"/>
  <c r="AK225" i="8"/>
  <c r="V225" i="8"/>
  <c r="U225" i="8"/>
  <c r="T225" i="8"/>
  <c r="AI225" i="8"/>
  <c r="AH225" i="8"/>
  <c r="O225" i="8"/>
  <c r="AF224" i="8"/>
  <c r="AP224" i="8"/>
  <c r="AO224" i="8"/>
  <c r="AN224" i="8"/>
  <c r="AM224" i="8"/>
  <c r="AK224" i="8"/>
  <c r="V224" i="8"/>
  <c r="U224" i="8"/>
  <c r="T224" i="8"/>
  <c r="AI224" i="8"/>
  <c r="AH224" i="8"/>
  <c r="O224" i="8"/>
  <c r="AF223" i="8"/>
  <c r="AP223" i="8"/>
  <c r="AO223" i="8"/>
  <c r="AN223" i="8"/>
  <c r="AM223" i="8"/>
  <c r="AK223" i="8"/>
  <c r="V223" i="8"/>
  <c r="U223" i="8"/>
  <c r="T223" i="8"/>
  <c r="AI223" i="8"/>
  <c r="AH223" i="8"/>
  <c r="O223" i="8"/>
  <c r="AF222" i="8"/>
  <c r="AP222" i="8"/>
  <c r="AO222" i="8"/>
  <c r="AN222" i="8"/>
  <c r="AM222" i="8"/>
  <c r="AK222" i="8"/>
  <c r="V222" i="8"/>
  <c r="U222" i="8"/>
  <c r="T222" i="8"/>
  <c r="AI222" i="8"/>
  <c r="AH222" i="8"/>
  <c r="O222" i="8"/>
  <c r="AF221" i="8"/>
  <c r="AP221" i="8"/>
  <c r="AO221" i="8"/>
  <c r="AN221" i="8"/>
  <c r="AM221" i="8"/>
  <c r="AK221" i="8"/>
  <c r="V221" i="8"/>
  <c r="U221" i="8"/>
  <c r="T221" i="8"/>
  <c r="AI221" i="8"/>
  <c r="AH221" i="8"/>
  <c r="O221" i="8"/>
  <c r="AF220" i="8"/>
  <c r="AP220" i="8"/>
  <c r="AO220" i="8"/>
  <c r="AN220" i="8"/>
  <c r="AM220" i="8"/>
  <c r="AK220" i="8"/>
  <c r="V220" i="8"/>
  <c r="U220" i="8"/>
  <c r="T220" i="8"/>
  <c r="AI220" i="8"/>
  <c r="AH220" i="8"/>
  <c r="O220" i="8"/>
  <c r="AF219" i="8"/>
  <c r="AP219" i="8"/>
  <c r="AO219" i="8"/>
  <c r="AN219" i="8"/>
  <c r="AM219" i="8"/>
  <c r="AK219" i="8"/>
  <c r="V219" i="8"/>
  <c r="U219" i="8"/>
  <c r="T219" i="8"/>
  <c r="AI219" i="8"/>
  <c r="AH219" i="8"/>
  <c r="O219" i="8"/>
  <c r="AF218" i="8"/>
  <c r="AP218" i="8"/>
  <c r="AO218" i="8"/>
  <c r="AN218" i="8"/>
  <c r="AM218" i="8"/>
  <c r="AK218" i="8"/>
  <c r="V218" i="8"/>
  <c r="U218" i="8"/>
  <c r="T218" i="8"/>
  <c r="AI218" i="8"/>
  <c r="AH218" i="8"/>
  <c r="O218" i="8"/>
  <c r="AF217" i="8"/>
  <c r="AP217" i="8"/>
  <c r="AO217" i="8"/>
  <c r="AN217" i="8"/>
  <c r="AM217" i="8"/>
  <c r="AK217" i="8"/>
  <c r="V217" i="8"/>
  <c r="U217" i="8"/>
  <c r="T217" i="8"/>
  <c r="AI217" i="8"/>
  <c r="AH217" i="8"/>
  <c r="O217" i="8"/>
  <c r="AF216" i="8"/>
  <c r="AP216" i="8"/>
  <c r="AO216" i="8"/>
  <c r="AN216" i="8"/>
  <c r="AM216" i="8"/>
  <c r="AK216" i="8"/>
  <c r="V216" i="8"/>
  <c r="U216" i="8"/>
  <c r="T216" i="8"/>
  <c r="AI216" i="8"/>
  <c r="AH216" i="8"/>
  <c r="O216" i="8"/>
  <c r="AF215" i="8"/>
  <c r="AP215" i="8"/>
  <c r="AO215" i="8"/>
  <c r="AN215" i="8"/>
  <c r="AM215" i="8"/>
  <c r="AK215" i="8"/>
  <c r="V215" i="8"/>
  <c r="U215" i="8"/>
  <c r="T215" i="8"/>
  <c r="AI215" i="8"/>
  <c r="AH215" i="8"/>
  <c r="O215" i="8"/>
  <c r="AF214" i="8"/>
  <c r="AP214" i="8"/>
  <c r="AO214" i="8"/>
  <c r="AN214" i="8"/>
  <c r="AM214" i="8"/>
  <c r="AK214" i="8"/>
  <c r="V214" i="8"/>
  <c r="U214" i="8"/>
  <c r="T214" i="8"/>
  <c r="AI214" i="8"/>
  <c r="AH214" i="8"/>
  <c r="O214" i="8"/>
  <c r="AF213" i="8"/>
  <c r="AP213" i="8"/>
  <c r="AO213" i="8"/>
  <c r="AN213" i="8"/>
  <c r="AM213" i="8"/>
  <c r="AK213" i="8"/>
  <c r="V213" i="8"/>
  <c r="U213" i="8"/>
  <c r="T213" i="8"/>
  <c r="AI213" i="8"/>
  <c r="AH213" i="8"/>
  <c r="O213" i="8"/>
  <c r="AF212" i="8"/>
  <c r="AP212" i="8"/>
  <c r="AO212" i="8"/>
  <c r="AN212" i="8"/>
  <c r="AM212" i="8"/>
  <c r="AK212" i="8"/>
  <c r="V212" i="8"/>
  <c r="U212" i="8"/>
  <c r="T212" i="8"/>
  <c r="AI212" i="8"/>
  <c r="AH212" i="8"/>
  <c r="O212" i="8"/>
  <c r="AF211" i="8"/>
  <c r="AP211" i="8"/>
  <c r="AO211" i="8"/>
  <c r="AN211" i="8"/>
  <c r="AM211" i="8"/>
  <c r="AK211" i="8"/>
  <c r="V211" i="8"/>
  <c r="U211" i="8"/>
  <c r="T211" i="8"/>
  <c r="AI211" i="8"/>
  <c r="AH211" i="8"/>
  <c r="O211" i="8"/>
  <c r="AF210" i="8"/>
  <c r="AP210" i="8"/>
  <c r="AO210" i="8"/>
  <c r="AN210" i="8"/>
  <c r="AM210" i="8"/>
  <c r="AK210" i="8"/>
  <c r="V210" i="8"/>
  <c r="U210" i="8"/>
  <c r="T210" i="8"/>
  <c r="AI210" i="8"/>
  <c r="AH210" i="8"/>
  <c r="O210" i="8"/>
  <c r="AF209" i="8"/>
  <c r="AP209" i="8"/>
  <c r="AO209" i="8"/>
  <c r="AN209" i="8"/>
  <c r="AM209" i="8"/>
  <c r="AK209" i="8"/>
  <c r="V209" i="8"/>
  <c r="U209" i="8"/>
  <c r="T209" i="8"/>
  <c r="AI209" i="8"/>
  <c r="AH209" i="8"/>
  <c r="O209" i="8"/>
  <c r="AF208" i="8"/>
  <c r="AP208" i="8"/>
  <c r="AO208" i="8"/>
  <c r="AN208" i="8"/>
  <c r="AM208" i="8"/>
  <c r="AK208" i="8"/>
  <c r="V208" i="8"/>
  <c r="U208" i="8"/>
  <c r="T208" i="8"/>
  <c r="AI208" i="8"/>
  <c r="AH208" i="8"/>
  <c r="O208" i="8"/>
  <c r="AF207" i="8"/>
  <c r="AP207" i="8"/>
  <c r="AO207" i="8"/>
  <c r="AN207" i="8"/>
  <c r="AM207" i="8"/>
  <c r="AK207" i="8"/>
  <c r="V207" i="8"/>
  <c r="U207" i="8"/>
  <c r="T207" i="8"/>
  <c r="AI207" i="8"/>
  <c r="AH207" i="8"/>
  <c r="O207" i="8"/>
  <c r="AF206" i="8"/>
  <c r="AP206" i="8"/>
  <c r="AO206" i="8"/>
  <c r="AN206" i="8"/>
  <c r="AM206" i="8"/>
  <c r="AK206" i="8"/>
  <c r="V206" i="8"/>
  <c r="U206" i="8"/>
  <c r="T206" i="8"/>
  <c r="AI206" i="8"/>
  <c r="AH206" i="8"/>
  <c r="O206" i="8"/>
  <c r="AF205" i="8"/>
  <c r="AP205" i="8"/>
  <c r="AO205" i="8"/>
  <c r="AN205" i="8"/>
  <c r="AM205" i="8"/>
  <c r="AK205" i="8"/>
  <c r="V205" i="8"/>
  <c r="U205" i="8"/>
  <c r="T205" i="8"/>
  <c r="AI205" i="8"/>
  <c r="AH205" i="8"/>
  <c r="O205" i="8"/>
  <c r="AF204" i="8"/>
  <c r="AP204" i="8"/>
  <c r="AO204" i="8"/>
  <c r="AN204" i="8"/>
  <c r="AM204" i="8"/>
  <c r="AK204" i="8"/>
  <c r="V204" i="8"/>
  <c r="U204" i="8"/>
  <c r="T204" i="8"/>
  <c r="AI204" i="8"/>
  <c r="AH204" i="8"/>
  <c r="O204" i="8"/>
  <c r="AF203" i="8"/>
  <c r="AP203" i="8"/>
  <c r="AO203" i="8"/>
  <c r="AN203" i="8"/>
  <c r="AM203" i="8"/>
  <c r="AK203" i="8"/>
  <c r="V203" i="8"/>
  <c r="U203" i="8"/>
  <c r="T203" i="8"/>
  <c r="AI203" i="8"/>
  <c r="AH203" i="8"/>
  <c r="O203" i="8"/>
  <c r="AF202" i="8"/>
  <c r="AP202" i="8"/>
  <c r="AO202" i="8"/>
  <c r="AN202" i="8"/>
  <c r="AM202" i="8"/>
  <c r="AK202" i="8"/>
  <c r="V202" i="8"/>
  <c r="U202" i="8"/>
  <c r="T202" i="8"/>
  <c r="AI202" i="8"/>
  <c r="AH202" i="8"/>
  <c r="O202" i="8"/>
  <c r="AF201" i="8"/>
  <c r="AP201" i="8"/>
  <c r="AO201" i="8"/>
  <c r="AN201" i="8"/>
  <c r="AM201" i="8"/>
  <c r="AK201" i="8"/>
  <c r="V201" i="8"/>
  <c r="U201" i="8"/>
  <c r="T201" i="8"/>
  <c r="AI201" i="8"/>
  <c r="AH201" i="8"/>
  <c r="O201" i="8"/>
  <c r="AF200" i="8"/>
  <c r="AP200" i="8"/>
  <c r="AO200" i="8"/>
  <c r="AN200" i="8"/>
  <c r="AM200" i="8"/>
  <c r="AK200" i="8"/>
  <c r="V200" i="8"/>
  <c r="U200" i="8"/>
  <c r="T200" i="8"/>
  <c r="AI200" i="8"/>
  <c r="AH200" i="8"/>
  <c r="O200" i="8"/>
  <c r="AF199" i="8"/>
  <c r="AP199" i="8"/>
  <c r="AO199" i="8"/>
  <c r="AN199" i="8"/>
  <c r="AM199" i="8"/>
  <c r="AK199" i="8"/>
  <c r="V199" i="8"/>
  <c r="U199" i="8"/>
  <c r="T199" i="8"/>
  <c r="AI199" i="8"/>
  <c r="AH199" i="8"/>
  <c r="O199" i="8"/>
  <c r="AF198" i="8"/>
  <c r="AP198" i="8"/>
  <c r="AO198" i="8"/>
  <c r="AN198" i="8"/>
  <c r="AM198" i="8"/>
  <c r="AK198" i="8"/>
  <c r="V198" i="8"/>
  <c r="U198" i="8"/>
  <c r="T198" i="8"/>
  <c r="AI198" i="8"/>
  <c r="AH198" i="8"/>
  <c r="O198" i="8"/>
  <c r="AF197" i="8"/>
  <c r="AP197" i="8"/>
  <c r="AO197" i="8"/>
  <c r="AN197" i="8"/>
  <c r="AM197" i="8"/>
  <c r="AK197" i="8"/>
  <c r="V197" i="8"/>
  <c r="U197" i="8"/>
  <c r="T197" i="8"/>
  <c r="AI197" i="8"/>
  <c r="AH197" i="8"/>
  <c r="O197" i="8"/>
  <c r="AF196" i="8"/>
  <c r="AP196" i="8"/>
  <c r="AO196" i="8"/>
  <c r="AN196" i="8"/>
  <c r="AM196" i="8"/>
  <c r="AK196" i="8"/>
  <c r="V196" i="8"/>
  <c r="U196" i="8"/>
  <c r="T196" i="8"/>
  <c r="AI196" i="8"/>
  <c r="AH196" i="8"/>
  <c r="O196" i="8"/>
  <c r="AF195" i="8"/>
  <c r="AP195" i="8"/>
  <c r="AO195" i="8"/>
  <c r="AN195" i="8"/>
  <c r="AM195" i="8"/>
  <c r="AK195" i="8"/>
  <c r="V195" i="8"/>
  <c r="U195" i="8"/>
  <c r="T195" i="8"/>
  <c r="AI195" i="8"/>
  <c r="AH195" i="8"/>
  <c r="O195" i="8"/>
  <c r="AF194" i="8"/>
  <c r="AP194" i="8"/>
  <c r="AO194" i="8"/>
  <c r="AN194" i="8"/>
  <c r="AM194" i="8"/>
  <c r="AK194" i="8"/>
  <c r="V194" i="8"/>
  <c r="U194" i="8"/>
  <c r="T194" i="8"/>
  <c r="AI194" i="8"/>
  <c r="AH194" i="8"/>
  <c r="O194" i="8"/>
  <c r="AF193" i="8"/>
  <c r="AP193" i="8"/>
  <c r="AO193" i="8"/>
  <c r="AN193" i="8"/>
  <c r="AM193" i="8"/>
  <c r="AK193" i="8"/>
  <c r="V193" i="8"/>
  <c r="U193" i="8"/>
  <c r="T193" i="8"/>
  <c r="AI193" i="8"/>
  <c r="AH193" i="8"/>
  <c r="O193" i="8"/>
  <c r="AF192" i="8"/>
  <c r="AP192" i="8"/>
  <c r="AO192" i="8"/>
  <c r="AN192" i="8"/>
  <c r="AM192" i="8"/>
  <c r="AK192" i="8"/>
  <c r="V192" i="8"/>
  <c r="U192" i="8"/>
  <c r="T192" i="8"/>
  <c r="AI192" i="8"/>
  <c r="AH192" i="8"/>
  <c r="O192" i="8"/>
  <c r="AF191" i="8"/>
  <c r="AP191" i="8"/>
  <c r="AO191" i="8"/>
  <c r="AN191" i="8"/>
  <c r="AM191" i="8"/>
  <c r="AK191" i="8"/>
  <c r="V191" i="8"/>
  <c r="U191" i="8"/>
  <c r="T191" i="8"/>
  <c r="AI191" i="8"/>
  <c r="AH191" i="8"/>
  <c r="O191" i="8"/>
  <c r="AF190" i="8"/>
  <c r="AP190" i="8"/>
  <c r="AO190" i="8"/>
  <c r="AN190" i="8"/>
  <c r="AM190" i="8"/>
  <c r="AK190" i="8"/>
  <c r="V190" i="8"/>
  <c r="U190" i="8"/>
  <c r="T190" i="8"/>
  <c r="AI190" i="8"/>
  <c r="AH190" i="8"/>
  <c r="O190" i="8"/>
  <c r="AF189" i="8"/>
  <c r="AP189" i="8"/>
  <c r="AO189" i="8"/>
  <c r="AN189" i="8"/>
  <c r="AM189" i="8"/>
  <c r="AK189" i="8"/>
  <c r="V189" i="8"/>
  <c r="U189" i="8"/>
  <c r="T189" i="8"/>
  <c r="AI189" i="8"/>
  <c r="AH189" i="8"/>
  <c r="O189" i="8"/>
  <c r="AF188" i="8"/>
  <c r="AP188" i="8"/>
  <c r="AO188" i="8"/>
  <c r="AN188" i="8"/>
  <c r="AM188" i="8"/>
  <c r="AK188" i="8"/>
  <c r="V188" i="8"/>
  <c r="U188" i="8"/>
  <c r="T188" i="8"/>
  <c r="AI188" i="8"/>
  <c r="AH188" i="8"/>
  <c r="O188" i="8"/>
  <c r="AF187" i="8"/>
  <c r="AP187" i="8"/>
  <c r="AO187" i="8"/>
  <c r="AN187" i="8"/>
  <c r="AM187" i="8"/>
  <c r="AK187" i="8"/>
  <c r="V187" i="8"/>
  <c r="U187" i="8"/>
  <c r="T187" i="8"/>
  <c r="AI187" i="8"/>
  <c r="AH187" i="8"/>
  <c r="O187" i="8"/>
  <c r="AF186" i="8"/>
  <c r="AP186" i="8"/>
  <c r="AO186" i="8"/>
  <c r="AN186" i="8"/>
  <c r="AM186" i="8"/>
  <c r="AK186" i="8"/>
  <c r="V186" i="8"/>
  <c r="U186" i="8"/>
  <c r="T186" i="8"/>
  <c r="AI186" i="8"/>
  <c r="AH186" i="8"/>
  <c r="O186" i="8"/>
  <c r="AF185" i="8"/>
  <c r="AP185" i="8"/>
  <c r="AO185" i="8"/>
  <c r="AN185" i="8"/>
  <c r="AM185" i="8"/>
  <c r="AK185" i="8"/>
  <c r="V185" i="8"/>
  <c r="U185" i="8"/>
  <c r="T185" i="8"/>
  <c r="AI185" i="8"/>
  <c r="AH185" i="8"/>
  <c r="O185" i="8"/>
  <c r="AF184" i="8"/>
  <c r="AP184" i="8"/>
  <c r="AO184" i="8"/>
  <c r="AN184" i="8"/>
  <c r="AM184" i="8"/>
  <c r="AK184" i="8"/>
  <c r="V184" i="8"/>
  <c r="U184" i="8"/>
  <c r="T184" i="8"/>
  <c r="AI184" i="8"/>
  <c r="AH184" i="8"/>
  <c r="O184" i="8"/>
  <c r="AF183" i="8"/>
  <c r="AP183" i="8"/>
  <c r="AO183" i="8"/>
  <c r="AN183" i="8"/>
  <c r="AM183" i="8"/>
  <c r="AK183" i="8"/>
  <c r="V183" i="8"/>
  <c r="U183" i="8"/>
  <c r="T183" i="8"/>
  <c r="AI183" i="8"/>
  <c r="AH183" i="8"/>
  <c r="O183" i="8"/>
  <c r="AF182" i="8"/>
  <c r="AP182" i="8"/>
  <c r="AO182" i="8"/>
  <c r="AN182" i="8"/>
  <c r="AM182" i="8"/>
  <c r="AK182" i="8"/>
  <c r="V182" i="8"/>
  <c r="U182" i="8"/>
  <c r="T182" i="8"/>
  <c r="AI182" i="8"/>
  <c r="AH182" i="8"/>
  <c r="O182" i="8"/>
  <c r="AF181" i="8"/>
  <c r="AP181" i="8"/>
  <c r="AO181" i="8"/>
  <c r="AN181" i="8"/>
  <c r="AM181" i="8"/>
  <c r="AK181" i="8"/>
  <c r="V181" i="8"/>
  <c r="U181" i="8"/>
  <c r="T181" i="8"/>
  <c r="AI181" i="8"/>
  <c r="AH181" i="8"/>
  <c r="O181" i="8"/>
  <c r="AF180" i="8"/>
  <c r="AP180" i="8"/>
  <c r="AO180" i="8"/>
  <c r="AN180" i="8"/>
  <c r="AM180" i="8"/>
  <c r="AK180" i="8"/>
  <c r="V180" i="8"/>
  <c r="U180" i="8"/>
  <c r="T180" i="8"/>
  <c r="AI180" i="8"/>
  <c r="AH180" i="8"/>
  <c r="O180" i="8"/>
  <c r="AF179" i="8"/>
  <c r="AP179" i="8"/>
  <c r="AO179" i="8"/>
  <c r="AN179" i="8"/>
  <c r="AM179" i="8"/>
  <c r="AK179" i="8"/>
  <c r="V179" i="8"/>
  <c r="U179" i="8"/>
  <c r="T179" i="8"/>
  <c r="AI179" i="8"/>
  <c r="AH179" i="8"/>
  <c r="O179" i="8"/>
  <c r="AF178" i="8"/>
  <c r="AP178" i="8"/>
  <c r="AO178" i="8"/>
  <c r="AN178" i="8"/>
  <c r="AM178" i="8"/>
  <c r="AK178" i="8"/>
  <c r="V178" i="8"/>
  <c r="U178" i="8"/>
  <c r="T178" i="8"/>
  <c r="AI178" i="8"/>
  <c r="AH178" i="8"/>
  <c r="O178" i="8"/>
  <c r="AF177" i="8"/>
  <c r="AP177" i="8"/>
  <c r="AO177" i="8"/>
  <c r="AN177" i="8"/>
  <c r="AM177" i="8"/>
  <c r="AK177" i="8"/>
  <c r="V177" i="8"/>
  <c r="U177" i="8"/>
  <c r="T177" i="8"/>
  <c r="AI177" i="8"/>
  <c r="AH177" i="8"/>
  <c r="O177" i="8"/>
  <c r="AF176" i="8"/>
  <c r="AP176" i="8"/>
  <c r="AO176" i="8"/>
  <c r="AN176" i="8"/>
  <c r="AM176" i="8"/>
  <c r="AK176" i="8"/>
  <c r="V176" i="8"/>
  <c r="U176" i="8"/>
  <c r="T176" i="8"/>
  <c r="AI176" i="8"/>
  <c r="AH176" i="8"/>
  <c r="O176" i="8"/>
  <c r="AF175" i="8"/>
  <c r="AP175" i="8"/>
  <c r="AO175" i="8"/>
  <c r="AN175" i="8"/>
  <c r="AM175" i="8"/>
  <c r="AK175" i="8"/>
  <c r="V175" i="8"/>
  <c r="U175" i="8"/>
  <c r="T175" i="8"/>
  <c r="AI175" i="8"/>
  <c r="AH175" i="8"/>
  <c r="O175" i="8"/>
  <c r="AF174" i="8"/>
  <c r="AP174" i="8"/>
  <c r="AO174" i="8"/>
  <c r="AN174" i="8"/>
  <c r="AM174" i="8"/>
  <c r="AK174" i="8"/>
  <c r="V174" i="8"/>
  <c r="U174" i="8"/>
  <c r="T174" i="8"/>
  <c r="AI174" i="8"/>
  <c r="AH174" i="8"/>
  <c r="O174" i="8"/>
  <c r="AF173" i="8"/>
  <c r="AP173" i="8"/>
  <c r="AO173" i="8"/>
  <c r="AN173" i="8"/>
  <c r="AM173" i="8"/>
  <c r="AK173" i="8"/>
  <c r="V173" i="8"/>
  <c r="U173" i="8"/>
  <c r="T173" i="8"/>
  <c r="AI173" i="8"/>
  <c r="AH173" i="8"/>
  <c r="O173" i="8"/>
  <c r="AF172" i="8"/>
  <c r="AP172" i="8"/>
  <c r="AO172" i="8"/>
  <c r="AN172" i="8"/>
  <c r="AM172" i="8"/>
  <c r="AK172" i="8"/>
  <c r="V172" i="8"/>
  <c r="U172" i="8"/>
  <c r="T172" i="8"/>
  <c r="AI172" i="8"/>
  <c r="AH172" i="8"/>
  <c r="O172" i="8"/>
  <c r="AF171" i="8"/>
  <c r="AP171" i="8"/>
  <c r="AO171" i="8"/>
  <c r="AN171" i="8"/>
  <c r="AM171" i="8"/>
  <c r="AK171" i="8"/>
  <c r="V171" i="8"/>
  <c r="U171" i="8"/>
  <c r="T171" i="8"/>
  <c r="AI171" i="8"/>
  <c r="AH171" i="8"/>
  <c r="O171" i="8"/>
  <c r="AF170" i="8"/>
  <c r="AP170" i="8"/>
  <c r="AO170" i="8"/>
  <c r="AN170" i="8"/>
  <c r="AM170" i="8"/>
  <c r="AK170" i="8"/>
  <c r="V170" i="8"/>
  <c r="U170" i="8"/>
  <c r="T170" i="8"/>
  <c r="AI170" i="8"/>
  <c r="AH170" i="8"/>
  <c r="O170" i="8"/>
  <c r="AF169" i="8"/>
  <c r="AP169" i="8"/>
  <c r="AO169" i="8"/>
  <c r="AN169" i="8"/>
  <c r="AM169" i="8"/>
  <c r="AK169" i="8"/>
  <c r="V169" i="8"/>
  <c r="U169" i="8"/>
  <c r="T169" i="8"/>
  <c r="AI169" i="8"/>
  <c r="AH169" i="8"/>
  <c r="O169" i="8"/>
  <c r="AF168" i="8"/>
  <c r="AP168" i="8"/>
  <c r="AO168" i="8"/>
  <c r="AN168" i="8"/>
  <c r="AM168" i="8"/>
  <c r="AK168" i="8"/>
  <c r="V168" i="8"/>
  <c r="U168" i="8"/>
  <c r="T168" i="8"/>
  <c r="AI168" i="8"/>
  <c r="AH168" i="8"/>
  <c r="O168" i="8"/>
  <c r="AF167" i="8"/>
  <c r="AP167" i="8"/>
  <c r="AO167" i="8"/>
  <c r="AN167" i="8"/>
  <c r="AM167" i="8"/>
  <c r="AK167" i="8"/>
  <c r="V167" i="8"/>
  <c r="U167" i="8"/>
  <c r="T167" i="8"/>
  <c r="AI167" i="8"/>
  <c r="AH167" i="8"/>
  <c r="O167" i="8"/>
  <c r="AF166" i="8"/>
  <c r="AP166" i="8"/>
  <c r="AO166" i="8"/>
  <c r="AN166" i="8"/>
  <c r="AM166" i="8"/>
  <c r="AK166" i="8"/>
  <c r="V166" i="8"/>
  <c r="U166" i="8"/>
  <c r="T166" i="8"/>
  <c r="AI166" i="8"/>
  <c r="AH166" i="8"/>
  <c r="O166" i="8"/>
  <c r="AF165" i="8"/>
  <c r="AP165" i="8"/>
  <c r="AO165" i="8"/>
  <c r="AN165" i="8"/>
  <c r="AM165" i="8"/>
  <c r="AK165" i="8"/>
  <c r="V165" i="8"/>
  <c r="U165" i="8"/>
  <c r="T165" i="8"/>
  <c r="AI165" i="8"/>
  <c r="AH165" i="8"/>
  <c r="O165" i="8"/>
  <c r="AF164" i="8"/>
  <c r="AP164" i="8"/>
  <c r="AO164" i="8"/>
  <c r="AN164" i="8"/>
  <c r="AM164" i="8"/>
  <c r="AK164" i="8"/>
  <c r="V164" i="8"/>
  <c r="U164" i="8"/>
  <c r="T164" i="8"/>
  <c r="AI164" i="8"/>
  <c r="AH164" i="8"/>
  <c r="O164" i="8"/>
  <c r="AF163" i="8"/>
  <c r="AP163" i="8"/>
  <c r="AO163" i="8"/>
  <c r="AN163" i="8"/>
  <c r="AM163" i="8"/>
  <c r="AK163" i="8"/>
  <c r="V163" i="8"/>
  <c r="U163" i="8"/>
  <c r="T163" i="8"/>
  <c r="AI163" i="8"/>
  <c r="AH163" i="8"/>
  <c r="O163" i="8"/>
  <c r="AF162" i="8"/>
  <c r="AP162" i="8"/>
  <c r="AO162" i="8"/>
  <c r="AN162" i="8"/>
  <c r="AM162" i="8"/>
  <c r="AK162" i="8"/>
  <c r="V162" i="8"/>
  <c r="U162" i="8"/>
  <c r="T162" i="8"/>
  <c r="AI162" i="8"/>
  <c r="AH162" i="8"/>
  <c r="O162" i="8"/>
  <c r="AF161" i="8"/>
  <c r="AP161" i="8"/>
  <c r="AO161" i="8"/>
  <c r="AN161" i="8"/>
  <c r="AM161" i="8"/>
  <c r="AK161" i="8"/>
  <c r="V161" i="8"/>
  <c r="U161" i="8"/>
  <c r="T161" i="8"/>
  <c r="AI161" i="8"/>
  <c r="AH161" i="8"/>
  <c r="O161" i="8"/>
  <c r="AF160" i="8"/>
  <c r="AP160" i="8"/>
  <c r="AO160" i="8"/>
  <c r="AN160" i="8"/>
  <c r="AM160" i="8"/>
  <c r="AK160" i="8"/>
  <c r="V160" i="8"/>
  <c r="U160" i="8"/>
  <c r="T160" i="8"/>
  <c r="AI160" i="8"/>
  <c r="AH160" i="8"/>
  <c r="O160" i="8"/>
  <c r="AF159" i="8"/>
  <c r="AP159" i="8"/>
  <c r="AO159" i="8"/>
  <c r="AN159" i="8"/>
  <c r="AM159" i="8"/>
  <c r="AK159" i="8"/>
  <c r="V159" i="8"/>
  <c r="U159" i="8"/>
  <c r="T159" i="8"/>
  <c r="AI159" i="8"/>
  <c r="AH159" i="8"/>
  <c r="O159" i="8"/>
  <c r="AF158" i="8"/>
  <c r="AP158" i="8"/>
  <c r="AO158" i="8"/>
  <c r="AN158" i="8"/>
  <c r="AM158" i="8"/>
  <c r="AK158" i="8"/>
  <c r="V158" i="8"/>
  <c r="U158" i="8"/>
  <c r="T158" i="8"/>
  <c r="AI158" i="8"/>
  <c r="AH158" i="8"/>
  <c r="O158" i="8"/>
  <c r="AF157" i="8"/>
  <c r="AP157" i="8"/>
  <c r="AO157" i="8"/>
  <c r="AN157" i="8"/>
  <c r="AM157" i="8"/>
  <c r="AK157" i="8"/>
  <c r="V157" i="8"/>
  <c r="U157" i="8"/>
  <c r="T157" i="8"/>
  <c r="AI157" i="8"/>
  <c r="AH157" i="8"/>
  <c r="O157" i="8"/>
  <c r="AF156" i="8"/>
  <c r="AP156" i="8"/>
  <c r="AO156" i="8"/>
  <c r="AN156" i="8"/>
  <c r="AM156" i="8"/>
  <c r="AK156" i="8"/>
  <c r="V156" i="8"/>
  <c r="U156" i="8"/>
  <c r="T156" i="8"/>
  <c r="AI156" i="8"/>
  <c r="AH156" i="8"/>
  <c r="O156" i="8"/>
  <c r="AF155" i="8"/>
  <c r="AP155" i="8"/>
  <c r="AO155" i="8"/>
  <c r="AN155" i="8"/>
  <c r="AM155" i="8"/>
  <c r="AK155" i="8"/>
  <c r="V155" i="8"/>
  <c r="U155" i="8"/>
  <c r="T155" i="8"/>
  <c r="AI155" i="8"/>
  <c r="AH155" i="8"/>
  <c r="O155" i="8"/>
  <c r="AF154" i="8"/>
  <c r="AP154" i="8"/>
  <c r="AO154" i="8"/>
  <c r="AN154" i="8"/>
  <c r="AM154" i="8"/>
  <c r="AK154" i="8"/>
  <c r="V154" i="8"/>
  <c r="U154" i="8"/>
  <c r="T154" i="8"/>
  <c r="AI154" i="8"/>
  <c r="AH154" i="8"/>
  <c r="O154" i="8"/>
  <c r="AF153" i="8"/>
  <c r="AP153" i="8"/>
  <c r="AO153" i="8"/>
  <c r="AN153" i="8"/>
  <c r="AM153" i="8"/>
  <c r="AK153" i="8"/>
  <c r="V153" i="8"/>
  <c r="U153" i="8"/>
  <c r="T153" i="8"/>
  <c r="AI153" i="8"/>
  <c r="AH153" i="8"/>
  <c r="O153" i="8"/>
  <c r="AF152" i="8"/>
  <c r="AP152" i="8"/>
  <c r="AO152" i="8"/>
  <c r="AN152" i="8"/>
  <c r="AM152" i="8"/>
  <c r="AK152" i="8"/>
  <c r="V152" i="8"/>
  <c r="U152" i="8"/>
  <c r="T152" i="8"/>
  <c r="AI152" i="8"/>
  <c r="AH152" i="8"/>
  <c r="O152" i="8"/>
  <c r="AF151" i="8"/>
  <c r="AP151" i="8"/>
  <c r="AO151" i="8"/>
  <c r="AN151" i="8"/>
  <c r="AM151" i="8"/>
  <c r="AK151" i="8"/>
  <c r="V151" i="8"/>
  <c r="U151" i="8"/>
  <c r="T151" i="8"/>
  <c r="AI151" i="8"/>
  <c r="AH151" i="8"/>
  <c r="O151" i="8"/>
  <c r="AF150" i="8"/>
  <c r="AP150" i="8"/>
  <c r="AO150" i="8"/>
  <c r="AN150" i="8"/>
  <c r="AM150" i="8"/>
  <c r="AK150" i="8"/>
  <c r="V150" i="8"/>
  <c r="U150" i="8"/>
  <c r="T150" i="8"/>
  <c r="AI150" i="8"/>
  <c r="AH150" i="8"/>
  <c r="O150" i="8"/>
  <c r="AF149" i="8"/>
  <c r="AP149" i="8"/>
  <c r="AO149" i="8"/>
  <c r="AN149" i="8"/>
  <c r="AM149" i="8"/>
  <c r="AK149" i="8"/>
  <c r="V149" i="8"/>
  <c r="U149" i="8"/>
  <c r="T149" i="8"/>
  <c r="AI149" i="8"/>
  <c r="AH149" i="8"/>
  <c r="O149" i="8"/>
  <c r="AF148" i="8"/>
  <c r="AP148" i="8"/>
  <c r="AO148" i="8"/>
  <c r="AN148" i="8"/>
  <c r="AM148" i="8"/>
  <c r="AK148" i="8"/>
  <c r="V148" i="8"/>
  <c r="U148" i="8"/>
  <c r="T148" i="8"/>
  <c r="AI148" i="8"/>
  <c r="AH148" i="8"/>
  <c r="O148" i="8"/>
  <c r="AF147" i="8"/>
  <c r="AP147" i="8"/>
  <c r="AO147" i="8"/>
  <c r="AN147" i="8"/>
  <c r="AM147" i="8"/>
  <c r="AK147" i="8"/>
  <c r="V147" i="8"/>
  <c r="U147" i="8"/>
  <c r="T147" i="8"/>
  <c r="AI147" i="8"/>
  <c r="AH147" i="8"/>
  <c r="O147" i="8"/>
  <c r="AF146" i="8"/>
  <c r="AP146" i="8"/>
  <c r="AO146" i="8"/>
  <c r="AN146" i="8"/>
  <c r="AM146" i="8"/>
  <c r="AK146" i="8"/>
  <c r="V146" i="8"/>
  <c r="U146" i="8"/>
  <c r="T146" i="8"/>
  <c r="AI146" i="8"/>
  <c r="AH146" i="8"/>
  <c r="O146" i="8"/>
  <c r="AF145" i="8"/>
  <c r="AP145" i="8"/>
  <c r="AO145" i="8"/>
  <c r="AN145" i="8"/>
  <c r="AM145" i="8"/>
  <c r="AK145" i="8"/>
  <c r="V145" i="8"/>
  <c r="U145" i="8"/>
  <c r="T145" i="8"/>
  <c r="AI145" i="8"/>
  <c r="AH145" i="8"/>
  <c r="O145" i="8"/>
  <c r="AF144" i="8"/>
  <c r="AP144" i="8"/>
  <c r="AO144" i="8"/>
  <c r="AN144" i="8"/>
  <c r="AM144" i="8"/>
  <c r="AK144" i="8"/>
  <c r="V144" i="8"/>
  <c r="U144" i="8"/>
  <c r="T144" i="8"/>
  <c r="AI144" i="8"/>
  <c r="AH144" i="8"/>
  <c r="O144" i="8"/>
  <c r="AF143" i="8"/>
  <c r="AP143" i="8"/>
  <c r="AO143" i="8"/>
  <c r="AN143" i="8"/>
  <c r="AM143" i="8"/>
  <c r="AK143" i="8"/>
  <c r="V143" i="8"/>
  <c r="U143" i="8"/>
  <c r="T143" i="8"/>
  <c r="AI143" i="8"/>
  <c r="AH143" i="8"/>
  <c r="O143" i="8"/>
  <c r="AF142" i="8"/>
  <c r="AP142" i="8"/>
  <c r="AO142" i="8"/>
  <c r="AN142" i="8"/>
  <c r="AM142" i="8"/>
  <c r="AK142" i="8"/>
  <c r="V142" i="8"/>
  <c r="U142" i="8"/>
  <c r="T142" i="8"/>
  <c r="AI142" i="8"/>
  <c r="AH142" i="8"/>
  <c r="O142" i="8"/>
  <c r="AF141" i="8"/>
  <c r="AP141" i="8"/>
  <c r="AO141" i="8"/>
  <c r="AN141" i="8"/>
  <c r="AM141" i="8"/>
  <c r="AK141" i="8"/>
  <c r="V141" i="8"/>
  <c r="U141" i="8"/>
  <c r="T141" i="8"/>
  <c r="AI141" i="8"/>
  <c r="AH141" i="8"/>
  <c r="O141" i="8"/>
  <c r="AF140" i="8"/>
  <c r="AP140" i="8"/>
  <c r="AO140" i="8"/>
  <c r="AN140" i="8"/>
  <c r="AM140" i="8"/>
  <c r="AK140" i="8"/>
  <c r="V140" i="8"/>
  <c r="U140" i="8"/>
  <c r="T140" i="8"/>
  <c r="AI140" i="8"/>
  <c r="AH140" i="8"/>
  <c r="O140" i="8"/>
  <c r="AF139" i="8"/>
  <c r="AP139" i="8"/>
  <c r="AO139" i="8"/>
  <c r="AN139" i="8"/>
  <c r="AM139" i="8"/>
  <c r="AK139" i="8"/>
  <c r="V139" i="8"/>
  <c r="U139" i="8"/>
  <c r="T139" i="8"/>
  <c r="AI139" i="8"/>
  <c r="AH139" i="8"/>
  <c r="O139" i="8"/>
  <c r="AF138" i="8"/>
  <c r="AP138" i="8"/>
  <c r="AO138" i="8"/>
  <c r="AN138" i="8"/>
  <c r="AM138" i="8"/>
  <c r="AK138" i="8"/>
  <c r="V138" i="8"/>
  <c r="U138" i="8"/>
  <c r="T138" i="8"/>
  <c r="AI138" i="8"/>
  <c r="AH138" i="8"/>
  <c r="O138" i="8"/>
  <c r="AF137" i="8"/>
  <c r="AP137" i="8"/>
  <c r="AO137" i="8"/>
  <c r="AN137" i="8"/>
  <c r="AM137" i="8"/>
  <c r="AK137" i="8"/>
  <c r="V137" i="8"/>
  <c r="U137" i="8"/>
  <c r="T137" i="8"/>
  <c r="AI137" i="8"/>
  <c r="AH137" i="8"/>
  <c r="O137" i="8"/>
  <c r="AF136" i="8"/>
  <c r="AP136" i="8"/>
  <c r="AO136" i="8"/>
  <c r="AN136" i="8"/>
  <c r="AM136" i="8"/>
  <c r="AK136" i="8"/>
  <c r="V136" i="8"/>
  <c r="U136" i="8"/>
  <c r="T136" i="8"/>
  <c r="AI136" i="8"/>
  <c r="AH136" i="8"/>
  <c r="O136" i="8"/>
  <c r="AF135" i="8"/>
  <c r="AP135" i="8"/>
  <c r="AO135" i="8"/>
  <c r="AN135" i="8"/>
  <c r="AM135" i="8"/>
  <c r="AK135" i="8"/>
  <c r="V135" i="8"/>
  <c r="U135" i="8"/>
  <c r="T135" i="8"/>
  <c r="AI135" i="8"/>
  <c r="AH135" i="8"/>
  <c r="O135" i="8"/>
  <c r="AF134" i="8"/>
  <c r="AP134" i="8"/>
  <c r="AO134" i="8"/>
  <c r="AN134" i="8"/>
  <c r="AM134" i="8"/>
  <c r="AK134" i="8"/>
  <c r="V134" i="8"/>
  <c r="U134" i="8"/>
  <c r="T134" i="8"/>
  <c r="AI134" i="8"/>
  <c r="AH134" i="8"/>
  <c r="O134" i="8"/>
  <c r="AF133" i="8"/>
  <c r="AP133" i="8"/>
  <c r="AO133" i="8"/>
  <c r="AN133" i="8"/>
  <c r="AM133" i="8"/>
  <c r="AK133" i="8"/>
  <c r="V133" i="8"/>
  <c r="U133" i="8"/>
  <c r="T133" i="8"/>
  <c r="AI133" i="8"/>
  <c r="AH133" i="8"/>
  <c r="O133" i="8"/>
  <c r="AF132" i="8"/>
  <c r="AP132" i="8"/>
  <c r="AO132" i="8"/>
  <c r="AN132" i="8"/>
  <c r="AM132" i="8"/>
  <c r="AK132" i="8"/>
  <c r="V132" i="8"/>
  <c r="U132" i="8"/>
  <c r="T132" i="8"/>
  <c r="AI132" i="8"/>
  <c r="AH132" i="8"/>
  <c r="O132" i="8"/>
  <c r="AF131" i="8"/>
  <c r="AP131" i="8"/>
  <c r="AO131" i="8"/>
  <c r="AN131" i="8"/>
  <c r="AM131" i="8"/>
  <c r="AK131" i="8"/>
  <c r="V131" i="8"/>
  <c r="U131" i="8"/>
  <c r="T131" i="8"/>
  <c r="AI131" i="8"/>
  <c r="AH131" i="8"/>
  <c r="O131" i="8"/>
  <c r="AF130" i="8"/>
  <c r="AP130" i="8"/>
  <c r="AO130" i="8"/>
  <c r="AN130" i="8"/>
  <c r="AM130" i="8"/>
  <c r="AK130" i="8"/>
  <c r="V130" i="8"/>
  <c r="U130" i="8"/>
  <c r="T130" i="8"/>
  <c r="AI130" i="8"/>
  <c r="AH130" i="8"/>
  <c r="O130" i="8"/>
  <c r="AF129" i="8"/>
  <c r="AP129" i="8"/>
  <c r="AO129" i="8"/>
  <c r="AN129" i="8"/>
  <c r="AM129" i="8"/>
  <c r="AK129" i="8"/>
  <c r="V129" i="8"/>
  <c r="U129" i="8"/>
  <c r="T129" i="8"/>
  <c r="AI129" i="8"/>
  <c r="AH129" i="8"/>
  <c r="O129" i="8"/>
  <c r="AF128" i="8"/>
  <c r="AP128" i="8"/>
  <c r="AO128" i="8"/>
  <c r="AN128" i="8"/>
  <c r="AM128" i="8"/>
  <c r="AK128" i="8"/>
  <c r="V128" i="8"/>
  <c r="U128" i="8"/>
  <c r="T128" i="8"/>
  <c r="AI128" i="8"/>
  <c r="AH128" i="8"/>
  <c r="O128" i="8"/>
  <c r="AF127" i="8"/>
  <c r="AP127" i="8"/>
  <c r="AO127" i="8"/>
  <c r="AN127" i="8"/>
  <c r="AM127" i="8"/>
  <c r="AK127" i="8"/>
  <c r="V127" i="8"/>
  <c r="U127" i="8"/>
  <c r="T127" i="8"/>
  <c r="AI127" i="8"/>
  <c r="AH127" i="8"/>
  <c r="O127" i="8"/>
  <c r="AF126" i="8"/>
  <c r="AP126" i="8"/>
  <c r="AO126" i="8"/>
  <c r="AN126" i="8"/>
  <c r="AM126" i="8"/>
  <c r="AK126" i="8"/>
  <c r="V126" i="8"/>
  <c r="U126" i="8"/>
  <c r="T126" i="8"/>
  <c r="AI126" i="8"/>
  <c r="AH126" i="8"/>
  <c r="O126" i="8"/>
  <c r="AF125" i="8"/>
  <c r="AP125" i="8"/>
  <c r="AO125" i="8"/>
  <c r="AN125" i="8"/>
  <c r="AM125" i="8"/>
  <c r="AK125" i="8"/>
  <c r="V125" i="8"/>
  <c r="U125" i="8"/>
  <c r="T125" i="8"/>
  <c r="AI125" i="8"/>
  <c r="AH125" i="8"/>
  <c r="O125" i="8"/>
  <c r="AF124" i="8"/>
  <c r="AP124" i="8"/>
  <c r="AO124" i="8"/>
  <c r="AN124" i="8"/>
  <c r="AM124" i="8"/>
  <c r="AK124" i="8"/>
  <c r="V124" i="8"/>
  <c r="U124" i="8"/>
  <c r="T124" i="8"/>
  <c r="AI124" i="8"/>
  <c r="AH124" i="8"/>
  <c r="O124" i="8"/>
  <c r="AF123" i="8"/>
  <c r="AP123" i="8"/>
  <c r="AO123" i="8"/>
  <c r="AN123" i="8"/>
  <c r="AM123" i="8"/>
  <c r="AK123" i="8"/>
  <c r="V123" i="8"/>
  <c r="U123" i="8"/>
  <c r="T123" i="8"/>
  <c r="AI123" i="8"/>
  <c r="AH123" i="8"/>
  <c r="O123" i="8"/>
  <c r="AF122" i="8"/>
  <c r="AP122" i="8"/>
  <c r="AO122" i="8"/>
  <c r="AN122" i="8"/>
  <c r="AM122" i="8"/>
  <c r="AK122" i="8"/>
  <c r="V122" i="8"/>
  <c r="U122" i="8"/>
  <c r="T122" i="8"/>
  <c r="AI122" i="8"/>
  <c r="AH122" i="8"/>
  <c r="O122" i="8"/>
  <c r="AF121" i="8"/>
  <c r="AP121" i="8"/>
  <c r="AO121" i="8"/>
  <c r="AN121" i="8"/>
  <c r="AM121" i="8"/>
  <c r="AK121" i="8"/>
  <c r="V121" i="8"/>
  <c r="U121" i="8"/>
  <c r="T121" i="8"/>
  <c r="AI121" i="8"/>
  <c r="AH121" i="8"/>
  <c r="O121" i="8"/>
  <c r="AF120" i="8"/>
  <c r="AP120" i="8"/>
  <c r="AO120" i="8"/>
  <c r="AN120" i="8"/>
  <c r="AM120" i="8"/>
  <c r="AK120" i="8"/>
  <c r="V120" i="8"/>
  <c r="U120" i="8"/>
  <c r="T120" i="8"/>
  <c r="AI120" i="8"/>
  <c r="AH120" i="8"/>
  <c r="O120" i="8"/>
  <c r="AF119" i="8"/>
  <c r="AP119" i="8"/>
  <c r="AO119" i="8"/>
  <c r="AN119" i="8"/>
  <c r="AM119" i="8"/>
  <c r="AK119" i="8"/>
  <c r="V119" i="8"/>
  <c r="U119" i="8"/>
  <c r="T119" i="8"/>
  <c r="AI119" i="8"/>
  <c r="AH119" i="8"/>
  <c r="O119" i="8"/>
  <c r="AF118" i="8"/>
  <c r="AP118" i="8"/>
  <c r="AO118" i="8"/>
  <c r="AN118" i="8"/>
  <c r="AM118" i="8"/>
  <c r="AK118" i="8"/>
  <c r="V118" i="8"/>
  <c r="U118" i="8"/>
  <c r="T118" i="8"/>
  <c r="AI118" i="8"/>
  <c r="AH118" i="8"/>
  <c r="O118" i="8"/>
  <c r="AF117" i="8"/>
  <c r="AP117" i="8"/>
  <c r="AO117" i="8"/>
  <c r="AN117" i="8"/>
  <c r="AM117" i="8"/>
  <c r="AK117" i="8"/>
  <c r="V117" i="8"/>
  <c r="U117" i="8"/>
  <c r="T117" i="8"/>
  <c r="AI117" i="8"/>
  <c r="AH117" i="8"/>
  <c r="O117" i="8"/>
  <c r="AF116" i="8"/>
  <c r="AP116" i="8"/>
  <c r="AO116" i="8"/>
  <c r="AN116" i="8"/>
  <c r="AM116" i="8"/>
  <c r="AK116" i="8"/>
  <c r="V116" i="8"/>
  <c r="U116" i="8"/>
  <c r="T116" i="8"/>
  <c r="AI116" i="8"/>
  <c r="AH116" i="8"/>
  <c r="O116" i="8"/>
  <c r="AF115" i="8"/>
  <c r="AP115" i="8"/>
  <c r="AO115" i="8"/>
  <c r="AN115" i="8"/>
  <c r="AM115" i="8"/>
  <c r="AK115" i="8"/>
  <c r="V115" i="8"/>
  <c r="U115" i="8"/>
  <c r="T115" i="8"/>
  <c r="AI115" i="8"/>
  <c r="AH115" i="8"/>
  <c r="O115" i="8"/>
  <c r="AF114" i="8"/>
  <c r="AP114" i="8"/>
  <c r="AO114" i="8"/>
  <c r="AN114" i="8"/>
  <c r="AM114" i="8"/>
  <c r="AK114" i="8"/>
  <c r="V114" i="8"/>
  <c r="U114" i="8"/>
  <c r="T114" i="8"/>
  <c r="AI114" i="8"/>
  <c r="AH114" i="8"/>
  <c r="O114" i="8"/>
  <c r="AF113" i="8"/>
  <c r="AP113" i="8"/>
  <c r="AO113" i="8"/>
  <c r="AN113" i="8"/>
  <c r="AM113" i="8"/>
  <c r="AK113" i="8"/>
  <c r="V113" i="8"/>
  <c r="U113" i="8"/>
  <c r="T113" i="8"/>
  <c r="AI113" i="8"/>
  <c r="AH113" i="8"/>
  <c r="O113" i="8"/>
  <c r="AF112" i="8"/>
  <c r="AP112" i="8"/>
  <c r="AO112" i="8"/>
  <c r="AN112" i="8"/>
  <c r="AM112" i="8"/>
  <c r="AK112" i="8"/>
  <c r="V112" i="8"/>
  <c r="U112" i="8"/>
  <c r="T112" i="8"/>
  <c r="AI112" i="8"/>
  <c r="AH112" i="8"/>
  <c r="O112" i="8"/>
  <c r="AF111" i="8"/>
  <c r="AP111" i="8"/>
  <c r="AO111" i="8"/>
  <c r="AN111" i="8"/>
  <c r="AM111" i="8"/>
  <c r="AK111" i="8"/>
  <c r="V111" i="8"/>
  <c r="U111" i="8"/>
  <c r="T111" i="8"/>
  <c r="AI111" i="8"/>
  <c r="AH111" i="8"/>
  <c r="O111" i="8"/>
  <c r="AF110" i="8"/>
  <c r="AP110" i="8"/>
  <c r="AO110" i="8"/>
  <c r="AN110" i="8"/>
  <c r="AM110" i="8"/>
  <c r="AK110" i="8"/>
  <c r="V110" i="8"/>
  <c r="U110" i="8"/>
  <c r="T110" i="8"/>
  <c r="AI110" i="8"/>
  <c r="AH110" i="8"/>
  <c r="O110" i="8"/>
  <c r="AF109" i="8"/>
  <c r="AP109" i="8"/>
  <c r="AO109" i="8"/>
  <c r="AN109" i="8"/>
  <c r="AM109" i="8"/>
  <c r="AK109" i="8"/>
  <c r="V109" i="8"/>
  <c r="U109" i="8"/>
  <c r="T109" i="8"/>
  <c r="AI109" i="8"/>
  <c r="AH109" i="8"/>
  <c r="O109" i="8"/>
  <c r="AF108" i="8"/>
  <c r="AP108" i="8"/>
  <c r="AO108" i="8"/>
  <c r="AN108" i="8"/>
  <c r="AM108" i="8"/>
  <c r="AK108" i="8"/>
  <c r="V108" i="8"/>
  <c r="U108" i="8"/>
  <c r="T108" i="8"/>
  <c r="AI108" i="8"/>
  <c r="AH108" i="8"/>
  <c r="O108" i="8"/>
  <c r="AF107" i="8"/>
  <c r="AP107" i="8"/>
  <c r="AO107" i="8"/>
  <c r="AN107" i="8"/>
  <c r="AM107" i="8"/>
  <c r="AK107" i="8"/>
  <c r="V107" i="8"/>
  <c r="U107" i="8"/>
  <c r="T107" i="8"/>
  <c r="AI107" i="8"/>
  <c r="AH107" i="8"/>
  <c r="O107" i="8"/>
  <c r="AF106" i="8"/>
  <c r="AP106" i="8"/>
  <c r="AO106" i="8"/>
  <c r="AN106" i="8"/>
  <c r="AM106" i="8"/>
  <c r="AK106" i="8"/>
  <c r="V106" i="8"/>
  <c r="U106" i="8"/>
  <c r="T106" i="8"/>
  <c r="AI106" i="8"/>
  <c r="AH106" i="8"/>
  <c r="O106" i="8"/>
  <c r="AF105" i="8"/>
  <c r="AP105" i="8"/>
  <c r="AO105" i="8"/>
  <c r="AN105" i="8"/>
  <c r="AM105" i="8"/>
  <c r="AK105" i="8"/>
  <c r="V105" i="8"/>
  <c r="U105" i="8"/>
  <c r="T105" i="8"/>
  <c r="AI105" i="8"/>
  <c r="AH105" i="8"/>
  <c r="O105" i="8"/>
  <c r="AF104" i="8"/>
  <c r="AP104" i="8"/>
  <c r="AO104" i="8"/>
  <c r="AN104" i="8"/>
  <c r="AM104" i="8"/>
  <c r="AK104" i="8"/>
  <c r="V104" i="8"/>
  <c r="U104" i="8"/>
  <c r="T104" i="8"/>
  <c r="AI104" i="8"/>
  <c r="AH104" i="8"/>
  <c r="O104" i="8"/>
  <c r="AF103" i="8"/>
  <c r="AP103" i="8"/>
  <c r="AO103" i="8"/>
  <c r="AN103" i="8"/>
  <c r="AM103" i="8"/>
  <c r="AK103" i="8"/>
  <c r="V103" i="8"/>
  <c r="U103" i="8"/>
  <c r="T103" i="8"/>
  <c r="AI103" i="8"/>
  <c r="AH103" i="8"/>
  <c r="O103" i="8"/>
  <c r="AF102" i="8"/>
  <c r="AP102" i="8"/>
  <c r="AO102" i="8"/>
  <c r="AN102" i="8"/>
  <c r="AM102" i="8"/>
  <c r="AK102" i="8"/>
  <c r="V102" i="8"/>
  <c r="U102" i="8"/>
  <c r="T102" i="8"/>
  <c r="AI102" i="8"/>
  <c r="AH102" i="8"/>
  <c r="O102" i="8"/>
  <c r="AF101" i="8"/>
  <c r="AP101" i="8"/>
  <c r="AO101" i="8"/>
  <c r="AN101" i="8"/>
  <c r="AM101" i="8"/>
  <c r="AK101" i="8"/>
  <c r="V101" i="8"/>
  <c r="U101" i="8"/>
  <c r="T101" i="8"/>
  <c r="AI101" i="8"/>
  <c r="AH101" i="8"/>
  <c r="O101" i="8"/>
  <c r="AF100" i="8"/>
  <c r="AP100" i="8"/>
  <c r="AO100" i="8"/>
  <c r="AN100" i="8"/>
  <c r="AM100" i="8"/>
  <c r="AK100" i="8"/>
  <c r="V100" i="8"/>
  <c r="U100" i="8"/>
  <c r="T100" i="8"/>
  <c r="AI100" i="8"/>
  <c r="AH100" i="8"/>
  <c r="O100" i="8"/>
  <c r="AF99" i="8"/>
  <c r="AP99" i="8"/>
  <c r="AO99" i="8"/>
  <c r="AN99" i="8"/>
  <c r="AM99" i="8"/>
  <c r="AK99" i="8"/>
  <c r="V99" i="8"/>
  <c r="U99" i="8"/>
  <c r="T99" i="8"/>
  <c r="AI99" i="8"/>
  <c r="AH99" i="8"/>
  <c r="O99" i="8"/>
  <c r="AF98" i="8"/>
  <c r="AP98" i="8"/>
  <c r="AO98" i="8"/>
  <c r="AN98" i="8"/>
  <c r="AM98" i="8"/>
  <c r="AK98" i="8"/>
  <c r="V98" i="8"/>
  <c r="U98" i="8"/>
  <c r="T98" i="8"/>
  <c r="AI98" i="8"/>
  <c r="AH98" i="8"/>
  <c r="O98" i="8"/>
  <c r="AF97" i="8"/>
  <c r="AP97" i="8"/>
  <c r="AO97" i="8"/>
  <c r="AN97" i="8"/>
  <c r="AM97" i="8"/>
  <c r="AK97" i="8"/>
  <c r="V97" i="8"/>
  <c r="U97" i="8"/>
  <c r="T97" i="8"/>
  <c r="AI97" i="8"/>
  <c r="AH97" i="8"/>
  <c r="O97" i="8"/>
  <c r="AF96" i="8"/>
  <c r="AP96" i="8"/>
  <c r="AO96" i="8"/>
  <c r="AN96" i="8"/>
  <c r="AM96" i="8"/>
  <c r="AK96" i="8"/>
  <c r="V96" i="8"/>
  <c r="U96" i="8"/>
  <c r="T96" i="8"/>
  <c r="AI96" i="8"/>
  <c r="AH96" i="8"/>
  <c r="O96" i="8"/>
  <c r="AF95" i="8"/>
  <c r="AP95" i="8"/>
  <c r="AO95" i="8"/>
  <c r="AN95" i="8"/>
  <c r="AM95" i="8"/>
  <c r="AK95" i="8"/>
  <c r="V95" i="8"/>
  <c r="U95" i="8"/>
  <c r="T95" i="8"/>
  <c r="AI95" i="8"/>
  <c r="AH95" i="8"/>
  <c r="O95" i="8"/>
  <c r="AF94" i="8"/>
  <c r="AP94" i="8"/>
  <c r="AO94" i="8"/>
  <c r="AN94" i="8"/>
  <c r="AM94" i="8"/>
  <c r="AK94" i="8"/>
  <c r="V94" i="8"/>
  <c r="U94" i="8"/>
  <c r="T94" i="8"/>
  <c r="AI94" i="8"/>
  <c r="AH94" i="8"/>
  <c r="O94" i="8"/>
  <c r="AF93" i="8"/>
  <c r="AP93" i="8"/>
  <c r="AO93" i="8"/>
  <c r="AN93" i="8"/>
  <c r="AM93" i="8"/>
  <c r="AK93" i="8"/>
  <c r="V93" i="8"/>
  <c r="U93" i="8"/>
  <c r="T93" i="8"/>
  <c r="AI93" i="8"/>
  <c r="AH93" i="8"/>
  <c r="O93" i="8"/>
  <c r="AF92" i="8"/>
  <c r="AP92" i="8"/>
  <c r="AO92" i="8"/>
  <c r="AN92" i="8"/>
  <c r="AM92" i="8"/>
  <c r="AK92" i="8"/>
  <c r="V92" i="8"/>
  <c r="U92" i="8"/>
  <c r="T92" i="8"/>
  <c r="AI92" i="8"/>
  <c r="AH92" i="8"/>
  <c r="O92" i="8"/>
  <c r="AF91" i="8"/>
  <c r="AP91" i="8"/>
  <c r="AO91" i="8"/>
  <c r="AN91" i="8"/>
  <c r="AM91" i="8"/>
  <c r="AK91" i="8"/>
  <c r="V91" i="8"/>
  <c r="U91" i="8"/>
  <c r="T91" i="8"/>
  <c r="AI91" i="8"/>
  <c r="AH91" i="8"/>
  <c r="O91" i="8"/>
  <c r="AF90" i="8"/>
  <c r="AP90" i="8"/>
  <c r="AO90" i="8"/>
  <c r="AN90" i="8"/>
  <c r="AM90" i="8"/>
  <c r="AK90" i="8"/>
  <c r="V90" i="8"/>
  <c r="U90" i="8"/>
  <c r="T90" i="8"/>
  <c r="AI90" i="8"/>
  <c r="AH90" i="8"/>
  <c r="O90" i="8"/>
  <c r="AF89" i="8"/>
  <c r="AP89" i="8"/>
  <c r="AO89" i="8"/>
  <c r="AN89" i="8"/>
  <c r="AM89" i="8"/>
  <c r="AK89" i="8"/>
  <c r="V89" i="8"/>
  <c r="U89" i="8"/>
  <c r="T89" i="8"/>
  <c r="AI89" i="8"/>
  <c r="AH89" i="8"/>
  <c r="O89" i="8"/>
  <c r="AF88" i="8"/>
  <c r="AP88" i="8"/>
  <c r="AO88" i="8"/>
  <c r="AN88" i="8"/>
  <c r="AM88" i="8"/>
  <c r="AK88" i="8"/>
  <c r="V88" i="8"/>
  <c r="U88" i="8"/>
  <c r="T88" i="8"/>
  <c r="AI88" i="8"/>
  <c r="AH88" i="8"/>
  <c r="O88" i="8"/>
  <c r="AF87" i="8"/>
  <c r="AP87" i="8"/>
  <c r="AO87" i="8"/>
  <c r="AN87" i="8"/>
  <c r="AM87" i="8"/>
  <c r="AK87" i="8"/>
  <c r="V87" i="8"/>
  <c r="U87" i="8"/>
  <c r="T87" i="8"/>
  <c r="AI87" i="8"/>
  <c r="AH87" i="8"/>
  <c r="O87" i="8"/>
  <c r="AF86" i="8"/>
  <c r="AP86" i="8"/>
  <c r="AO86" i="8"/>
  <c r="AN86" i="8"/>
  <c r="AM86" i="8"/>
  <c r="AK86" i="8"/>
  <c r="V86" i="8"/>
  <c r="U86" i="8"/>
  <c r="T86" i="8"/>
  <c r="AI86" i="8"/>
  <c r="AH86" i="8"/>
  <c r="O86" i="8"/>
  <c r="AF85" i="8"/>
  <c r="AP85" i="8"/>
  <c r="AO85" i="8"/>
  <c r="AN85" i="8"/>
  <c r="AM85" i="8"/>
  <c r="AK85" i="8"/>
  <c r="V85" i="8"/>
  <c r="U85" i="8"/>
  <c r="T85" i="8"/>
  <c r="AI85" i="8"/>
  <c r="AH85" i="8"/>
  <c r="O85" i="8"/>
  <c r="AF84" i="8"/>
  <c r="AP84" i="8"/>
  <c r="AO84" i="8"/>
  <c r="AN84" i="8"/>
  <c r="AM84" i="8"/>
  <c r="AK84" i="8"/>
  <c r="V84" i="8"/>
  <c r="U84" i="8"/>
  <c r="T84" i="8"/>
  <c r="AI84" i="8"/>
  <c r="AH84" i="8"/>
  <c r="O84" i="8"/>
  <c r="AF83" i="8"/>
  <c r="AP83" i="8"/>
  <c r="AO83" i="8"/>
  <c r="AN83" i="8"/>
  <c r="AM83" i="8"/>
  <c r="AK83" i="8"/>
  <c r="V83" i="8"/>
  <c r="U83" i="8"/>
  <c r="T83" i="8"/>
  <c r="AI83" i="8"/>
  <c r="AH83" i="8"/>
  <c r="O83" i="8"/>
  <c r="AF82" i="8"/>
  <c r="AP82" i="8"/>
  <c r="AO82" i="8"/>
  <c r="AN82" i="8"/>
  <c r="AM82" i="8"/>
  <c r="AK82" i="8"/>
  <c r="V82" i="8"/>
  <c r="U82" i="8"/>
  <c r="T82" i="8"/>
  <c r="AI82" i="8"/>
  <c r="AH82" i="8"/>
  <c r="O82" i="8"/>
  <c r="AF81" i="8"/>
  <c r="AP81" i="8"/>
  <c r="AO81" i="8"/>
  <c r="AN81" i="8"/>
  <c r="AM81" i="8"/>
  <c r="AK81" i="8"/>
  <c r="V81" i="8"/>
  <c r="U81" i="8"/>
  <c r="T81" i="8"/>
  <c r="AI81" i="8"/>
  <c r="AH81" i="8"/>
  <c r="O81" i="8"/>
  <c r="AF80" i="8"/>
  <c r="AP80" i="8"/>
  <c r="AO80" i="8"/>
  <c r="AN80" i="8"/>
  <c r="AM80" i="8"/>
  <c r="AK80" i="8"/>
  <c r="V80" i="8"/>
  <c r="U80" i="8"/>
  <c r="T80" i="8"/>
  <c r="AI80" i="8"/>
  <c r="AH80" i="8"/>
  <c r="O80" i="8"/>
  <c r="AF79" i="8"/>
  <c r="AP79" i="8"/>
  <c r="AO79" i="8"/>
  <c r="AN79" i="8"/>
  <c r="AM79" i="8"/>
  <c r="AK79" i="8"/>
  <c r="V79" i="8"/>
  <c r="U79" i="8"/>
  <c r="T79" i="8"/>
  <c r="AI79" i="8"/>
  <c r="AH79" i="8"/>
  <c r="O79" i="8"/>
  <c r="AF78" i="8"/>
  <c r="AP78" i="8"/>
  <c r="AO78" i="8"/>
  <c r="AN78" i="8"/>
  <c r="AM78" i="8"/>
  <c r="AK78" i="8"/>
  <c r="V78" i="8"/>
  <c r="U78" i="8"/>
  <c r="T78" i="8"/>
  <c r="AI78" i="8"/>
  <c r="AH78" i="8"/>
  <c r="O78" i="8"/>
  <c r="AF77" i="8"/>
  <c r="AP77" i="8"/>
  <c r="AO77" i="8"/>
  <c r="AN77" i="8"/>
  <c r="AM77" i="8"/>
  <c r="AK77" i="8"/>
  <c r="V77" i="8"/>
  <c r="U77" i="8"/>
  <c r="T77" i="8"/>
  <c r="AI77" i="8"/>
  <c r="AH77" i="8"/>
  <c r="O77" i="8"/>
  <c r="AF76" i="8"/>
  <c r="AP76" i="8"/>
  <c r="AO76" i="8"/>
  <c r="AN76" i="8"/>
  <c r="AM76" i="8"/>
  <c r="AK76" i="8"/>
  <c r="V76" i="8"/>
  <c r="U76" i="8"/>
  <c r="T76" i="8"/>
  <c r="AI76" i="8"/>
  <c r="AH76" i="8"/>
  <c r="O76" i="8"/>
  <c r="AF75" i="8"/>
  <c r="AP75" i="8"/>
  <c r="AO75" i="8"/>
  <c r="AN75" i="8"/>
  <c r="AM75" i="8"/>
  <c r="AK75" i="8"/>
  <c r="V75" i="8"/>
  <c r="U75" i="8"/>
  <c r="T75" i="8"/>
  <c r="AI75" i="8"/>
  <c r="AH75" i="8"/>
  <c r="O75" i="8"/>
  <c r="AF74" i="8"/>
  <c r="AP74" i="8"/>
  <c r="AO74" i="8"/>
  <c r="AN74" i="8"/>
  <c r="AM74" i="8"/>
  <c r="AK74" i="8"/>
  <c r="V74" i="8"/>
  <c r="U74" i="8"/>
  <c r="T74" i="8"/>
  <c r="AI74" i="8"/>
  <c r="AH74" i="8"/>
  <c r="O74" i="8"/>
  <c r="AF73" i="8"/>
  <c r="AP73" i="8"/>
  <c r="AO73" i="8"/>
  <c r="AN73" i="8"/>
  <c r="AM73" i="8"/>
  <c r="AK73" i="8"/>
  <c r="V73" i="8"/>
  <c r="U73" i="8"/>
  <c r="T73" i="8"/>
  <c r="AI73" i="8"/>
  <c r="AH73" i="8"/>
  <c r="O73" i="8"/>
  <c r="AF72" i="8"/>
  <c r="AP72" i="8"/>
  <c r="AO72" i="8"/>
  <c r="AN72" i="8"/>
  <c r="AM72" i="8"/>
  <c r="AK72" i="8"/>
  <c r="V72" i="8"/>
  <c r="U72" i="8"/>
  <c r="T72" i="8"/>
  <c r="AI72" i="8"/>
  <c r="AH72" i="8"/>
  <c r="O72" i="8"/>
  <c r="AF71" i="8"/>
  <c r="AP71" i="8"/>
  <c r="AO71" i="8"/>
  <c r="AN71" i="8"/>
  <c r="AM71" i="8"/>
  <c r="AK71" i="8"/>
  <c r="V71" i="8"/>
  <c r="U71" i="8"/>
  <c r="T71" i="8"/>
  <c r="AI71" i="8"/>
  <c r="AH71" i="8"/>
  <c r="O71" i="8"/>
  <c r="AF70" i="8"/>
  <c r="AP70" i="8"/>
  <c r="AO70" i="8"/>
  <c r="AN70" i="8"/>
  <c r="AM70" i="8"/>
  <c r="AK70" i="8"/>
  <c r="V70" i="8"/>
  <c r="U70" i="8"/>
  <c r="T70" i="8"/>
  <c r="AI70" i="8"/>
  <c r="AH70" i="8"/>
  <c r="O70" i="8"/>
  <c r="AF69" i="8"/>
  <c r="AP69" i="8"/>
  <c r="AO69" i="8"/>
  <c r="AN69" i="8"/>
  <c r="AM69" i="8"/>
  <c r="AK69" i="8"/>
  <c r="V69" i="8"/>
  <c r="U69" i="8"/>
  <c r="T69" i="8"/>
  <c r="AI69" i="8"/>
  <c r="AH69" i="8"/>
  <c r="O69" i="8"/>
  <c r="AF68" i="8"/>
  <c r="AP68" i="8"/>
  <c r="AO68" i="8"/>
  <c r="AN68" i="8"/>
  <c r="AM68" i="8"/>
  <c r="AK68" i="8"/>
  <c r="V68" i="8"/>
  <c r="U68" i="8"/>
  <c r="T68" i="8"/>
  <c r="AI68" i="8"/>
  <c r="AH68" i="8"/>
  <c r="O68" i="8"/>
  <c r="AF67" i="8"/>
  <c r="AP67" i="8"/>
  <c r="AO67" i="8"/>
  <c r="AN67" i="8"/>
  <c r="AM67" i="8"/>
  <c r="AK67" i="8"/>
  <c r="V67" i="8"/>
  <c r="U67" i="8"/>
  <c r="T67" i="8"/>
  <c r="AI67" i="8"/>
  <c r="AH67" i="8"/>
  <c r="O67" i="8"/>
  <c r="AF66" i="8"/>
  <c r="AP66" i="8"/>
  <c r="AO66" i="8"/>
  <c r="AN66" i="8"/>
  <c r="AM66" i="8"/>
  <c r="AK66" i="8"/>
  <c r="V66" i="8"/>
  <c r="U66" i="8"/>
  <c r="T66" i="8"/>
  <c r="AI66" i="8"/>
  <c r="AH66" i="8"/>
  <c r="O66" i="8"/>
  <c r="AF65" i="8"/>
  <c r="AP65" i="8"/>
  <c r="AO65" i="8"/>
  <c r="AN65" i="8"/>
  <c r="AM65" i="8"/>
  <c r="AK65" i="8"/>
  <c r="V65" i="8"/>
  <c r="U65" i="8"/>
  <c r="T65" i="8"/>
  <c r="AI65" i="8"/>
  <c r="AH65" i="8"/>
  <c r="O65" i="8"/>
  <c r="AF64" i="8"/>
  <c r="AP64" i="8"/>
  <c r="AO64" i="8"/>
  <c r="AN64" i="8"/>
  <c r="AM64" i="8"/>
  <c r="AK64" i="8"/>
  <c r="V64" i="8"/>
  <c r="U64" i="8"/>
  <c r="T64" i="8"/>
  <c r="AI64" i="8"/>
  <c r="AH64" i="8"/>
  <c r="O64" i="8"/>
  <c r="AF63" i="8"/>
  <c r="AP63" i="8"/>
  <c r="AO63" i="8"/>
  <c r="AN63" i="8"/>
  <c r="AM63" i="8"/>
  <c r="AK63" i="8"/>
  <c r="V63" i="8"/>
  <c r="U63" i="8"/>
  <c r="T63" i="8"/>
  <c r="AI63" i="8"/>
  <c r="AH63" i="8"/>
  <c r="O63" i="8"/>
  <c r="AF62" i="8"/>
  <c r="AP62" i="8"/>
  <c r="AO62" i="8"/>
  <c r="AN62" i="8"/>
  <c r="AM62" i="8"/>
  <c r="AK62" i="8"/>
  <c r="V62" i="8"/>
  <c r="U62" i="8"/>
  <c r="T62" i="8"/>
  <c r="AI62" i="8"/>
  <c r="AH62" i="8"/>
  <c r="O62" i="8"/>
  <c r="AF61" i="8"/>
  <c r="AP61" i="8"/>
  <c r="AO61" i="8"/>
  <c r="AN61" i="8"/>
  <c r="AM61" i="8"/>
  <c r="AK61" i="8"/>
  <c r="V61" i="8"/>
  <c r="U61" i="8"/>
  <c r="T61" i="8"/>
  <c r="AI61" i="8"/>
  <c r="AH61" i="8"/>
  <c r="O61" i="8"/>
  <c r="AF60" i="8"/>
  <c r="AP60" i="8"/>
  <c r="AO60" i="8"/>
  <c r="AN60" i="8"/>
  <c r="AM60" i="8"/>
  <c r="AK60" i="8"/>
  <c r="V60" i="8"/>
  <c r="U60" i="8"/>
  <c r="T60" i="8"/>
  <c r="AI60" i="8"/>
  <c r="AH60" i="8"/>
  <c r="O60" i="8"/>
  <c r="AF59" i="8"/>
  <c r="AP59" i="8"/>
  <c r="AO59" i="8"/>
  <c r="AN59" i="8"/>
  <c r="AM59" i="8"/>
  <c r="AK59" i="8"/>
  <c r="V59" i="8"/>
  <c r="U59" i="8"/>
  <c r="T59" i="8"/>
  <c r="AI59" i="8"/>
  <c r="AH59" i="8"/>
  <c r="O59" i="8"/>
  <c r="AF58" i="8"/>
  <c r="AP58" i="8"/>
  <c r="AO58" i="8"/>
  <c r="AN58" i="8"/>
  <c r="AM58" i="8"/>
  <c r="AK58" i="8"/>
  <c r="V58" i="8"/>
  <c r="U58" i="8"/>
  <c r="T58" i="8"/>
  <c r="AI58" i="8"/>
  <c r="AH58" i="8"/>
  <c r="O58" i="8"/>
  <c r="AF57" i="8"/>
  <c r="AP57" i="8"/>
  <c r="AO57" i="8"/>
  <c r="AN57" i="8"/>
  <c r="AM57" i="8"/>
  <c r="AK57" i="8"/>
  <c r="V57" i="8"/>
  <c r="U57" i="8"/>
  <c r="T57" i="8"/>
  <c r="AI57" i="8"/>
  <c r="AH57" i="8"/>
  <c r="O57" i="8"/>
  <c r="AF56" i="8"/>
  <c r="AP56" i="8"/>
  <c r="AO56" i="8"/>
  <c r="AN56" i="8"/>
  <c r="AM56" i="8"/>
  <c r="AK56" i="8"/>
  <c r="V56" i="8"/>
  <c r="U56" i="8"/>
  <c r="T56" i="8"/>
  <c r="AI56" i="8"/>
  <c r="AH56" i="8"/>
  <c r="O56" i="8"/>
  <c r="AF55" i="8"/>
  <c r="AP55" i="8"/>
  <c r="AO55" i="8"/>
  <c r="AN55" i="8"/>
  <c r="AM55" i="8"/>
  <c r="AK55" i="8"/>
  <c r="V55" i="8"/>
  <c r="U55" i="8"/>
  <c r="T55" i="8"/>
  <c r="AI55" i="8"/>
  <c r="AH55" i="8"/>
  <c r="O55" i="8"/>
  <c r="AF54" i="8"/>
  <c r="AP54" i="8"/>
  <c r="AO54" i="8"/>
  <c r="AN54" i="8"/>
  <c r="AM54" i="8"/>
  <c r="AK54" i="8"/>
  <c r="V54" i="8"/>
  <c r="U54" i="8"/>
  <c r="T54" i="8"/>
  <c r="AI54" i="8"/>
  <c r="AH54" i="8"/>
  <c r="O54" i="8"/>
  <c r="AF53" i="8"/>
  <c r="AP53" i="8"/>
  <c r="AO53" i="8"/>
  <c r="AN53" i="8"/>
  <c r="AM53" i="8"/>
  <c r="AK53" i="8"/>
  <c r="V53" i="8"/>
  <c r="U53" i="8"/>
  <c r="T53" i="8"/>
  <c r="AI53" i="8"/>
  <c r="AH53" i="8"/>
  <c r="O53" i="8"/>
  <c r="AF52" i="8"/>
  <c r="AP52" i="8"/>
  <c r="AO52" i="8"/>
  <c r="AN52" i="8"/>
  <c r="AM52" i="8"/>
  <c r="AK52" i="8"/>
  <c r="V52" i="8"/>
  <c r="U52" i="8"/>
  <c r="T52" i="8"/>
  <c r="AI52" i="8"/>
  <c r="AH52" i="8"/>
  <c r="O52" i="8"/>
  <c r="AF51" i="8"/>
  <c r="AP51" i="8"/>
  <c r="AO51" i="8"/>
  <c r="AN51" i="8"/>
  <c r="AM51" i="8"/>
  <c r="AK51" i="8"/>
  <c r="V51" i="8"/>
  <c r="U51" i="8"/>
  <c r="T51" i="8"/>
  <c r="AI51" i="8"/>
  <c r="AH51" i="8"/>
  <c r="O51" i="8"/>
  <c r="AF50" i="8"/>
  <c r="AP50" i="8"/>
  <c r="AO50" i="8"/>
  <c r="AN50" i="8"/>
  <c r="AM50" i="8"/>
  <c r="AK50" i="8"/>
  <c r="V50" i="8"/>
  <c r="U50" i="8"/>
  <c r="T50" i="8"/>
  <c r="AI50" i="8"/>
  <c r="AH50" i="8"/>
  <c r="O50" i="8"/>
  <c r="AF48" i="8"/>
  <c r="AP48" i="8"/>
  <c r="AO48" i="8"/>
  <c r="AN48" i="8"/>
  <c r="AM48" i="8"/>
  <c r="AK48" i="8"/>
  <c r="V48" i="8"/>
  <c r="U48" i="8"/>
  <c r="T48" i="8"/>
  <c r="AI48" i="8"/>
  <c r="AH48" i="8"/>
  <c r="O48" i="8"/>
  <c r="AF47" i="8"/>
  <c r="AP47" i="8"/>
  <c r="AO47" i="8"/>
  <c r="AN47" i="8"/>
  <c r="AM47" i="8"/>
  <c r="AK47" i="8"/>
  <c r="V47" i="8"/>
  <c r="U47" i="8"/>
  <c r="T47" i="8"/>
  <c r="AI47" i="8"/>
  <c r="AH47" i="8"/>
  <c r="O47" i="8"/>
  <c r="AF46" i="8"/>
  <c r="AP46" i="8"/>
  <c r="AO46" i="8"/>
  <c r="AN46" i="8"/>
  <c r="AM46" i="8"/>
  <c r="AK46" i="8"/>
  <c r="V46" i="8"/>
  <c r="U46" i="8"/>
  <c r="T46" i="8"/>
  <c r="AI46" i="8"/>
  <c r="AH46" i="8"/>
  <c r="O46" i="8"/>
  <c r="AF45" i="8"/>
  <c r="AP45" i="8"/>
  <c r="AO45" i="8"/>
  <c r="AN45" i="8"/>
  <c r="AM45" i="8"/>
  <c r="AK45" i="8"/>
  <c r="V45" i="8"/>
  <c r="U45" i="8"/>
  <c r="T45" i="8"/>
  <c r="AI45" i="8"/>
  <c r="AH45" i="8"/>
  <c r="O45" i="8"/>
  <c r="AF44" i="8"/>
  <c r="AP44" i="8"/>
  <c r="AO44" i="8"/>
  <c r="AN44" i="8"/>
  <c r="AM44" i="8"/>
  <c r="AK44" i="8"/>
  <c r="V44" i="8"/>
  <c r="U44" i="8"/>
  <c r="T44" i="8"/>
  <c r="AI44" i="8"/>
  <c r="AH44" i="8"/>
  <c r="O44" i="8"/>
  <c r="AF43" i="8"/>
  <c r="AP43" i="8"/>
  <c r="AO43" i="8"/>
  <c r="AN43" i="8"/>
  <c r="AM43" i="8"/>
  <c r="AK43" i="8"/>
  <c r="V43" i="8"/>
  <c r="U43" i="8"/>
  <c r="T43" i="8"/>
  <c r="AI43" i="8"/>
  <c r="AH43" i="8"/>
  <c r="O43" i="8"/>
  <c r="AF42" i="8"/>
  <c r="AP42" i="8"/>
  <c r="AO42" i="8"/>
  <c r="AN42" i="8"/>
  <c r="AM42" i="8"/>
  <c r="AK42" i="8"/>
  <c r="V42" i="8"/>
  <c r="U42" i="8"/>
  <c r="T42" i="8"/>
  <c r="AI42" i="8"/>
  <c r="AH42" i="8"/>
  <c r="O42" i="8"/>
  <c r="AF41" i="8"/>
  <c r="AP41" i="8"/>
  <c r="AO41" i="8"/>
  <c r="AN41" i="8"/>
  <c r="AM41" i="8"/>
  <c r="AK41" i="8"/>
  <c r="V41" i="8"/>
  <c r="U41" i="8"/>
  <c r="T41" i="8"/>
  <c r="AI41" i="8"/>
  <c r="AH41" i="8"/>
  <c r="O41" i="8"/>
  <c r="AF40" i="8"/>
  <c r="AP40" i="8"/>
  <c r="AO40" i="8"/>
  <c r="AN40" i="8"/>
  <c r="AM40" i="8"/>
  <c r="AK40" i="8"/>
  <c r="V40" i="8"/>
  <c r="U40" i="8"/>
  <c r="T40" i="8"/>
  <c r="AI40" i="8"/>
  <c r="AH40" i="8"/>
  <c r="O40" i="8"/>
  <c r="AF39" i="8"/>
  <c r="AP39" i="8"/>
  <c r="AO39" i="8"/>
  <c r="AN39" i="8"/>
  <c r="AM39" i="8"/>
  <c r="AK39" i="8"/>
  <c r="V39" i="8"/>
  <c r="U39" i="8"/>
  <c r="T39" i="8"/>
  <c r="AI39" i="8"/>
  <c r="AH39" i="8"/>
  <c r="O39" i="8"/>
  <c r="AF38" i="8"/>
  <c r="AP38" i="8"/>
  <c r="AO38" i="8"/>
  <c r="AN38" i="8"/>
  <c r="AM38" i="8"/>
  <c r="AK38" i="8"/>
  <c r="V38" i="8"/>
  <c r="U38" i="8"/>
  <c r="T38" i="8"/>
  <c r="AI38" i="8"/>
  <c r="AH38" i="8"/>
  <c r="O38" i="8"/>
  <c r="AF37" i="8"/>
  <c r="AP37" i="8"/>
  <c r="AO37" i="8"/>
  <c r="AN37" i="8"/>
  <c r="AM37" i="8"/>
  <c r="AK37" i="8"/>
  <c r="V37" i="8"/>
  <c r="U37" i="8"/>
  <c r="T37" i="8"/>
  <c r="AI37" i="8"/>
  <c r="AH37" i="8"/>
  <c r="O37" i="8"/>
  <c r="AF36" i="8"/>
  <c r="AP36" i="8"/>
  <c r="AO36" i="8"/>
  <c r="AN36" i="8"/>
  <c r="AM36" i="8"/>
  <c r="AK36" i="8"/>
  <c r="V36" i="8"/>
  <c r="U36" i="8"/>
  <c r="T36" i="8"/>
  <c r="AI36" i="8"/>
  <c r="AH36" i="8"/>
  <c r="O36" i="8"/>
  <c r="AF35" i="8"/>
  <c r="AP35" i="8"/>
  <c r="AO35" i="8"/>
  <c r="AN35" i="8"/>
  <c r="AM35" i="8"/>
  <c r="AK35" i="8"/>
  <c r="V35" i="8"/>
  <c r="U35" i="8"/>
  <c r="T35" i="8"/>
  <c r="AI35" i="8"/>
  <c r="AH35" i="8"/>
  <c r="O35" i="8"/>
  <c r="AF34" i="8"/>
  <c r="AP34" i="8"/>
  <c r="AO34" i="8"/>
  <c r="AN34" i="8"/>
  <c r="AM34" i="8"/>
  <c r="AK34" i="8"/>
  <c r="V34" i="8"/>
  <c r="U34" i="8"/>
  <c r="T34" i="8"/>
  <c r="AI34" i="8"/>
  <c r="AH34" i="8"/>
  <c r="O34" i="8"/>
  <c r="AF33" i="8"/>
  <c r="AP33" i="8"/>
  <c r="AO33" i="8"/>
  <c r="AN33" i="8"/>
  <c r="AM33" i="8"/>
  <c r="AK33" i="8"/>
  <c r="V33" i="8"/>
  <c r="U33" i="8"/>
  <c r="T33" i="8"/>
  <c r="AI33" i="8"/>
  <c r="AH33" i="8"/>
  <c r="O33" i="8"/>
  <c r="AF32" i="8"/>
  <c r="AP32" i="8"/>
  <c r="AO32" i="8"/>
  <c r="AN32" i="8"/>
  <c r="AM32" i="8"/>
  <c r="AK32" i="8"/>
  <c r="V32" i="8"/>
  <c r="U32" i="8"/>
  <c r="T32" i="8"/>
  <c r="AI32" i="8"/>
  <c r="AH32" i="8"/>
  <c r="O32" i="8"/>
  <c r="AF31" i="8"/>
  <c r="AP31" i="8"/>
  <c r="AO31" i="8"/>
  <c r="AN31" i="8"/>
  <c r="AM31" i="8"/>
  <c r="AK31" i="8"/>
  <c r="V31" i="8"/>
  <c r="U31" i="8"/>
  <c r="T31" i="8"/>
  <c r="AI31" i="8"/>
  <c r="AH31" i="8"/>
  <c r="O31" i="8"/>
  <c r="AF30" i="8"/>
  <c r="AP30" i="8"/>
  <c r="AO30" i="8"/>
  <c r="AN30" i="8"/>
  <c r="AM30" i="8"/>
  <c r="AK30" i="8"/>
  <c r="V30" i="8"/>
  <c r="U30" i="8"/>
  <c r="T30" i="8"/>
  <c r="AI30" i="8"/>
  <c r="AH30" i="8"/>
  <c r="O30" i="8"/>
  <c r="AF29" i="8"/>
  <c r="AP29" i="8"/>
  <c r="AO29" i="8"/>
  <c r="AN29" i="8"/>
  <c r="AM29" i="8"/>
  <c r="AK29" i="8"/>
  <c r="V29" i="8"/>
  <c r="U29" i="8"/>
  <c r="T29" i="8"/>
  <c r="AI29" i="8"/>
  <c r="AH29" i="8"/>
  <c r="O29" i="8"/>
  <c r="AF28" i="8"/>
  <c r="AP28" i="8"/>
  <c r="AO28" i="8"/>
  <c r="AN28" i="8"/>
  <c r="AM28" i="8"/>
  <c r="AK28" i="8"/>
  <c r="V28" i="8"/>
  <c r="U28" i="8"/>
  <c r="T28" i="8"/>
  <c r="AI28" i="8"/>
  <c r="AH28" i="8"/>
  <c r="O28" i="8"/>
  <c r="AF27" i="8"/>
  <c r="AP27" i="8"/>
  <c r="AO27" i="8"/>
  <c r="AN27" i="8"/>
  <c r="AM27" i="8"/>
  <c r="AK27" i="8"/>
  <c r="V27" i="8"/>
  <c r="U27" i="8"/>
  <c r="T27" i="8"/>
  <c r="AI27" i="8"/>
  <c r="AH27" i="8"/>
  <c r="O27" i="8"/>
  <c r="AF26" i="8"/>
  <c r="AP26" i="8"/>
  <c r="AO26" i="8"/>
  <c r="AN26" i="8"/>
  <c r="AM26" i="8"/>
  <c r="AK26" i="8"/>
  <c r="V26" i="8"/>
  <c r="U26" i="8"/>
  <c r="T26" i="8"/>
  <c r="AI26" i="8"/>
  <c r="AH26" i="8"/>
  <c r="O26" i="8"/>
  <c r="AF25" i="8"/>
  <c r="AP25" i="8"/>
  <c r="AO25" i="8"/>
  <c r="AN25" i="8"/>
  <c r="AM25" i="8"/>
  <c r="AK25" i="8"/>
  <c r="V25" i="8"/>
  <c r="U25" i="8"/>
  <c r="T25" i="8"/>
  <c r="AI25" i="8"/>
  <c r="AH25" i="8"/>
  <c r="O25" i="8"/>
  <c r="AF24" i="8"/>
  <c r="AP24" i="8"/>
  <c r="AO24" i="8"/>
  <c r="AN24" i="8"/>
  <c r="AM24" i="8"/>
  <c r="AK24" i="8"/>
  <c r="V24" i="8"/>
  <c r="U24" i="8"/>
  <c r="T24" i="8"/>
  <c r="AI24" i="8"/>
  <c r="AH24" i="8"/>
  <c r="O24" i="8"/>
  <c r="AF23" i="8"/>
  <c r="AP23" i="8"/>
  <c r="AO23" i="8"/>
  <c r="AN23" i="8"/>
  <c r="AM23" i="8"/>
  <c r="AK23" i="8"/>
  <c r="V23" i="8"/>
  <c r="U23" i="8"/>
  <c r="T23" i="8"/>
  <c r="AI23" i="8"/>
  <c r="AH23" i="8"/>
  <c r="O23" i="8"/>
  <c r="AF22" i="8"/>
  <c r="AP22" i="8"/>
  <c r="AO22" i="8"/>
  <c r="AN22" i="8"/>
  <c r="AM22" i="8"/>
  <c r="AK22" i="8"/>
  <c r="V22" i="8"/>
  <c r="U22" i="8"/>
  <c r="T22" i="8"/>
  <c r="AI22" i="8"/>
  <c r="AH22" i="8"/>
  <c r="O22" i="8"/>
  <c r="AF21" i="8"/>
  <c r="AP21" i="8"/>
  <c r="AO21" i="8"/>
  <c r="AN21" i="8"/>
  <c r="AM21" i="8"/>
  <c r="AK21" i="8"/>
  <c r="V21" i="8"/>
  <c r="U21" i="8"/>
  <c r="T21" i="8"/>
  <c r="AI21" i="8"/>
  <c r="AH21" i="8"/>
  <c r="O21" i="8"/>
  <c r="AF20" i="8"/>
  <c r="AP20" i="8"/>
  <c r="AO20" i="8"/>
  <c r="AN20" i="8"/>
  <c r="AM20" i="8"/>
  <c r="AK20" i="8"/>
  <c r="V20" i="8"/>
  <c r="U20" i="8"/>
  <c r="T20" i="8"/>
  <c r="AI20" i="8"/>
  <c r="AH20" i="8"/>
  <c r="O20" i="8"/>
  <c r="AF19" i="8"/>
  <c r="AP19" i="8"/>
  <c r="AO19" i="8"/>
  <c r="AN19" i="8"/>
  <c r="AM19" i="8"/>
  <c r="AK19" i="8"/>
  <c r="V19" i="8"/>
  <c r="U19" i="8"/>
  <c r="T19" i="8"/>
  <c r="AI19" i="8"/>
  <c r="AH19" i="8"/>
  <c r="O19" i="8"/>
  <c r="AF18" i="8"/>
  <c r="AP18" i="8"/>
  <c r="AO18" i="8"/>
  <c r="AN18" i="8"/>
  <c r="AM18" i="8"/>
  <c r="AK18" i="8"/>
  <c r="V18" i="8"/>
  <c r="U18" i="8"/>
  <c r="T18" i="8"/>
  <c r="AI18" i="8"/>
  <c r="AH18" i="8"/>
  <c r="O18" i="8"/>
  <c r="AF17" i="8"/>
  <c r="AP17" i="8"/>
  <c r="AO17" i="8"/>
  <c r="AN17" i="8"/>
  <c r="AM17" i="8"/>
  <c r="AK17" i="8"/>
  <c r="V17" i="8"/>
  <c r="U17" i="8"/>
  <c r="T17" i="8"/>
  <c r="AI17" i="8"/>
  <c r="AH17" i="8"/>
  <c r="O17" i="8"/>
  <c r="AF16" i="8"/>
  <c r="AP16" i="8"/>
  <c r="AO16" i="8"/>
  <c r="AN16" i="8"/>
  <c r="AM16" i="8"/>
  <c r="AK16" i="8"/>
  <c r="V16" i="8"/>
  <c r="U16" i="8"/>
  <c r="T16" i="8"/>
  <c r="AI16" i="8"/>
  <c r="AH16" i="8"/>
  <c r="O16" i="8"/>
  <c r="AF15" i="8"/>
  <c r="AP15" i="8"/>
  <c r="AO15" i="8"/>
  <c r="AN15" i="8"/>
  <c r="AM15" i="8"/>
  <c r="AK15" i="8"/>
  <c r="V15" i="8"/>
  <c r="U15" i="8"/>
  <c r="T15" i="8"/>
  <c r="AI15" i="8"/>
  <c r="AH15" i="8"/>
  <c r="O15" i="8"/>
  <c r="AF14" i="8"/>
  <c r="AP14" i="8"/>
  <c r="AO14" i="8"/>
  <c r="AN14" i="8"/>
  <c r="AM14" i="8"/>
  <c r="AK14" i="8"/>
  <c r="V14" i="8"/>
  <c r="U14" i="8"/>
  <c r="T14" i="8"/>
  <c r="AI14" i="8"/>
  <c r="AH14" i="8"/>
  <c r="O14" i="8"/>
  <c r="AF13" i="8"/>
  <c r="AP13" i="8"/>
  <c r="AO13" i="8"/>
  <c r="AN13" i="8"/>
  <c r="AM13" i="8"/>
  <c r="AK13" i="8"/>
  <c r="V13" i="8"/>
  <c r="U13" i="8"/>
  <c r="T13" i="8"/>
  <c r="AI13" i="8"/>
  <c r="AH13" i="8"/>
  <c r="O13" i="8"/>
  <c r="AF12" i="8"/>
  <c r="AP12" i="8"/>
  <c r="AO12" i="8"/>
  <c r="AN12" i="8"/>
  <c r="AM12" i="8"/>
  <c r="AK12" i="8"/>
  <c r="V12" i="8"/>
  <c r="U12" i="8"/>
  <c r="T12" i="8"/>
  <c r="AI12" i="8"/>
  <c r="AH12" i="8"/>
  <c r="O12" i="8"/>
  <c r="AF11" i="8"/>
  <c r="AP11" i="8"/>
  <c r="AO11" i="8"/>
  <c r="AN11" i="8"/>
  <c r="AM11" i="8"/>
  <c r="AK11" i="8"/>
  <c r="V11" i="8"/>
  <c r="U11" i="8"/>
  <c r="T11" i="8"/>
  <c r="AI11" i="8"/>
  <c r="AH11" i="8"/>
  <c r="O11" i="8"/>
  <c r="AF10" i="8"/>
  <c r="AP10" i="8"/>
  <c r="AO10" i="8"/>
  <c r="AN10" i="8"/>
  <c r="AM10" i="8"/>
  <c r="AK10" i="8"/>
  <c r="V10" i="8"/>
  <c r="U10" i="8"/>
  <c r="T10" i="8"/>
  <c r="AI10" i="8"/>
  <c r="AH10" i="8"/>
  <c r="O10" i="8"/>
  <c r="AF9" i="8"/>
  <c r="AP9" i="8"/>
  <c r="AO9" i="8"/>
  <c r="AN9" i="8"/>
  <c r="AM9" i="8"/>
  <c r="AK9" i="8"/>
  <c r="V9" i="8"/>
  <c r="U9" i="8"/>
  <c r="T9" i="8"/>
  <c r="AI9" i="8"/>
  <c r="AH9" i="8"/>
  <c r="O9" i="8"/>
  <c r="AF8" i="8"/>
  <c r="AP8" i="8"/>
  <c r="AO8" i="8"/>
  <c r="AN8" i="8"/>
  <c r="AM8" i="8"/>
  <c r="AK8" i="8"/>
  <c r="V8" i="8"/>
  <c r="U8" i="8"/>
  <c r="T8" i="8"/>
  <c r="AI8" i="8"/>
  <c r="AH8" i="8"/>
  <c r="O8" i="8"/>
  <c r="AY8" i="8" l="1"/>
  <c r="AY28" i="8"/>
  <c r="AY48" i="8"/>
  <c r="AY13" i="8"/>
  <c r="U849" i="8"/>
  <c r="U850" i="8" s="1"/>
  <c r="AY11" i="8"/>
  <c r="O849" i="8"/>
  <c r="O850" i="8" s="1"/>
  <c r="AF849" i="8"/>
  <c r="AF850" i="8" s="1"/>
  <c r="AY26" i="8"/>
  <c r="AM849" i="8"/>
  <c r="AM850" i="8"/>
  <c r="V849" i="8"/>
  <c r="V850" i="8" s="1"/>
  <c r="AI849" i="8"/>
  <c r="AI850" i="8"/>
  <c r="AJ850" i="8"/>
  <c r="AJ849" i="8"/>
  <c r="AH849" i="8"/>
  <c r="AH850" i="8"/>
  <c r="AN850" i="8"/>
  <c r="AN849" i="8"/>
  <c r="AO850" i="8"/>
  <c r="AO849" i="8"/>
  <c r="T849" i="8"/>
  <c r="T850" i="8" s="1"/>
  <c r="AK850" i="8"/>
  <c r="AK849" i="8"/>
  <c r="AP849" i="8"/>
  <c r="AP850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25" i="6"/>
  <c r="AI930" i="6"/>
  <c r="AI929" i="6"/>
  <c r="AI928" i="6"/>
  <c r="AI927" i="6"/>
  <c r="AI926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8" i="6"/>
  <c r="AI909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5" i="6"/>
  <c r="AI878" i="6"/>
  <c r="AI877" i="6"/>
  <c r="AI876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7" i="6"/>
  <c r="AI846" i="6"/>
  <c r="AI848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2" i="6"/>
  <c r="AI828" i="6"/>
  <c r="AI827" i="6"/>
  <c r="AI824" i="6"/>
  <c r="AI823" i="6"/>
  <c r="AI821" i="6"/>
  <c r="AI820" i="6"/>
  <c r="AI826" i="6"/>
  <c r="AI825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6" i="6"/>
  <c r="AI787" i="6"/>
  <c r="AI785" i="6"/>
  <c r="AI784" i="6"/>
  <c r="AI783" i="6"/>
  <c r="AI782" i="6"/>
  <c r="AI780" i="6"/>
  <c r="AI779" i="6"/>
  <c r="AI781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8" i="6"/>
  <c r="AI757" i="6"/>
  <c r="AI759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3" i="6"/>
  <c r="AI744" i="6"/>
  <c r="AI742" i="6"/>
  <c r="AI741" i="6"/>
  <c r="AI740" i="6"/>
  <c r="AI739" i="6"/>
  <c r="AI734" i="6"/>
  <c r="AI733" i="6"/>
  <c r="AI732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89" i="6"/>
  <c r="AI688" i="6"/>
  <c r="AI687" i="6"/>
  <c r="AI690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3" i="6"/>
  <c r="AI666" i="6"/>
  <c r="AI665" i="6"/>
  <c r="AI664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2" i="6"/>
  <c r="AI641" i="6"/>
  <c r="AI645" i="6"/>
  <c r="AI644" i="6"/>
  <c r="AI643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2" i="6"/>
  <c r="AI624" i="6"/>
  <c r="AI623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2" i="6"/>
  <c r="AI595" i="6"/>
  <c r="AI594" i="6"/>
  <c r="AI593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59" i="6"/>
  <c r="AI560" i="6"/>
  <c r="AI561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7" i="6"/>
  <c r="AI536" i="6"/>
  <c r="AI535" i="6"/>
  <c r="AI538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495" i="6"/>
  <c r="AI497" i="6"/>
  <c r="AI499" i="6"/>
  <c r="AI498" i="6"/>
  <c r="AI500" i="6"/>
  <c r="AI496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0" i="6"/>
  <c r="AI461" i="6"/>
  <c r="AI459" i="6"/>
  <c r="AI458" i="6"/>
  <c r="AI457" i="6"/>
  <c r="AI456" i="6"/>
  <c r="AI455" i="6"/>
  <c r="AI454" i="6"/>
  <c r="AI453" i="6"/>
  <c r="AI452" i="6"/>
  <c r="AI451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4" i="6"/>
  <c r="AI373" i="6"/>
  <c r="AI372" i="6"/>
  <c r="AI371" i="6"/>
  <c r="AI375" i="6"/>
  <c r="AI370" i="6"/>
  <c r="AI369" i="6"/>
  <c r="AI368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16" i="6"/>
  <c r="AI123" i="6"/>
  <c r="AI122" i="6"/>
  <c r="AI121" i="6"/>
  <c r="AI120" i="6"/>
  <c r="AI119" i="6"/>
  <c r="AI118" i="6"/>
  <c r="AI117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2" i="6"/>
  <c r="AI95" i="6"/>
  <c r="AI87" i="6"/>
  <c r="AI91" i="6"/>
  <c r="AI90" i="6"/>
  <c r="AI89" i="6"/>
  <c r="AI94" i="6"/>
  <c r="AI93" i="6"/>
  <c r="AI88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3" i="6"/>
  <c r="AI86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J141" i="6"/>
  <c r="AK141" i="6"/>
  <c r="AL141" i="6"/>
  <c r="AM141" i="6"/>
  <c r="AD141" i="6"/>
  <c r="P142" i="6"/>
  <c r="AF142" i="6"/>
  <c r="AG142" i="6"/>
  <c r="U142" i="6"/>
  <c r="V142" i="6"/>
  <c r="W142" i="6"/>
  <c r="AJ142" i="6"/>
  <c r="AK142" i="6"/>
  <c r="AL142" i="6"/>
  <c r="AM142" i="6"/>
  <c r="AD142" i="6"/>
  <c r="AY850" i="8" l="1"/>
  <c r="AY849" i="8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W915" i="6"/>
  <c r="U915" i="6"/>
  <c r="AG915" i="6"/>
  <c r="AF915" i="6"/>
  <c r="P915" i="6"/>
  <c r="AD903" i="6"/>
  <c r="AM903" i="6"/>
  <c r="AL903" i="6"/>
  <c r="AK903" i="6"/>
  <c r="AJ903" i="6"/>
  <c r="W903" i="6"/>
  <c r="U903" i="6"/>
  <c r="AG903" i="6"/>
  <c r="AF903" i="6"/>
  <c r="P903" i="6"/>
  <c r="AD901" i="6"/>
  <c r="AM901" i="6"/>
  <c r="AL901" i="6"/>
  <c r="AK901" i="6"/>
  <c r="AJ901" i="6"/>
  <c r="W901" i="6"/>
  <c r="U901" i="6"/>
  <c r="AG901" i="6"/>
  <c r="AF901" i="6"/>
  <c r="P901" i="6"/>
  <c r="AD899" i="6"/>
  <c r="AM899" i="6"/>
  <c r="AL899" i="6"/>
  <c r="AK899" i="6"/>
  <c r="AJ899" i="6"/>
  <c r="W899" i="6"/>
  <c r="U899" i="6"/>
  <c r="AG899" i="6"/>
  <c r="AF899" i="6"/>
  <c r="P899" i="6"/>
  <c r="P894" i="6"/>
  <c r="AF894" i="6"/>
  <c r="AG894" i="6"/>
  <c r="U894" i="6"/>
  <c r="W894" i="6"/>
  <c r="AD894" i="6"/>
  <c r="AD892" i="6"/>
  <c r="AM892" i="6"/>
  <c r="AL892" i="6"/>
  <c r="AK892" i="6"/>
  <c r="AJ892" i="6"/>
  <c r="W892" i="6"/>
  <c r="U892" i="6"/>
  <c r="AG892" i="6"/>
  <c r="AF892" i="6"/>
  <c r="P892" i="6"/>
  <c r="AD880" i="6"/>
  <c r="AM880" i="6"/>
  <c r="AL880" i="6"/>
  <c r="AK880" i="6"/>
  <c r="AJ880" i="6"/>
  <c r="W880" i="6"/>
  <c r="U880" i="6"/>
  <c r="AG880" i="6"/>
  <c r="AF880" i="6"/>
  <c r="P880" i="6"/>
  <c r="AD878" i="6"/>
  <c r="AM878" i="6"/>
  <c r="AL878" i="6"/>
  <c r="AK878" i="6"/>
  <c r="AJ878" i="6"/>
  <c r="W878" i="6"/>
  <c r="U878" i="6"/>
  <c r="AG878" i="6"/>
  <c r="AF878" i="6"/>
  <c r="P878" i="6"/>
  <c r="AD870" i="6"/>
  <c r="AM870" i="6"/>
  <c r="AL870" i="6"/>
  <c r="AK870" i="6"/>
  <c r="AJ870" i="6"/>
  <c r="W870" i="6"/>
  <c r="U870" i="6"/>
  <c r="AG870" i="6"/>
  <c r="AF870" i="6"/>
  <c r="P870" i="6"/>
  <c r="AD869" i="6"/>
  <c r="AM869" i="6"/>
  <c r="AL869" i="6"/>
  <c r="AK869" i="6"/>
  <c r="AJ869" i="6"/>
  <c r="W869" i="6"/>
  <c r="U869" i="6"/>
  <c r="AG869" i="6"/>
  <c r="AF869" i="6"/>
  <c r="P869" i="6"/>
  <c r="AD863" i="6"/>
  <c r="AM863" i="6"/>
  <c r="AL863" i="6"/>
  <c r="AK863" i="6"/>
  <c r="AJ863" i="6"/>
  <c r="W863" i="6"/>
  <c r="U863" i="6"/>
  <c r="AG863" i="6"/>
  <c r="AF863" i="6"/>
  <c r="P863" i="6"/>
  <c r="AD851" i="6"/>
  <c r="AM851" i="6"/>
  <c r="AL851" i="6"/>
  <c r="AK851" i="6"/>
  <c r="AJ851" i="6"/>
  <c r="W851" i="6"/>
  <c r="U851" i="6"/>
  <c r="AG851" i="6"/>
  <c r="AF851" i="6"/>
  <c r="P851" i="6"/>
  <c r="AD860" i="6"/>
  <c r="AM860" i="6"/>
  <c r="AL860" i="6"/>
  <c r="AK860" i="6"/>
  <c r="AJ860" i="6"/>
  <c r="W860" i="6"/>
  <c r="U860" i="6"/>
  <c r="AG860" i="6"/>
  <c r="AF860" i="6"/>
  <c r="P860" i="6"/>
  <c r="AD840" i="6"/>
  <c r="AM840" i="6"/>
  <c r="AL840" i="6"/>
  <c r="AK840" i="6"/>
  <c r="AJ840" i="6"/>
  <c r="W840" i="6"/>
  <c r="U840" i="6"/>
  <c r="AG840" i="6"/>
  <c r="AF840" i="6"/>
  <c r="P840" i="6"/>
  <c r="AD834" i="6"/>
  <c r="W834" i="6"/>
  <c r="U834" i="6"/>
  <c r="AG834" i="6"/>
  <c r="AF834" i="6"/>
  <c r="P834" i="6"/>
  <c r="AD818" i="6"/>
  <c r="AM818" i="6"/>
  <c r="AL818" i="6"/>
  <c r="AK818" i="6"/>
  <c r="AJ818" i="6"/>
  <c r="W818" i="6"/>
  <c r="U818" i="6"/>
  <c r="AG818" i="6"/>
  <c r="AF818" i="6"/>
  <c r="P818" i="6"/>
  <c r="AD817" i="6"/>
  <c r="AM817" i="6"/>
  <c r="AL817" i="6"/>
  <c r="AK817" i="6"/>
  <c r="AJ817" i="6"/>
  <c r="W817" i="6"/>
  <c r="U817" i="6"/>
  <c r="AG817" i="6"/>
  <c r="AF817" i="6"/>
  <c r="P817" i="6"/>
  <c r="AD804" i="6"/>
  <c r="AM804" i="6"/>
  <c r="AL804" i="6"/>
  <c r="AK804" i="6"/>
  <c r="AJ804" i="6"/>
  <c r="W804" i="6"/>
  <c r="U804" i="6"/>
  <c r="AG804" i="6"/>
  <c r="AF804" i="6"/>
  <c r="P804" i="6"/>
  <c r="AD803" i="6"/>
  <c r="AM803" i="6"/>
  <c r="AL803" i="6"/>
  <c r="AK803" i="6"/>
  <c r="AJ803" i="6"/>
  <c r="W803" i="6"/>
  <c r="U803" i="6"/>
  <c r="AG803" i="6"/>
  <c r="AF803" i="6"/>
  <c r="P803" i="6"/>
  <c r="AD708" i="6"/>
  <c r="W708" i="6"/>
  <c r="U708" i="6"/>
  <c r="AG708" i="6"/>
  <c r="AF708" i="6"/>
  <c r="P708" i="6"/>
  <c r="AD707" i="6"/>
  <c r="W707" i="6"/>
  <c r="U707" i="6"/>
  <c r="AG707" i="6"/>
  <c r="AF707" i="6"/>
  <c r="P707" i="6"/>
  <c r="AD676" i="6"/>
  <c r="AM676" i="6"/>
  <c r="AL676" i="6"/>
  <c r="AK676" i="6"/>
  <c r="AJ676" i="6"/>
  <c r="W676" i="6"/>
  <c r="U676" i="6"/>
  <c r="AG676" i="6"/>
  <c r="AF676" i="6"/>
  <c r="P676" i="6"/>
  <c r="AD637" i="6"/>
  <c r="AM637" i="6"/>
  <c r="AL637" i="6"/>
  <c r="AK637" i="6"/>
  <c r="AJ637" i="6"/>
  <c r="W637" i="6"/>
  <c r="U637" i="6"/>
  <c r="AG637" i="6"/>
  <c r="AF637" i="6"/>
  <c r="P637" i="6"/>
  <c r="AD636" i="6"/>
  <c r="AM636" i="6"/>
  <c r="AL636" i="6"/>
  <c r="AK636" i="6"/>
  <c r="AJ636" i="6"/>
  <c r="W636" i="6"/>
  <c r="U636" i="6"/>
  <c r="AG636" i="6"/>
  <c r="AF636" i="6"/>
  <c r="P636" i="6"/>
  <c r="AD583" i="6"/>
  <c r="W583" i="6"/>
  <c r="U583" i="6"/>
  <c r="AG583" i="6"/>
  <c r="AF583" i="6"/>
  <c r="P583" i="6"/>
  <c r="AD533" i="6"/>
  <c r="AM533" i="6"/>
  <c r="AL533" i="6"/>
  <c r="AK533" i="6"/>
  <c r="AJ533" i="6"/>
  <c r="W533" i="6"/>
  <c r="U533" i="6"/>
  <c r="AG533" i="6"/>
  <c r="AF533" i="6"/>
  <c r="P533" i="6"/>
  <c r="AD503" i="6"/>
  <c r="AM503" i="6"/>
  <c r="AL503" i="6"/>
  <c r="AK503" i="6"/>
  <c r="AJ503" i="6"/>
  <c r="W503" i="6"/>
  <c r="U503" i="6"/>
  <c r="AG503" i="6"/>
  <c r="AF503" i="6"/>
  <c r="P503" i="6"/>
  <c r="AD512" i="6"/>
  <c r="AM512" i="6"/>
  <c r="AL512" i="6"/>
  <c r="AK512" i="6"/>
  <c r="AJ512" i="6"/>
  <c r="W512" i="6"/>
  <c r="U512" i="6"/>
  <c r="AG512" i="6"/>
  <c r="AF512" i="6"/>
  <c r="P512" i="6"/>
  <c r="AD468" i="6"/>
  <c r="AM468" i="6"/>
  <c r="AL468" i="6"/>
  <c r="AK468" i="6"/>
  <c r="AJ468" i="6"/>
  <c r="W468" i="6"/>
  <c r="U468" i="6"/>
  <c r="AG468" i="6"/>
  <c r="AF468" i="6"/>
  <c r="P468" i="6"/>
  <c r="AD467" i="6"/>
  <c r="AM467" i="6"/>
  <c r="AL467" i="6"/>
  <c r="AK467" i="6"/>
  <c r="AJ467" i="6"/>
  <c r="W467" i="6"/>
  <c r="U467" i="6"/>
  <c r="AG467" i="6"/>
  <c r="AF467" i="6"/>
  <c r="P467" i="6"/>
  <c r="AD475" i="6"/>
  <c r="AM475" i="6"/>
  <c r="AL475" i="6"/>
  <c r="AK475" i="6"/>
  <c r="AJ475" i="6"/>
  <c r="W475" i="6"/>
  <c r="U475" i="6"/>
  <c r="AG475" i="6"/>
  <c r="AF475" i="6"/>
  <c r="P475" i="6"/>
  <c r="AD428" i="6"/>
  <c r="AM428" i="6"/>
  <c r="AL428" i="6"/>
  <c r="AK428" i="6"/>
  <c r="AJ428" i="6"/>
  <c r="W428" i="6"/>
  <c r="U428" i="6"/>
  <c r="AG428" i="6"/>
  <c r="AF428" i="6"/>
  <c r="P428" i="6"/>
  <c r="AD407" i="6"/>
  <c r="AM407" i="6"/>
  <c r="AL407" i="6"/>
  <c r="AK407" i="6"/>
  <c r="AJ407" i="6"/>
  <c r="W407" i="6"/>
  <c r="U407" i="6"/>
  <c r="AG407" i="6"/>
  <c r="AF407" i="6"/>
  <c r="P407" i="6"/>
  <c r="AD399" i="6"/>
  <c r="AM399" i="6"/>
  <c r="AL399" i="6"/>
  <c r="AK399" i="6"/>
  <c r="AJ399" i="6"/>
  <c r="W399" i="6"/>
  <c r="U399" i="6"/>
  <c r="AG399" i="6"/>
  <c r="AF399" i="6"/>
  <c r="P399" i="6"/>
  <c r="AD301" i="6"/>
  <c r="AM301" i="6"/>
  <c r="AL301" i="6"/>
  <c r="AK301" i="6"/>
  <c r="AJ301" i="6"/>
  <c r="W301" i="6"/>
  <c r="U301" i="6"/>
  <c r="AG301" i="6"/>
  <c r="AF301" i="6"/>
  <c r="P301" i="6"/>
  <c r="AD300" i="6"/>
  <c r="AM300" i="6"/>
  <c r="AL300" i="6"/>
  <c r="AK300" i="6"/>
  <c r="AJ300" i="6"/>
  <c r="W300" i="6"/>
  <c r="U300" i="6"/>
  <c r="AG300" i="6"/>
  <c r="AF300" i="6"/>
  <c r="P300" i="6"/>
  <c r="AD299" i="6"/>
  <c r="AM299" i="6"/>
  <c r="AL299" i="6"/>
  <c r="AK299" i="6"/>
  <c r="AJ299" i="6"/>
  <c r="W299" i="6"/>
  <c r="U299" i="6"/>
  <c r="AG299" i="6"/>
  <c r="AF299" i="6"/>
  <c r="P299" i="6"/>
  <c r="AD309" i="6"/>
  <c r="AM309" i="6"/>
  <c r="AL309" i="6"/>
  <c r="AK309" i="6"/>
  <c r="AJ309" i="6"/>
  <c r="W309" i="6"/>
  <c r="U309" i="6"/>
  <c r="AG309" i="6"/>
  <c r="AF309" i="6"/>
  <c r="P309" i="6"/>
  <c r="AD258" i="6"/>
  <c r="AM258" i="6"/>
  <c r="AL258" i="6"/>
  <c r="AK258" i="6"/>
  <c r="AJ258" i="6"/>
  <c r="W258" i="6"/>
  <c r="U258" i="6"/>
  <c r="AG258" i="6"/>
  <c r="AF258" i="6"/>
  <c r="P258" i="6"/>
  <c r="AD257" i="6"/>
  <c r="AM257" i="6"/>
  <c r="AL257" i="6"/>
  <c r="AK257" i="6"/>
  <c r="AJ257" i="6"/>
  <c r="W257" i="6"/>
  <c r="U257" i="6"/>
  <c r="AG257" i="6"/>
  <c r="AF257" i="6"/>
  <c r="P257" i="6"/>
  <c r="AD256" i="6"/>
  <c r="AM256" i="6"/>
  <c r="AL256" i="6"/>
  <c r="AK256" i="6"/>
  <c r="AJ256" i="6"/>
  <c r="W256" i="6"/>
  <c r="U256" i="6"/>
  <c r="AG256" i="6"/>
  <c r="AF256" i="6"/>
  <c r="P256" i="6"/>
  <c r="AD267" i="6"/>
  <c r="AM267" i="6"/>
  <c r="AL267" i="6"/>
  <c r="AK267" i="6"/>
  <c r="AJ267" i="6"/>
  <c r="W267" i="6"/>
  <c r="U267" i="6"/>
  <c r="AG267" i="6"/>
  <c r="AF267" i="6"/>
  <c r="P267" i="6"/>
  <c r="AD156" i="6"/>
  <c r="W156" i="6"/>
  <c r="U156" i="6"/>
  <c r="AG156" i="6"/>
  <c r="AF156" i="6"/>
  <c r="P156" i="6"/>
  <c r="AD83" i="6"/>
  <c r="AM83" i="6"/>
  <c r="AL83" i="6"/>
  <c r="AK83" i="6"/>
  <c r="AJ83" i="6"/>
  <c r="W83" i="6"/>
  <c r="U83" i="6"/>
  <c r="AG83" i="6"/>
  <c r="AF83" i="6"/>
  <c r="P83" i="6"/>
  <c r="AD82" i="6"/>
  <c r="AM82" i="6"/>
  <c r="AL82" i="6"/>
  <c r="AK82" i="6"/>
  <c r="AJ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AI969" i="6"/>
  <c r="AI968" i="6"/>
  <c r="AI967" i="6"/>
  <c r="AI966" i="6"/>
  <c r="AI965" i="6"/>
  <c r="AI964" i="6"/>
  <c r="AI963" i="6"/>
  <c r="AI962" i="6"/>
  <c r="AI961" i="6"/>
  <c r="AI960" i="6"/>
  <c r="AI959" i="6"/>
  <c r="AI956" i="6"/>
  <c r="AI958" i="6"/>
  <c r="AI957" i="6"/>
  <c r="AI955" i="6"/>
  <c r="AI954" i="6"/>
  <c r="AI953" i="6"/>
  <c r="AI952" i="6"/>
  <c r="AI951" i="6"/>
  <c r="AI949" i="6"/>
  <c r="AI948" i="6"/>
  <c r="AI947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AR115" i="6" s="1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<sst xmlns="http://schemas.openxmlformats.org/spreadsheetml/2006/main" count="15541" uniqueCount="221">
  <si>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</si>
  <si>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</si>
  <si>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</si>
  <si>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</si>
  <si>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</si>
  <si>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</si>
  <si>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</si>
  <si>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</si>
  <si>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</si>
  <si>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</si>
  <si>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</si>
  <si>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</si>
  <si>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</si>
  <si>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</si>
  <si>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</si>
  <si>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</si>
  <si>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</si>
  <si>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</si>
  <si>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</si>
  <si>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</si>
  <si>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</si>
  <si>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</si>
  <si>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</si>
  <si>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</si>
  <si>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</si>
  <si>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</si>
  <si>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</si>
  <si>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</si>
  <si>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</si>
  <si>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</si>
  <si>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</si>
  <si>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</si>
  <si>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</si>
  <si>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</si>
  <si>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</si>
  <si>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</si>
  <si>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</si>
  <si>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</si>
  <si>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</si>
  <si>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</si>
  <si>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</si>
  <si>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</si>
  <si>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</si>
  <si>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</si>
  <si>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</si>
  <si>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</si>
  <si>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</si>
  <si>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</si>
  <si>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</si>
  <si>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</si>
  <si>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</si>
  <si>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</si>
  <si>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</si>
  <si>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</si>
  <si>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</si>
  <si>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</si>
  <si>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</si>
  <si>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</si>
  <si>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</si>
  <si>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</si>
  <si>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</si>
  <si>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</si>
  <si>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</si>
  <si>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</si>
  <si>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</si>
  <si>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</si>
  <si>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</si>
  <si>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</si>
  <si>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</si>
  <si>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</si>
  <si>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</si>
  <si>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</si>
  <si>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Vacante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</si>
  <si>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</si>
  <si>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</si>
  <si>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</si>
  <si>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</si>
  <si>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</si>
  <si>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</si>
  <si>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</si>
  <si>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</si>
  <si>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</si>
  <si>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</si>
  <si>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</si>
  <si>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</si>
  <si>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</si>
  <si>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</si>
  <si>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</si>
  <si>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</si>
  <si>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</si>
  <si>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</si>
  <si>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</si>
  <si>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</si>
  <si>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</si>
  <si>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</si>
  <si>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</si>
  <si>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</si>
  <si>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</si>
  <si>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</si>
  <si>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</si>
  <si>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</si>
  <si>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</si>
  <si>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</si>
  <si>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</si>
  <si>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</si>
  <si>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</si>
  <si>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</si>
  <si>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</si>
  <si>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</si>
  <si>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</si>
  <si>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</si>
  <si>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</si>
  <si>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</si>
  <si>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</si>
  <si>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</si>
  <si>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</si>
  <si>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</si>
  <si>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</si>
  <si>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</si>
  <si>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</si>
  <si>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</si>
  <si>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</si>
  <si>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</si>
  <si>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</si>
  <si>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</si>
  <si>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</si>
  <si>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</si>
  <si>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</si>
  <si>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</si>
  <si>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</si>
  <si>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</si>
  <si>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</si>
  <si>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</si>
  <si>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</si>
  <si>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</si>
  <si>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</si>
  <si>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</si>
  <si>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</si>
  <si>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</si>
  <si>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</si>
  <si>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</si>
  <si>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</si>
  <si>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</si>
  <si>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</si>
  <si>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</si>
  <si>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</si>
  <si>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</si>
  <si>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</si>
  <si>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</si>
  <si>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</si>
  <si>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</si>
  <si>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</si>
  <si>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</si>
  <si>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</si>
  <si>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SUMA 
SUELDO</t>
  </si>
  <si>
    <t>PRIMA QUINQUENAL</t>
  </si>
  <si>
    <t>CPS SEG VIDA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</si>
  <si>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</si>
  <si>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</si>
  <si>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</si>
  <si>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</si>
  <si>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</si>
  <si>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</si>
  <si>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</si>
  <si>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</si>
  <si>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</si>
  <si>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</si>
  <si>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</si>
  <si>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</si>
  <si>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</si>
  <si>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</si>
  <si>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</si>
  <si>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</si>
  <si>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</si>
  <si>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</si>
  <si>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</si>
  <si>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</si>
  <si>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</si>
  <si>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</si>
  <si>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</si>
  <si>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</si>
  <si>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</si>
  <si>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</si>
  <si>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</si>
  <si>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</si>
  <si>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</si>
  <si>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</si>
  <si>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</si>
  <si>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</si>
  <si>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</si>
  <si>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</si>
  <si>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</si>
  <si>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</si>
  <si>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</si>
  <si>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</si>
  <si>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</si>
  <si>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</si>
  <si>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</si>
  <si>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</si>
  <si>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</si>
  <si>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</si>
  <si>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</si>
  <si>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</si>
  <si>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</si>
  <si>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</si>
  <si>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</si>
  <si>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</si>
  <si>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</si>
  <si>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</si>
  <si>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</si>
  <si>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</si>
  <si>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</si>
  <si>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</si>
  <si>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</si>
  <si>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</si>
  <si>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</si>
  <si>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</si>
  <si>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PLANTILLA ADMINISTRATIVOS SEPTIEMBRE 2019</t>
  </si>
  <si>
    <t>PLANTILLA DOCENTES SEPTIEMBRE 2019</t>
  </si>
  <si>
    <t>25 ZAPOPAN SANTA MARGARITA</t>
  </si>
  <si>
    <t>24 PUERTO VALLARTA IXTAPA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</si>
</sst>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29">
    <xf numFmtId="0" fontId="0" fillId="0" borderId="0"/>
    <xf numFmtId="165" fontId="21" fillId="0" borderId="0" applyFont="0" applyFill="0" applyBorder="0" applyAlignment="0" applyProtection="0"/>
    <xf numFmtId="0" fontId="29" fillId="0" borderId="0"/>
    <xf numFmtId="9" fontId="27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40" fillId="0" borderId="11" applyNumberFormat="0" applyFill="0" applyAlignment="0" applyProtection="0"/>
    <xf numFmtId="0" fontId="41" fillId="10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12" borderId="0" applyNumberFormat="0" applyBorder="0" applyAlignment="0" applyProtection="0"/>
    <xf numFmtId="0" fontId="19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21" fillId="0" borderId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39" fillId="27" borderId="9" applyNumberFormat="0" applyAlignment="0" applyProtection="0"/>
    <xf numFmtId="0" fontId="21" fillId="0" borderId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41" fillId="10" borderId="12" applyNumberFormat="0" applyAlignment="0" applyProtection="0"/>
    <xf numFmtId="0" fontId="21" fillId="0" borderId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40" fillId="0" borderId="11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37" fillId="25" borderId="9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4" fillId="0" borderId="0"/>
    <xf numFmtId="0" fontId="19" fillId="0" borderId="0"/>
    <xf numFmtId="0" fontId="54" fillId="0" borderId="0"/>
    <xf numFmtId="0" fontId="54" fillId="0" borderId="0"/>
    <xf numFmtId="0" fontId="54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4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54" fillId="0" borderId="0"/>
    <xf numFmtId="0" fontId="19" fillId="0" borderId="0"/>
    <xf numFmtId="0" fontId="5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2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54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33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4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54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54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0" fontId="49" fillId="11" borderId="13" applyNumberFormat="0" applyFon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38" fillId="27" borderId="10" applyNumberFormat="0" applyAlignment="0" applyProtection="0"/>
    <xf numFmtId="0" fontId="2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52" fillId="0" borderId="14" applyNumberFormat="0" applyFill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8">
    <xf numFmtId="0" fontId="0" fillId="0" borderId="0" xfId="0"/>
    <xf numFmtId="0" fontId="0" fillId="0" borderId="0" xfId="0" applyBorder="1" applyAlignment="1">
      <alignment horizontal="left" vertical="center"/>
    </xf>
    <xf numFmtId="0" fontId="24" fillId="0" borderId="0" xfId="2" applyFont="1" applyAlignment="1">
      <alignment vertical="center"/>
    </xf>
    <xf numFmtId="0" fontId="24" fillId="0" borderId="0" xfId="2" applyFont="1" applyAlignment="1">
      <alignment horizontal="center" vertical="center"/>
    </xf>
    <xf numFmtId="4" fontId="24" fillId="0" borderId="0" xfId="2" applyNumberFormat="1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4" fillId="0" borderId="0" xfId="2" applyNumberFormat="1" applyFont="1" applyFill="1" applyAlignment="1">
      <alignment vertical="center"/>
    </xf>
    <xf numFmtId="166" fontId="29" fillId="0" borderId="0" xfId="2" applyNumberFormat="1" applyFill="1" applyBorder="1" applyAlignment="1">
      <alignment vertical="center"/>
    </xf>
    <xf numFmtId="166" fontId="24" fillId="0" borderId="0" xfId="2" applyNumberFormat="1" applyFont="1" applyFill="1" applyAlignment="1">
      <alignment vertical="center"/>
    </xf>
    <xf numFmtId="0" fontId="24" fillId="0" borderId="0" xfId="2" applyFont="1" applyAlignment="1">
      <alignment horizontal="left" vertical="center"/>
    </xf>
    <xf numFmtId="4" fontId="26" fillId="2" borderId="6" xfId="2" applyNumberFormat="1" applyFont="1" applyFill="1" applyBorder="1" applyAlignment="1">
      <alignment horizontal="center" vertical="center" wrapText="1"/>
    </xf>
    <xf numFmtId="0" fontId="30" fillId="0" borderId="0" xfId="2" applyFont="1" applyAlignment="1">
      <alignment vertical="center"/>
    </xf>
    <xf numFmtId="4" fontId="25" fillId="3" borderId="6" xfId="2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left" vertical="center"/>
    </xf>
    <xf numFmtId="167" fontId="24" fillId="0" borderId="0" xfId="2" applyNumberFormat="1" applyFont="1" applyAlignment="1">
      <alignment vertical="center"/>
    </xf>
    <xf numFmtId="167" fontId="24" fillId="0" borderId="0" xfId="2" applyNumberFormat="1" applyFont="1" applyAlignment="1">
      <alignment horizontal="left" vertical="center"/>
    </xf>
    <xf numFmtId="168" fontId="24" fillId="0" borderId="0" xfId="2" applyNumberFormat="1" applyFont="1" applyAlignment="1">
      <alignment horizontal="center" vertical="center"/>
    </xf>
    <xf numFmtId="168" fontId="24" fillId="0" borderId="0" xfId="2" applyNumberFormat="1" applyFont="1" applyAlignment="1">
      <alignment horizontal="left" vertical="center"/>
    </xf>
    <xf numFmtId="4" fontId="31" fillId="4" borderId="6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4" fontId="25" fillId="6" borderId="0" xfId="2" applyNumberFormat="1" applyFont="1" applyFill="1" applyBorder="1" applyAlignment="1">
      <alignment horizontal="center" vertical="center" wrapText="1"/>
    </xf>
    <xf numFmtId="0" fontId="32" fillId="0" borderId="0" xfId="2" applyFont="1" applyAlignment="1">
      <alignment horizontal="left" vertical="center"/>
    </xf>
    <xf numFmtId="4" fontId="31" fillId="4" borderId="8" xfId="2" applyNumberFormat="1" applyFont="1" applyFill="1" applyBorder="1" applyAlignment="1">
      <alignment horizontal="center" vertical="center" wrapText="1"/>
    </xf>
    <xf numFmtId="4" fontId="25" fillId="3" borderId="8" xfId="2" applyNumberFormat="1" applyFont="1" applyFill="1" applyBorder="1" applyAlignment="1">
      <alignment horizontal="center" vertical="center" wrapText="1"/>
    </xf>
    <xf numFmtId="0" fontId="55" fillId="0" borderId="2" xfId="2" applyFont="1" applyFill="1" applyBorder="1" applyAlignment="1">
      <alignment horizontal="center" vertical="center"/>
    </xf>
    <xf numFmtId="49" fontId="55" fillId="0" borderId="2" xfId="2" quotePrefix="1" applyNumberFormat="1" applyFont="1" applyFill="1" applyBorder="1" applyAlignment="1">
      <alignment horizontal="center" vertical="center"/>
    </xf>
    <xf numFmtId="49" fontId="55" fillId="0" borderId="2" xfId="2" applyNumberFormat="1" applyFont="1" applyFill="1" applyBorder="1" applyAlignment="1">
      <alignment horizontal="center" vertical="center"/>
    </xf>
    <xf numFmtId="14" fontId="55" fillId="0" borderId="2" xfId="5" applyNumberFormat="1" applyFont="1" applyBorder="1" applyAlignment="1">
      <alignment horizontal="center" vertical="center"/>
    </xf>
    <xf numFmtId="0" fontId="55" fillId="0" borderId="2" xfId="5" applyFont="1" applyBorder="1" applyAlignment="1">
      <alignment horizontal="center" vertical="center"/>
    </xf>
    <xf numFmtId="0" fontId="55" fillId="0" borderId="7" xfId="2" applyFont="1" applyFill="1" applyBorder="1" applyAlignment="1">
      <alignment horizontal="center" vertical="center"/>
    </xf>
    <xf numFmtId="0" fontId="55" fillId="0" borderId="2" xfId="5" applyFont="1" applyBorder="1" applyAlignment="1">
      <alignment vertical="center"/>
    </xf>
    <xf numFmtId="169" fontId="56" fillId="0" borderId="2" xfId="7" applyNumberFormat="1" applyFont="1" applyBorder="1" applyAlignment="1">
      <alignment horizontal="center" vertical="center"/>
    </xf>
    <xf numFmtId="4" fontId="55" fillId="0" borderId="2" xfId="2" applyNumberFormat="1" applyFont="1" applyFill="1" applyBorder="1" applyAlignment="1">
      <alignment vertical="center"/>
    </xf>
    <xf numFmtId="4" fontId="55" fillId="0" borderId="2" xfId="2" applyNumberFormat="1" applyFont="1" applyFill="1" applyBorder="1" applyAlignment="1">
      <alignment horizontal="right" vertical="center"/>
    </xf>
    <xf numFmtId="0" fontId="55" fillId="5" borderId="2" xfId="2" applyFont="1" applyFill="1" applyBorder="1" applyAlignment="1">
      <alignment horizontal="center" vertical="center"/>
    </xf>
    <xf numFmtId="166" fontId="55" fillId="0" borderId="2" xfId="2" applyNumberFormat="1" applyFont="1" applyFill="1" applyBorder="1" applyAlignment="1">
      <alignment vertical="center"/>
    </xf>
    <xf numFmtId="166" fontId="57" fillId="3" borderId="2" xfId="2" applyNumberFormat="1" applyFont="1" applyFill="1" applyBorder="1" applyAlignment="1">
      <alignment vertical="center"/>
    </xf>
    <xf numFmtId="166" fontId="58" fillId="0" borderId="2" xfId="2" applyNumberFormat="1" applyFont="1" applyFill="1" applyBorder="1" applyAlignment="1">
      <alignment vertical="center"/>
    </xf>
    <xf numFmtId="14" fontId="55" fillId="0" borderId="2" xfId="5" applyNumberFormat="1" applyFont="1" applyFill="1" applyBorder="1" applyAlignment="1">
      <alignment horizontal="center" vertical="center"/>
    </xf>
    <xf numFmtId="0" fontId="55" fillId="0" borderId="2" xfId="5" applyFont="1" applyFill="1" applyBorder="1" applyAlignment="1">
      <alignment horizontal="center" vertical="center"/>
    </xf>
    <xf numFmtId="0" fontId="55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8" fillId="0" borderId="0" xfId="2" applyFont="1" applyAlignment="1">
      <alignment vertical="center"/>
    </xf>
    <xf numFmtId="4" fontId="28" fillId="0" borderId="0" xfId="2" applyNumberFormat="1" applyFont="1" applyAlignment="1">
      <alignment vertical="center"/>
    </xf>
    <xf numFmtId="4" fontId="24" fillId="0" borderId="0" xfId="2" applyNumberFormat="1" applyFont="1" applyAlignment="1">
      <alignment vertical="center"/>
    </xf>
    <xf numFmtId="0" fontId="28" fillId="0" borderId="0" xfId="2" applyFont="1" applyFill="1" applyAlignment="1">
      <alignment vertical="center"/>
    </xf>
    <xf numFmtId="0" fontId="24" fillId="0" borderId="0" xfId="2" applyFont="1" applyFill="1" applyAlignment="1">
      <alignment vertical="center"/>
    </xf>
    <xf numFmtId="0" fontId="55" fillId="0" borderId="2" xfId="0" applyFont="1" applyFill="1" applyBorder="1"/>
    <xf numFmtId="4" fontId="55" fillId="0" borderId="2" xfId="0" applyNumberFormat="1" applyFont="1" applyFill="1" applyBorder="1"/>
    <xf numFmtId="4" fontId="55" fillId="0" borderId="2" xfId="1958" applyNumberFormat="1" applyFont="1" applyBorder="1"/>
    <xf numFmtId="4" fontId="55" fillId="0" borderId="2" xfId="1958" applyNumberFormat="1" applyFont="1" applyFill="1" applyBorder="1"/>
    <xf numFmtId="166" fontId="24" fillId="0" borderId="0" xfId="2" applyNumberFormat="1" applyFont="1" applyAlignment="1">
      <alignment vertical="center"/>
    </xf>
    <xf numFmtId="4" fontId="57" fillId="0" borderId="0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168" fontId="21" fillId="0" borderId="0" xfId="2" applyNumberFormat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4" fontId="21" fillId="0" borderId="0" xfId="2" applyNumberFormat="1" applyFont="1" applyAlignment="1">
      <alignment horizontal="center" vertical="center"/>
    </xf>
    <xf numFmtId="4" fontId="21" fillId="0" borderId="0" xfId="2" applyNumberFormat="1" applyFont="1" applyAlignment="1">
      <alignment vertical="center"/>
    </xf>
    <xf numFmtId="167" fontId="21" fillId="0" borderId="0" xfId="2" applyNumberFormat="1" applyFont="1" applyAlignment="1">
      <alignment vertical="center"/>
    </xf>
    <xf numFmtId="166" fontId="21" fillId="0" borderId="0" xfId="2" applyNumberFormat="1" applyFont="1" applyFill="1" applyAlignment="1">
      <alignment vertical="center"/>
    </xf>
    <xf numFmtId="0" fontId="22" fillId="0" borderId="0" xfId="2" applyFont="1" applyAlignment="1">
      <alignment horizontal="left" vertical="center"/>
    </xf>
    <xf numFmtId="168" fontId="22" fillId="0" borderId="0" xfId="2" applyNumberFormat="1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0" fontId="22" fillId="0" borderId="0" xfId="2" applyFont="1" applyAlignment="1">
      <alignment horizontal="center" vertical="center"/>
    </xf>
    <xf numFmtId="0" fontId="22" fillId="0" borderId="0" xfId="2" applyFont="1" applyAlignment="1">
      <alignment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0" fontId="21" fillId="0" borderId="0" xfId="2" applyFont="1" applyAlignment="1">
      <alignment horizontal="left" vertical="center"/>
    </xf>
    <xf numFmtId="168" fontId="21" fillId="0" borderId="0" xfId="2" applyNumberFormat="1" applyFont="1" applyAlignment="1">
      <alignment horizontal="left" vertical="center"/>
    </xf>
    <xf numFmtId="167" fontId="21" fillId="0" borderId="0" xfId="2" applyNumberFormat="1" applyFont="1" applyAlignment="1">
      <alignment horizontal="left" vertical="center"/>
    </xf>
    <xf numFmtId="0" fontId="56" fillId="0" borderId="2" xfId="0" applyFont="1" applyBorder="1"/>
    <xf numFmtId="0" fontId="56" fillId="0" borderId="2" xfId="0" applyFont="1" applyBorder="1" applyAlignment="1">
      <alignment horizontal="center"/>
    </xf>
    <xf numFmtId="14" fontId="56" fillId="0" borderId="2" xfId="0" applyNumberFormat="1" applyFont="1" applyBorder="1"/>
    <xf numFmtId="0" fontId="55" fillId="0" borderId="2" xfId="56610" applyFont="1" applyBorder="1" applyAlignment="1">
      <alignment horizontal="center"/>
    </xf>
    <xf numFmtId="170" fontId="56" fillId="0" borderId="2" xfId="0" applyNumberFormat="1" applyFont="1" applyBorder="1"/>
    <xf numFmtId="4" fontId="55" fillId="0" borderId="2" xfId="0" applyNumberFormat="1" applyFont="1" applyBorder="1"/>
    <xf numFmtId="4" fontId="57" fillId="3" borderId="2" xfId="2" applyNumberFormat="1" applyFont="1" applyFill="1" applyBorder="1" applyAlignment="1">
      <alignment vertical="center"/>
    </xf>
    <xf numFmtId="166" fontId="59" fillId="0" borderId="2" xfId="2" applyNumberFormat="1" applyFont="1" applyFill="1" applyBorder="1" applyAlignment="1">
      <alignment vertical="center"/>
    </xf>
    <xf numFmtId="166" fontId="60" fillId="0" borderId="2" xfId="2" applyNumberFormat="1" applyFont="1" applyFill="1" applyBorder="1" applyAlignment="1">
      <alignment vertical="center"/>
    </xf>
    <xf numFmtId="3" fontId="57" fillId="0" borderId="2" xfId="2" applyNumberFormat="1" applyFont="1" applyFill="1" applyBorder="1" applyAlignment="1">
      <alignment horizontal="center" vertical="center"/>
    </xf>
    <xf numFmtId="4" fontId="57" fillId="0" borderId="2" xfId="2" applyNumberFormat="1" applyFont="1" applyFill="1" applyBorder="1" applyAlignment="1">
      <alignment horizontal="center" vertical="center"/>
    </xf>
    <xf numFmtId="4" fontId="55" fillId="0" borderId="2" xfId="2" applyNumberFormat="1" applyFont="1" applyFill="1" applyBorder="1" applyAlignment="1">
      <alignment horizontal="center" vertical="center"/>
    </xf>
    <xf numFmtId="4" fontId="55" fillId="0" borderId="2" xfId="2" quotePrefix="1" applyNumberFormat="1" applyFont="1" applyFill="1" applyBorder="1" applyAlignment="1">
      <alignment horizontal="center" vertical="center"/>
    </xf>
    <xf numFmtId="4" fontId="55" fillId="0" borderId="7" xfId="2" applyNumberFormat="1" applyFont="1" applyFill="1" applyBorder="1" applyAlignment="1">
      <alignment horizontal="center" vertical="center"/>
    </xf>
    <xf numFmtId="4" fontId="26" fillId="4" borderId="6" xfId="2" applyNumberFormat="1" applyFont="1" applyFill="1" applyBorder="1" applyAlignment="1">
      <alignment horizontal="center" vertical="center" wrapText="1"/>
    </xf>
    <xf numFmtId="169" fontId="61" fillId="0" borderId="2" xfId="7" applyNumberFormat="1" applyFont="1" applyBorder="1" applyAlignment="1">
      <alignment horizontal="center" vertical="center"/>
    </xf>
    <xf numFmtId="166" fontId="57" fillId="3" borderId="2" xfId="2" applyNumberFormat="1" applyFont="1" applyFill="1" applyBorder="1" applyAlignment="1">
      <alignment horizontal="center" vertical="center"/>
    </xf>
    <xf numFmtId="166" fontId="55" fillId="0" borderId="2" xfId="2" applyNumberFormat="1" applyFont="1" applyFill="1" applyBorder="1" applyAlignment="1">
      <alignment horizontal="center" vertical="center"/>
    </xf>
    <xf numFmtId="166" fontId="24" fillId="0" borderId="0" xfId="2" applyNumberFormat="1" applyFont="1" applyFill="1" applyAlignment="1">
      <alignment horizontal="center" vertical="center"/>
    </xf>
    <xf numFmtId="166" fontId="57" fillId="0" borderId="2" xfId="2" applyNumberFormat="1" applyFont="1" applyFill="1" applyBorder="1" applyAlignment="1">
      <alignment horizontal="center" vertical="center"/>
    </xf>
    <xf numFmtId="166" fontId="62" fillId="0" borderId="0" xfId="2" applyNumberFormat="1" applyFont="1" applyFill="1" applyBorder="1" applyAlignment="1">
      <alignment horizontal="center" vertical="center"/>
    </xf>
    <xf numFmtId="166" fontId="25" fillId="0" borderId="0" xfId="2" applyNumberFormat="1" applyFont="1" applyFill="1" applyAlignment="1">
      <alignment horizontal="center" vertical="center"/>
    </xf>
    <xf numFmtId="4" fontId="57" fillId="3" borderId="8" xfId="2" applyNumberFormat="1" applyFont="1" applyFill="1" applyBorder="1" applyAlignment="1">
      <alignment horizontal="center" vertical="center" wrapText="1"/>
    </xf>
    <xf numFmtId="4" fontId="57" fillId="3" borderId="6" xfId="2" applyNumberFormat="1" applyFont="1" applyFill="1" applyBorder="1" applyAlignment="1">
      <alignment horizontal="center" vertical="center" wrapText="1"/>
    </xf>
    <xf numFmtId="4" fontId="63" fillId="2" borderId="6" xfId="2" applyNumberFormat="1" applyFont="1" applyFill="1" applyBorder="1" applyAlignment="1">
      <alignment horizontal="center" vertical="center" wrapText="1"/>
    </xf>
    <xf numFmtId="4" fontId="64" fillId="4" borderId="6" xfId="2" applyNumberFormat="1" applyFont="1" applyFill="1" applyBorder="1" applyAlignment="1">
      <alignment horizontal="center" vertical="center" wrapText="1"/>
    </xf>
    <xf numFmtId="4" fontId="57" fillId="6" borderId="0" xfId="2" applyNumberFormat="1" applyFont="1" applyFill="1" applyBorder="1" applyAlignment="1">
      <alignment horizontal="center" vertical="center" wrapText="1"/>
    </xf>
    <xf numFmtId="4" fontId="57" fillId="0" borderId="0" xfId="2" applyNumberFormat="1" applyFont="1" applyFill="1" applyBorder="1" applyAlignment="1">
      <alignment horizontal="center" vertical="center" wrapText="1"/>
    </xf>
    <xf numFmtId="0" fontId="55" fillId="0" borderId="0" xfId="2" applyNumberFormat="1" applyFont="1" applyFill="1" applyAlignment="1">
      <alignment vertical="center"/>
    </xf>
    <xf numFmtId="4" fontId="63" fillId="4" borderId="6" xfId="2" applyNumberFormat="1" applyFont="1" applyFill="1" applyBorder="1" applyAlignment="1">
      <alignment horizontal="center" vertical="center" wrapText="1"/>
    </xf>
    <xf numFmtId="0" fontId="57" fillId="0" borderId="2" xfId="2" applyFont="1" applyFill="1" applyBorder="1" applyAlignment="1">
      <alignment horizontal="center" vertical="center"/>
    </xf>
    <xf numFmtId="49" fontId="57" fillId="0" borderId="2" xfId="2" quotePrefix="1" applyNumberFormat="1" applyFont="1" applyFill="1" applyBorder="1" applyAlignment="1">
      <alignment horizontal="center" vertical="center"/>
    </xf>
    <xf numFmtId="49" fontId="57" fillId="0" borderId="2" xfId="2" applyNumberFormat="1" applyFont="1" applyFill="1" applyBorder="1" applyAlignment="1">
      <alignment horizontal="center" vertical="center"/>
    </xf>
    <xf numFmtId="0" fontId="61" fillId="0" borderId="2" xfId="0" applyFont="1" applyBorder="1" applyAlignment="1">
      <alignment horizontal="center"/>
    </xf>
    <xf numFmtId="14" fontId="61" fillId="0" borderId="2" xfId="0" applyNumberFormat="1" applyFont="1" applyBorder="1" applyAlignment="1">
      <alignment horizontal="center"/>
    </xf>
    <xf numFmtId="170" fontId="61" fillId="0" borderId="2" xfId="0" applyNumberFormat="1" applyFont="1" applyBorder="1" applyAlignment="1">
      <alignment horizontal="center"/>
    </xf>
    <xf numFmtId="4" fontId="57" fillId="3" borderId="2" xfId="2" applyNumberFormat="1" applyFont="1" applyFill="1" applyBorder="1" applyAlignment="1">
      <alignment horizontal="center" vertical="center"/>
    </xf>
    <xf numFmtId="166" fontId="65" fillId="0" borderId="2" xfId="2" applyNumberFormat="1" applyFont="1" applyFill="1" applyBorder="1" applyAlignment="1">
      <alignment horizontal="center" vertical="center"/>
    </xf>
    <xf numFmtId="4" fontId="60" fillId="0" borderId="2" xfId="2" applyNumberFormat="1" applyFont="1" applyFill="1" applyBorder="1" applyAlignment="1">
      <alignment horizontal="center" vertical="center"/>
    </xf>
    <xf numFmtId="4" fontId="29" fillId="0" borderId="0" xfId="2" applyNumberFormat="1" applyFill="1" applyBorder="1" applyAlignment="1">
      <alignment horizontal="center" vertical="center"/>
    </xf>
    <xf numFmtId="4" fontId="21" fillId="0" borderId="0" xfId="2" applyNumberFormat="1" applyFont="1" applyFill="1" applyAlignment="1">
      <alignment horizontal="center" vertical="center"/>
    </xf>
    <xf numFmtId="4" fontId="57" fillId="29" borderId="2" xfId="2" applyNumberFormat="1" applyFont="1" applyFill="1" applyBorder="1" applyAlignment="1">
      <alignment horizontal="center" vertical="center"/>
    </xf>
    <xf numFmtId="166" fontId="57" fillId="29" borderId="2" xfId="2" applyNumberFormat="1" applyFont="1" applyFill="1" applyBorder="1" applyAlignment="1">
      <alignment horizontal="center" vertical="center"/>
    </xf>
    <xf numFmtId="4" fontId="57" fillId="30" borderId="2" xfId="2" applyNumberFormat="1" applyFont="1" applyFill="1" applyBorder="1" applyAlignment="1">
      <alignment horizontal="center" vertical="center"/>
    </xf>
    <xf numFmtId="4" fontId="55" fillId="0" borderId="0" xfId="2" applyNumberFormat="1" applyFont="1" applyFill="1" applyBorder="1" applyAlignment="1">
      <alignment vertical="center"/>
    </xf>
    <xf numFmtId="166" fontId="55" fillId="0" borderId="0" xfId="2" applyNumberFormat="1" applyFont="1" applyFill="1" applyAlignment="1">
      <alignment vertical="center"/>
    </xf>
    <xf numFmtId="0" fontId="56" fillId="0" borderId="4" xfId="0" applyFont="1" applyBorder="1"/>
    <xf numFmtId="0" fontId="56" fillId="0" borderId="5" xfId="0" applyFont="1" applyBorder="1"/>
    <xf numFmtId="0" fontId="57" fillId="0" borderId="3" xfId="2" applyFont="1" applyFill="1" applyBorder="1" applyAlignment="1">
      <alignment horizontal="center" vertical="center"/>
    </xf>
    <xf numFmtId="0" fontId="26" fillId="31" borderId="6" xfId="2" applyNumberFormat="1" applyFont="1" applyFill="1" applyBorder="1" applyAlignment="1">
      <alignment horizontal="center" vertical="center" wrapText="1"/>
    </xf>
    <xf numFmtId="168" fontId="26" fillId="31" borderId="6" xfId="2" applyNumberFormat="1" applyFont="1" applyFill="1" applyBorder="1" applyAlignment="1">
      <alignment horizontal="center" vertical="center" wrapText="1"/>
    </xf>
    <xf numFmtId="167" fontId="26" fillId="31" borderId="6" xfId="2" applyNumberFormat="1" applyFont="1" applyFill="1" applyBorder="1" applyAlignment="1">
      <alignment horizontal="center" vertical="center" wrapText="1"/>
    </xf>
    <xf numFmtId="0" fontId="26" fillId="31" borderId="6" xfId="2" applyNumberFormat="1" applyFont="1" applyFill="1" applyBorder="1" applyAlignment="1">
      <alignment horizontal="center" vertical="center" textRotation="180" wrapText="1"/>
    </xf>
    <xf numFmtId="0" fontId="55" fillId="0" borderId="0" xfId="2" applyFont="1" applyAlignment="1">
      <alignment vertical="center"/>
    </xf>
    <xf numFmtId="0" fontId="57" fillId="0" borderId="1" xfId="2" applyFont="1" applyBorder="1" applyAlignment="1">
      <alignment vertical="center"/>
    </xf>
    <xf numFmtId="0" fontId="55" fillId="0" borderId="1" xfId="2" applyFont="1" applyBorder="1" applyAlignment="1">
      <alignment vertical="center"/>
    </xf>
    <xf numFmtId="0" fontId="55" fillId="0" borderId="1" xfId="2" applyFont="1" applyBorder="1" applyAlignment="1">
      <alignment horizontal="center" vertical="center"/>
    </xf>
    <xf numFmtId="0" fontId="57" fillId="0" borderId="0" xfId="2" applyFont="1" applyAlignment="1">
      <alignment horizontal="right" vertical="center"/>
    </xf>
    <xf numFmtId="0" fontId="55" fillId="0" borderId="0" xfId="2" applyFont="1" applyAlignment="1">
      <alignment horizontal="center" vertical="center"/>
    </xf>
    <xf numFmtId="4" fontId="55" fillId="0" borderId="0" xfId="2" applyNumberFormat="1" applyFont="1" applyAlignment="1">
      <alignment horizontal="center" vertical="center"/>
    </xf>
    <xf numFmtId="0" fontId="55" fillId="0" borderId="0" xfId="2" applyFont="1" applyAlignment="1">
      <alignment horizontal="left" vertical="center"/>
    </xf>
    <xf numFmtId="0" fontId="55" fillId="0" borderId="0" xfId="2" quotePrefix="1" applyFont="1" applyAlignment="1">
      <alignment horizontal="left" vertical="center"/>
    </xf>
    <xf numFmtId="0" fontId="57" fillId="0" borderId="0" xfId="2" quotePrefix="1" applyFont="1" applyAlignment="1">
      <alignment horizontal="left" vertical="center"/>
    </xf>
    <xf numFmtId="0" fontId="57" fillId="0" borderId="0" xfId="2" applyFont="1" applyAlignment="1">
      <alignment vertical="center"/>
    </xf>
    <xf numFmtId="0" fontId="55" fillId="0" borderId="0" xfId="2" quotePrefix="1" applyFont="1" applyAlignment="1">
      <alignment vertical="center"/>
    </xf>
    <xf numFmtId="4" fontId="55" fillId="0" borderId="0" xfId="2" applyNumberFormat="1" applyFont="1" applyAlignment="1">
      <alignment vertical="center"/>
    </xf>
    <xf numFmtId="4" fontId="57" fillId="0" borderId="0" xfId="2" applyNumberFormat="1" applyFont="1" applyFill="1" applyBorder="1" applyAlignment="1">
      <alignment horizontal="center" vertical="center"/>
    </xf>
    <xf numFmtId="166" fontId="57" fillId="0" borderId="0" xfId="2" applyNumberFormat="1" applyFont="1" applyFill="1" applyBorder="1" applyAlignment="1">
      <alignment horizontal="center" vertical="center"/>
    </xf>
    <xf numFmtId="166" fontId="55" fillId="0" borderId="0" xfId="2" applyNumberFormat="1" applyFont="1" applyFill="1" applyBorder="1" applyAlignment="1">
      <alignment horizontal="center" vertical="center"/>
    </xf>
    <xf numFmtId="0" fontId="23" fillId="32" borderId="2" xfId="2" applyFont="1" applyFill="1" applyBorder="1" applyAlignment="1">
      <alignment horizontal="center" vertical="center"/>
    </xf>
    <xf numFmtId="4" fontId="25" fillId="32" borderId="0" xfId="2" applyNumberFormat="1" applyFont="1" applyFill="1" applyAlignment="1">
      <alignment horizontal="right" vertical="center"/>
    </xf>
    <xf numFmtId="0" fontId="57" fillId="0" borderId="16" xfId="2" applyFont="1" applyFill="1" applyBorder="1" applyAlignment="1">
      <alignment horizontal="center" vertical="center"/>
    </xf>
    <xf numFmtId="0" fontId="63" fillId="31" borderId="6" xfId="2" applyNumberFormat="1" applyFont="1" applyFill="1" applyBorder="1" applyAlignment="1">
      <alignment horizontal="center" vertical="center" wrapText="1"/>
    </xf>
    <xf numFmtId="168" fontId="63" fillId="31" borderId="6" xfId="2" applyNumberFormat="1" applyFont="1" applyFill="1" applyBorder="1" applyAlignment="1">
      <alignment horizontal="center" vertical="center" wrapText="1"/>
    </xf>
    <xf numFmtId="167" fontId="63" fillId="31" borderId="6" xfId="2" applyNumberFormat="1" applyFont="1" applyFill="1" applyBorder="1" applyAlignment="1">
      <alignment horizontal="center" vertical="center" wrapText="1"/>
    </xf>
    <xf numFmtId="167" fontId="63" fillId="31" borderId="8" xfId="2" applyNumberFormat="1" applyFont="1" applyFill="1" applyBorder="1" applyAlignment="1">
      <alignment horizontal="center" vertical="center" wrapText="1"/>
    </xf>
    <xf numFmtId="0" fontId="63" fillId="31" borderId="8" xfId="2" applyNumberFormat="1" applyFont="1" applyFill="1" applyBorder="1" applyAlignment="1">
      <alignment horizontal="center" vertical="center" wrapText="1"/>
    </xf>
    <xf numFmtId="0" fontId="63" fillId="31" borderId="8" xfId="2" applyNumberFormat="1" applyFont="1" applyFill="1" applyBorder="1" applyAlignment="1">
      <alignment horizontal="center" vertical="center" textRotation="180" wrapText="1"/>
    </xf>
    <xf numFmtId="49" fontId="57" fillId="0" borderId="7" xfId="2" applyNumberFormat="1" applyFont="1" applyFill="1" applyBorder="1" applyAlignment="1">
      <alignment horizontal="center" vertical="center"/>
    </xf>
    <xf numFmtId="14" fontId="55" fillId="0" borderId="0" xfId="5" applyNumberFormat="1" applyFont="1" applyFill="1" applyBorder="1" applyAlignment="1">
      <alignment horizontal="center" vertical="center"/>
    </xf>
    <xf numFmtId="0" fontId="67" fillId="5" borderId="0" xfId="0" applyFont="1" applyFill="1" applyAlignment="1">
      <alignment horizontal="center" vertical="center"/>
    </xf>
    <xf numFmtId="0" fontId="23" fillId="32" borderId="15" xfId="2" applyFont="1" applyFill="1" applyBorder="1" applyAlignment="1">
      <alignment horizontal="center" vertical="center"/>
    </xf>
    <xf numFmtId="0" fontId="23" fillId="32" borderId="16" xfId="2" applyFont="1" applyFill="1" applyBorder="1" applyAlignment="1">
      <alignment horizontal="center" vertical="center"/>
    </xf>
    <xf numFmtId="0" fontId="26" fillId="2" borderId="3" xfId="2" applyFont="1" applyFill="1" applyBorder="1" applyAlignment="1">
      <alignment horizontal="center" vertical="center"/>
    </xf>
    <xf numFmtId="0" fontId="26" fillId="2" borderId="4" xfId="2" applyFont="1" applyFill="1" applyBorder="1" applyAlignment="1">
      <alignment horizontal="center" vertical="center"/>
    </xf>
    <xf numFmtId="0" fontId="57" fillId="0" borderId="3" xfId="2" applyFont="1" applyFill="1" applyBorder="1" applyAlignment="1">
      <alignment horizontal="center" vertical="center"/>
    </xf>
    <xf numFmtId="0" fontId="57" fillId="0" borderId="4" xfId="2" applyFont="1" applyFill="1" applyBorder="1" applyAlignment="1">
      <alignment horizontal="center" vertical="center"/>
    </xf>
    <xf numFmtId="0" fontId="57" fillId="0" borderId="5" xfId="2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4" borderId="4" xfId="2" applyFont="1" applyFill="1" applyBorder="1" applyAlignment="1">
      <alignment horizontal="center" vertical="center"/>
    </xf>
    <xf numFmtId="0" fontId="26" fillId="4" borderId="5" xfId="2" applyFont="1" applyFill="1" applyBorder="1" applyAlignment="1">
      <alignment horizontal="center" vertical="center"/>
    </xf>
    <xf numFmtId="0" fontId="25" fillId="3" borderId="3" xfId="2" applyFont="1" applyFill="1" applyBorder="1" applyAlignment="1">
      <alignment horizontal="center" vertical="center"/>
    </xf>
    <xf numFmtId="0" fontId="25" fillId="3" borderId="4" xfId="2" applyFont="1" applyFill="1" applyBorder="1" applyAlignment="1">
      <alignment horizontal="center" vertical="center"/>
    </xf>
    <xf numFmtId="4" fontId="57" fillId="0" borderId="3" xfId="2" applyNumberFormat="1" applyFont="1" applyFill="1" applyBorder="1" applyAlignment="1">
      <alignment horizontal="center" vertical="center"/>
    </xf>
    <xf numFmtId="4" fontId="57" fillId="0" borderId="4" xfId="2" applyNumberFormat="1" applyFont="1" applyFill="1" applyBorder="1" applyAlignment="1">
      <alignment horizontal="center" vertical="center"/>
    </xf>
    <xf numFmtId="4" fontId="57" fillId="0" borderId="5" xfId="2" applyNumberFormat="1" applyFont="1" applyFill="1" applyBorder="1" applyAlignment="1">
      <alignment horizontal="center" vertical="center"/>
    </xf>
    <xf numFmtId="0" fontId="26" fillId="2" borderId="5" xfId="2" applyFont="1" applyFill="1" applyBorder="1" applyAlignment="1">
      <alignment horizontal="center" vertical="center"/>
    </xf>
    <xf numFmtId="0" fontId="26" fillId="4" borderId="3" xfId="2" applyFont="1" applyFill="1" applyBorder="1" applyAlignment="1">
      <alignment horizontal="center" vertical="center"/>
    </xf>
  </cellXfs>
  <cellStyles count="56629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333375</xdr:colOff>
      <xdr:row>2</xdr:row>
      <xdr:rowOff>276225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3</xdr:row>
      <xdr:rowOff>171450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2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85725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S1009"/>
  <sheetViews>
    <sheetView showGridLines="0" tabSelected="1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6" customWidth="1"/>
    <col min="4" max="5" width="8.42578125" style="14" customWidth="1"/>
    <col min="6" max="6" width="12.28515625" style="3" customWidth="1"/>
    <col min="7" max="8" width="4.5703125" style="3" customWidth="1"/>
    <col min="9" max="9" width="14" style="3" customWidth="1"/>
    <col min="10" max="10" width="33.5703125" style="2" customWidth="1"/>
    <col min="11" max="11" width="13.140625" style="2" customWidth="1"/>
    <col min="12" max="12" width="29.710937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6" customWidth="1"/>
    <col min="23" max="23" width="15.7109375" style="2" bestFit="1" customWidth="1"/>
    <col min="24" max="24" width="13.5703125" style="44" customWidth="1"/>
    <col min="25" max="25" width="13.5703125" style="2" customWidth="1"/>
    <col min="26" max="27" width="13.5703125" style="44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5" width="16.140625" style="2" customWidth="1"/>
    <col min="46" max="16384" width="11.42578125" style="2"/>
  </cols>
  <sheetData>
    <row r="1" spans="1:45" ht="26.25" customHeight="1" x14ac:dyDescent="0.2">
      <c r="A1" s="158" t="s">
        <v>217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</row>
    <row r="2" spans="1:45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5"/>
      <c r="W2" s="42"/>
      <c r="X2" s="43"/>
      <c r="Y2" s="42"/>
      <c r="Z2" s="43"/>
      <c r="AA2" s="43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</row>
    <row r="3" spans="1:45" ht="24" customHeight="1" x14ac:dyDescent="0.2">
      <c r="A3" s="5"/>
      <c r="B3" s="5"/>
      <c r="D3" s="13"/>
      <c r="E3" s="13"/>
      <c r="F3" s="1"/>
      <c r="G3" s="1"/>
      <c r="H3" s="1"/>
      <c r="I3" s="1"/>
    </row>
    <row r="4" spans="1:45" ht="24" customHeight="1" x14ac:dyDescent="0.2">
      <c r="A4" s="5"/>
      <c r="B4" s="5"/>
      <c r="D4" s="13"/>
      <c r="E4" s="13"/>
      <c r="F4" s="1"/>
      <c r="G4" s="1"/>
      <c r="H4" s="1"/>
      <c r="I4" s="1"/>
    </row>
    <row r="5" spans="1:45" ht="24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45" ht="37.9" customHeight="1" x14ac:dyDescent="0.2">
      <c r="A6" s="21"/>
      <c r="N6" s="153" t="s">
        <v>148</v>
      </c>
      <c r="O6" s="154"/>
      <c r="P6" s="154"/>
      <c r="Q6" s="154"/>
      <c r="R6" s="154"/>
      <c r="S6" s="154"/>
      <c r="T6" s="159" t="s">
        <v>150</v>
      </c>
      <c r="U6" s="159"/>
      <c r="V6" s="159"/>
      <c r="W6" s="159"/>
      <c r="X6" s="159"/>
      <c r="Y6" s="159"/>
      <c r="Z6" s="159"/>
      <c r="AA6" s="159"/>
      <c r="AB6" s="159"/>
      <c r="AC6" s="159"/>
      <c r="AD6" s="160"/>
      <c r="AE6" s="161" t="s">
        <v>149</v>
      </c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</row>
    <row r="7" spans="1:45" s="6" customFormat="1" ht="70.5" customHeight="1" thickBot="1" x14ac:dyDescent="0.25">
      <c r="A7" s="119" t="s">
        <v>0</v>
      </c>
      <c r="B7" s="119" t="s">
        <v>1</v>
      </c>
      <c r="C7" s="120" t="s">
        <v>12</v>
      </c>
      <c r="D7" s="121" t="s">
        <v>2</v>
      </c>
      <c r="E7" s="121" t="s">
        <v>161</v>
      </c>
      <c r="F7" s="119" t="s">
        <v>4</v>
      </c>
      <c r="G7" s="122" t="s">
        <v>5</v>
      </c>
      <c r="H7" s="122" t="s">
        <v>6</v>
      </c>
      <c r="I7" s="122" t="s">
        <v>7</v>
      </c>
      <c r="J7" s="119" t="s">
        <v>80</v>
      </c>
      <c r="K7" s="119" t="s">
        <v>9</v>
      </c>
      <c r="L7" s="119" t="s">
        <v>10</v>
      </c>
      <c r="M7" s="119" t="s">
        <v>146</v>
      </c>
      <c r="N7" s="12" t="s">
        <v>182</v>
      </c>
      <c r="O7" s="12" t="s">
        <v>153</v>
      </c>
      <c r="P7" s="12" t="s">
        <v>154</v>
      </c>
      <c r="Q7" s="23" t="s">
        <v>183</v>
      </c>
      <c r="R7" s="23" t="s">
        <v>147</v>
      </c>
      <c r="S7" s="12" t="s">
        <v>155</v>
      </c>
      <c r="T7" s="23" t="s">
        <v>184</v>
      </c>
      <c r="U7" s="23" t="s">
        <v>185</v>
      </c>
      <c r="V7" s="23" t="s">
        <v>186</v>
      </c>
      <c r="W7" s="23" t="s">
        <v>187</v>
      </c>
      <c r="X7" s="23" t="s">
        <v>188</v>
      </c>
      <c r="Y7" s="12" t="s">
        <v>189</v>
      </c>
      <c r="Z7" s="12" t="s">
        <v>190</v>
      </c>
      <c r="AA7" s="23" t="s">
        <v>191</v>
      </c>
      <c r="AB7" s="12" t="s">
        <v>192</v>
      </c>
      <c r="AC7" s="23" t="s">
        <v>193</v>
      </c>
      <c r="AD7" s="12" t="s">
        <v>156</v>
      </c>
      <c r="AE7" s="84" t="s">
        <v>194</v>
      </c>
      <c r="AF7" s="22" t="s">
        <v>195</v>
      </c>
      <c r="AG7" s="18" t="s">
        <v>196</v>
      </c>
      <c r="AH7" s="18" t="s">
        <v>197</v>
      </c>
      <c r="AI7" s="18" t="s">
        <v>198</v>
      </c>
      <c r="AJ7" s="18" t="s">
        <v>199</v>
      </c>
      <c r="AK7" s="18" t="s">
        <v>200</v>
      </c>
      <c r="AL7" s="18" t="s">
        <v>201</v>
      </c>
      <c r="AM7" s="18" t="s">
        <v>202</v>
      </c>
      <c r="AN7" s="18" t="s">
        <v>95</v>
      </c>
      <c r="AO7" s="18" t="s">
        <v>96</v>
      </c>
      <c r="AP7" s="18" t="s">
        <v>203</v>
      </c>
      <c r="AQ7" s="18" t="s">
        <v>97</v>
      </c>
      <c r="AR7" s="10" t="s">
        <v>11</v>
      </c>
      <c r="AS7" s="20" t="s">
        <v>13</v>
      </c>
    </row>
    <row r="8" spans="1:45" s="8" customFormat="1" ht="12.75" customHeigh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27">
        <v>43440</v>
      </c>
      <c r="G8" s="24"/>
      <c r="H8" s="28">
        <v>40</v>
      </c>
      <c r="I8" s="29" t="s">
        <v>68</v>
      </c>
      <c r="J8" s="30" t="s">
        <v>14</v>
      </c>
      <c r="K8" s="29" t="s">
        <v>70</v>
      </c>
      <c r="L8" s="28" t="s">
        <v>41</v>
      </c>
      <c r="M8" s="28" t="s">
        <v>140</v>
      </c>
      <c r="N8" s="31">
        <v>51191.55</v>
      </c>
      <c r="O8" s="32"/>
      <c r="P8" s="32">
        <f t="shared" ref="P8:P69" si="0">N8+O8</f>
        <v>51191.55</v>
      </c>
      <c r="Q8" s="35">
        <v>1091</v>
      </c>
      <c r="R8" s="35"/>
      <c r="S8" s="32"/>
      <c r="T8" s="33">
        <f t="shared" ref="T8:T66" si="1">(N8*17.5%)</f>
        <v>8958.5212499999998</v>
      </c>
      <c r="U8" s="35">
        <f t="shared" ref="U8:U66" si="2">N8*3%</f>
        <v>1535.7465</v>
      </c>
      <c r="V8" s="47">
        <v>1292.6300000000001</v>
      </c>
      <c r="W8" s="35">
        <f t="shared" ref="W8:W66" si="3">N8*2%</f>
        <v>1023.8310000000001</v>
      </c>
      <c r="X8" s="41"/>
      <c r="Y8" s="35"/>
      <c r="Z8" s="32"/>
      <c r="AA8" s="49"/>
      <c r="AB8" s="35"/>
      <c r="AC8" s="41"/>
      <c r="AD8" s="35">
        <f t="shared" ref="AD8:AD66" si="4">N8*1.7%</f>
        <v>870.25635000000011</v>
      </c>
      <c r="AE8" s="35">
        <f>(N8*4%)*11</f>
        <v>22524.282000000003</v>
      </c>
      <c r="AF8" s="41">
        <f t="shared" ref="AF8:AF66" si="5">(N8+X8)/30*24</f>
        <v>40953.24</v>
      </c>
      <c r="AG8" s="32">
        <f t="shared" ref="AG8:AG66" si="6">(N8+X8)/30*50</f>
        <v>85319.25</v>
      </c>
      <c r="AH8" s="35">
        <v>0</v>
      </c>
      <c r="AI8" s="35"/>
      <c r="AJ8" s="35"/>
      <c r="AK8" s="35"/>
      <c r="AL8" s="35"/>
      <c r="AM8" s="35"/>
      <c r="AN8" s="35"/>
      <c r="AO8" s="35"/>
      <c r="AP8" s="35"/>
      <c r="AQ8" s="35"/>
      <c r="AR8" s="36">
        <f>(P8+Q8+R8+S8+T8+U8+V8+W8+X8+Y8+Z8+AA8+AB8+AC8+AD8)*12+(AE8+AF8+AG8+AH8+AI8+AJ8+AK8+AL8+AM8+AN8+AO8+AP8+AQ8)</f>
        <v>940359.19319999998</v>
      </c>
      <c r="AS8" s="37"/>
    </row>
    <row r="9" spans="1:45" s="8" customFormat="1" x14ac:dyDescent="0.2">
      <c r="A9" s="24">
        <f t="shared" ref="A9:A72" si="7"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27">
        <v>43440</v>
      </c>
      <c r="G9" s="24"/>
      <c r="H9" s="28">
        <v>40</v>
      </c>
      <c r="I9" s="29" t="s">
        <v>68</v>
      </c>
      <c r="J9" s="30" t="s">
        <v>15</v>
      </c>
      <c r="K9" s="29" t="s">
        <v>70</v>
      </c>
      <c r="L9" s="28" t="s">
        <v>41</v>
      </c>
      <c r="M9" s="28" t="s">
        <v>141</v>
      </c>
      <c r="N9" s="31">
        <v>38558</v>
      </c>
      <c r="O9" s="32"/>
      <c r="P9" s="32">
        <f t="shared" si="0"/>
        <v>38558</v>
      </c>
      <c r="Q9" s="35">
        <v>1091</v>
      </c>
      <c r="R9" s="35"/>
      <c r="S9" s="32"/>
      <c r="T9" s="33">
        <f t="shared" si="1"/>
        <v>6747.65</v>
      </c>
      <c r="U9" s="35">
        <f t="shared" si="2"/>
        <v>1156.74</v>
      </c>
      <c r="V9" s="47">
        <v>1292.6300000000001</v>
      </c>
      <c r="W9" s="35">
        <f t="shared" si="3"/>
        <v>771.16</v>
      </c>
      <c r="X9" s="41"/>
      <c r="Y9" s="35"/>
      <c r="Z9" s="32"/>
      <c r="AA9" s="49"/>
      <c r="AB9" s="35"/>
      <c r="AC9" s="41"/>
      <c r="AD9" s="35">
        <f t="shared" si="4"/>
        <v>655.4860000000001</v>
      </c>
      <c r="AE9" s="35">
        <f t="shared" ref="AE9:AE72" si="8">(N9*4%)*11</f>
        <v>16965.52</v>
      </c>
      <c r="AF9" s="41">
        <f t="shared" si="5"/>
        <v>30846.400000000001</v>
      </c>
      <c r="AG9" s="32">
        <f t="shared" si="6"/>
        <v>64263.333333333336</v>
      </c>
      <c r="AH9" s="35">
        <v>0</v>
      </c>
      <c r="AI9" s="35">
        <v>9666.0499999999993</v>
      </c>
      <c r="AJ9" s="35"/>
      <c r="AK9" s="35"/>
      <c r="AL9" s="35"/>
      <c r="AM9" s="35"/>
      <c r="AN9" s="35"/>
      <c r="AO9" s="35"/>
      <c r="AP9" s="35"/>
      <c r="AQ9" s="35"/>
      <c r="AR9" s="36">
        <f t="shared" ref="AR9:AR67" si="9">(P9+Q9+R9+S9+T9+U9+V9+W9+X9+Y9+Z9+AA9+AB9+AC9+AD9)*12+(AE9+AF9+AG9+AH9+AI9+AJ9+AK9+AL9+AM9+AN9+AO9+AP9+AQ9)</f>
        <v>725013.29533333331</v>
      </c>
      <c r="AS9" s="35"/>
    </row>
    <row r="10" spans="1:45" s="8" customFormat="1" x14ac:dyDescent="0.2">
      <c r="A10" s="24">
        <f t="shared" si="7"/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27">
        <v>43440</v>
      </c>
      <c r="G10" s="24"/>
      <c r="H10" s="28">
        <v>40</v>
      </c>
      <c r="I10" s="29" t="s">
        <v>68</v>
      </c>
      <c r="J10" s="30" t="s">
        <v>15</v>
      </c>
      <c r="K10" s="29" t="s">
        <v>70</v>
      </c>
      <c r="L10" s="28" t="s">
        <v>41</v>
      </c>
      <c r="M10" s="28" t="s">
        <v>142</v>
      </c>
      <c r="N10" s="31">
        <v>38558</v>
      </c>
      <c r="O10" s="32"/>
      <c r="P10" s="32">
        <f t="shared" si="0"/>
        <v>38558</v>
      </c>
      <c r="Q10" s="35">
        <v>1091</v>
      </c>
      <c r="R10" s="35"/>
      <c r="S10" s="32"/>
      <c r="T10" s="33">
        <f t="shared" si="1"/>
        <v>6747.65</v>
      </c>
      <c r="U10" s="35">
        <f t="shared" si="2"/>
        <v>1156.74</v>
      </c>
      <c r="V10" s="47">
        <v>1292.6300000000001</v>
      </c>
      <c r="W10" s="35">
        <f t="shared" si="3"/>
        <v>771.16</v>
      </c>
      <c r="X10" s="41"/>
      <c r="Y10" s="35"/>
      <c r="Z10" s="32"/>
      <c r="AA10" s="49"/>
      <c r="AB10" s="35"/>
      <c r="AC10" s="41"/>
      <c r="AD10" s="35">
        <f t="shared" si="4"/>
        <v>655.4860000000001</v>
      </c>
      <c r="AE10" s="35">
        <f t="shared" si="8"/>
        <v>16965.52</v>
      </c>
      <c r="AF10" s="41">
        <f t="shared" si="5"/>
        <v>30846.400000000001</v>
      </c>
      <c r="AG10" s="32">
        <f t="shared" si="6"/>
        <v>64263.333333333336</v>
      </c>
      <c r="AH10" s="35">
        <v>0</v>
      </c>
      <c r="AI10" s="35">
        <v>9666.0499999999993</v>
      </c>
      <c r="AJ10" s="35"/>
      <c r="AK10" s="35"/>
      <c r="AL10" s="35"/>
      <c r="AM10" s="35"/>
      <c r="AN10" s="35"/>
      <c r="AO10" s="35"/>
      <c r="AP10" s="35"/>
      <c r="AQ10" s="35"/>
      <c r="AR10" s="36">
        <f t="shared" si="9"/>
        <v>725013.29533333331</v>
      </c>
      <c r="AS10" s="35"/>
    </row>
    <row r="11" spans="1:45" s="8" customFormat="1" x14ac:dyDescent="0.2">
      <c r="A11" s="24">
        <f t="shared" si="7"/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27"/>
      <c r="G11" s="24"/>
      <c r="H11" s="28">
        <v>40</v>
      </c>
      <c r="I11" s="29" t="s">
        <v>68</v>
      </c>
      <c r="J11" s="30" t="s">
        <v>15</v>
      </c>
      <c r="K11" s="29" t="s">
        <v>70</v>
      </c>
      <c r="L11" s="28" t="s">
        <v>41</v>
      </c>
      <c r="M11" s="28"/>
      <c r="N11" s="31">
        <v>38558</v>
      </c>
      <c r="O11" s="32"/>
      <c r="P11" s="32">
        <f t="shared" si="0"/>
        <v>38558</v>
      </c>
      <c r="Q11" s="35">
        <v>1091</v>
      </c>
      <c r="R11" s="35"/>
      <c r="S11" s="32"/>
      <c r="T11" s="33">
        <f t="shared" si="1"/>
        <v>6747.65</v>
      </c>
      <c r="U11" s="35">
        <f t="shared" si="2"/>
        <v>1156.74</v>
      </c>
      <c r="V11" s="47">
        <v>1292.6300000000001</v>
      </c>
      <c r="W11" s="35">
        <f t="shared" si="3"/>
        <v>771.16</v>
      </c>
      <c r="X11" s="41"/>
      <c r="Y11" s="35"/>
      <c r="Z11" s="32"/>
      <c r="AA11" s="49"/>
      <c r="AB11" s="35"/>
      <c r="AC11" s="41"/>
      <c r="AD11" s="35">
        <f t="shared" si="4"/>
        <v>655.4860000000001</v>
      </c>
      <c r="AE11" s="35">
        <f t="shared" si="8"/>
        <v>16965.52</v>
      </c>
      <c r="AF11" s="41">
        <f t="shared" si="5"/>
        <v>30846.400000000001</v>
      </c>
      <c r="AG11" s="32">
        <f t="shared" si="6"/>
        <v>64263.333333333336</v>
      </c>
      <c r="AH11" s="35">
        <v>0</v>
      </c>
      <c r="AI11" s="35">
        <v>9666.0499999999993</v>
      </c>
      <c r="AJ11" s="35"/>
      <c r="AK11" s="35"/>
      <c r="AL11" s="35"/>
      <c r="AM11" s="35"/>
      <c r="AN11" s="35"/>
      <c r="AO11" s="35"/>
      <c r="AP11" s="35"/>
      <c r="AQ11" s="35"/>
      <c r="AR11" s="36">
        <f t="shared" si="9"/>
        <v>725013.29533333331</v>
      </c>
      <c r="AS11" s="35" t="s">
        <v>72</v>
      </c>
    </row>
    <row r="12" spans="1:45" s="8" customFormat="1" x14ac:dyDescent="0.2">
      <c r="A12" s="24">
        <f t="shared" si="7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27">
        <v>43512</v>
      </c>
      <c r="G12" s="24"/>
      <c r="H12" s="28">
        <v>40</v>
      </c>
      <c r="I12" s="29" t="s">
        <v>68</v>
      </c>
      <c r="J12" s="30" t="s">
        <v>15</v>
      </c>
      <c r="K12" s="29" t="s">
        <v>70</v>
      </c>
      <c r="L12" s="28" t="s">
        <v>41</v>
      </c>
      <c r="M12" s="28" t="s">
        <v>145</v>
      </c>
      <c r="N12" s="31">
        <v>38558</v>
      </c>
      <c r="O12" s="32"/>
      <c r="P12" s="32">
        <f t="shared" si="0"/>
        <v>38558</v>
      </c>
      <c r="Q12" s="35">
        <v>1091</v>
      </c>
      <c r="R12" s="35"/>
      <c r="S12" s="32"/>
      <c r="T12" s="33">
        <f t="shared" si="1"/>
        <v>6747.65</v>
      </c>
      <c r="U12" s="35">
        <f t="shared" si="2"/>
        <v>1156.74</v>
      </c>
      <c r="V12" s="47">
        <v>1292.6300000000001</v>
      </c>
      <c r="W12" s="35">
        <f t="shared" si="3"/>
        <v>771.16</v>
      </c>
      <c r="X12" s="41"/>
      <c r="Y12" s="35"/>
      <c r="Z12" s="32"/>
      <c r="AA12" s="49"/>
      <c r="AB12" s="35"/>
      <c r="AC12" s="41"/>
      <c r="AD12" s="35">
        <f t="shared" si="4"/>
        <v>655.4860000000001</v>
      </c>
      <c r="AE12" s="35">
        <f t="shared" si="8"/>
        <v>16965.52</v>
      </c>
      <c r="AF12" s="41">
        <f t="shared" si="5"/>
        <v>30846.400000000001</v>
      </c>
      <c r="AG12" s="32">
        <f t="shared" si="6"/>
        <v>64263.333333333336</v>
      </c>
      <c r="AH12" s="35">
        <v>0</v>
      </c>
      <c r="AI12" s="35">
        <v>9666.0499999999993</v>
      </c>
      <c r="AJ12" s="35"/>
      <c r="AK12" s="35"/>
      <c r="AL12" s="35"/>
      <c r="AM12" s="35"/>
      <c r="AN12" s="35"/>
      <c r="AO12" s="35"/>
      <c r="AP12" s="35"/>
      <c r="AQ12" s="35"/>
      <c r="AR12" s="36">
        <f t="shared" si="9"/>
        <v>725013.29533333331</v>
      </c>
      <c r="AS12" s="35"/>
    </row>
    <row r="13" spans="1:45" s="8" customFormat="1" x14ac:dyDescent="0.2">
      <c r="A13" s="24">
        <f t="shared" si="7"/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27">
        <v>43587</v>
      </c>
      <c r="G13" s="24"/>
      <c r="H13" s="28">
        <v>40</v>
      </c>
      <c r="I13" s="29" t="s">
        <v>68</v>
      </c>
      <c r="J13" s="30" t="s">
        <v>15</v>
      </c>
      <c r="K13" s="29" t="s">
        <v>70</v>
      </c>
      <c r="L13" s="28" t="s">
        <v>41</v>
      </c>
      <c r="M13" s="28" t="s">
        <v>181</v>
      </c>
      <c r="N13" s="31">
        <v>38558</v>
      </c>
      <c r="O13" s="32"/>
      <c r="P13" s="32">
        <f t="shared" si="0"/>
        <v>38558</v>
      </c>
      <c r="Q13" s="35">
        <v>1091</v>
      </c>
      <c r="R13" s="35"/>
      <c r="S13" s="32"/>
      <c r="T13" s="33">
        <f t="shared" si="1"/>
        <v>6747.65</v>
      </c>
      <c r="U13" s="35">
        <f t="shared" si="2"/>
        <v>1156.74</v>
      </c>
      <c r="V13" s="47">
        <v>1292.6300000000001</v>
      </c>
      <c r="W13" s="35">
        <f t="shared" si="3"/>
        <v>771.16</v>
      </c>
      <c r="X13" s="41"/>
      <c r="Y13" s="35"/>
      <c r="Z13" s="32"/>
      <c r="AA13" s="49"/>
      <c r="AB13" s="35"/>
      <c r="AC13" s="41"/>
      <c r="AD13" s="35">
        <f t="shared" si="4"/>
        <v>655.4860000000001</v>
      </c>
      <c r="AE13" s="35">
        <f t="shared" si="8"/>
        <v>16965.52</v>
      </c>
      <c r="AF13" s="41">
        <f t="shared" si="5"/>
        <v>30846.400000000001</v>
      </c>
      <c r="AG13" s="32">
        <f t="shared" si="6"/>
        <v>64263.333333333336</v>
      </c>
      <c r="AH13" s="35">
        <v>0</v>
      </c>
      <c r="AI13" s="35">
        <v>9666.0499999999993</v>
      </c>
      <c r="AJ13" s="35"/>
      <c r="AK13" s="35"/>
      <c r="AL13" s="35"/>
      <c r="AM13" s="35"/>
      <c r="AN13" s="35"/>
      <c r="AO13" s="35"/>
      <c r="AP13" s="35"/>
      <c r="AQ13" s="35"/>
      <c r="AR13" s="36">
        <f t="shared" si="9"/>
        <v>725013.29533333331</v>
      </c>
      <c r="AS13" s="35"/>
    </row>
    <row r="14" spans="1:45" s="8" customFormat="1" x14ac:dyDescent="0.2">
      <c r="A14" s="24">
        <f t="shared" si="7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27">
        <v>43481</v>
      </c>
      <c r="G14" s="24"/>
      <c r="H14" s="28">
        <v>40</v>
      </c>
      <c r="I14" s="29" t="s">
        <v>68</v>
      </c>
      <c r="J14" s="30" t="s">
        <v>16</v>
      </c>
      <c r="K14" s="29" t="s">
        <v>70</v>
      </c>
      <c r="L14" s="28" t="s">
        <v>41</v>
      </c>
      <c r="M14" s="28" t="s">
        <v>143</v>
      </c>
      <c r="N14" s="31">
        <v>32087.9</v>
      </c>
      <c r="O14" s="32"/>
      <c r="P14" s="32">
        <f t="shared" si="0"/>
        <v>32087.9</v>
      </c>
      <c r="Q14" s="35">
        <v>1091</v>
      </c>
      <c r="R14" s="35"/>
      <c r="S14" s="32"/>
      <c r="T14" s="33">
        <f t="shared" si="1"/>
        <v>5615.3824999999997</v>
      </c>
      <c r="U14" s="35">
        <f t="shared" si="2"/>
        <v>962.63700000000006</v>
      </c>
      <c r="V14" s="47">
        <v>1292.6300000000001</v>
      </c>
      <c r="W14" s="35">
        <f t="shared" si="3"/>
        <v>641.75800000000004</v>
      </c>
      <c r="X14" s="41"/>
      <c r="Y14" s="35"/>
      <c r="Z14" s="32"/>
      <c r="AA14" s="49"/>
      <c r="AB14" s="35"/>
      <c r="AC14" s="41"/>
      <c r="AD14" s="35">
        <f t="shared" si="4"/>
        <v>545.49430000000007</v>
      </c>
      <c r="AE14" s="35">
        <f t="shared" si="8"/>
        <v>14118.676000000001</v>
      </c>
      <c r="AF14" s="41">
        <f t="shared" si="5"/>
        <v>25670.320000000003</v>
      </c>
      <c r="AG14" s="32">
        <f t="shared" si="6"/>
        <v>53479.833333333343</v>
      </c>
      <c r="AH14" s="35">
        <v>0</v>
      </c>
      <c r="AI14" s="35">
        <v>9666.0499999999993</v>
      </c>
      <c r="AJ14" s="35"/>
      <c r="AK14" s="35"/>
      <c r="AL14" s="35"/>
      <c r="AM14" s="35"/>
      <c r="AN14" s="35"/>
      <c r="AO14" s="35"/>
      <c r="AP14" s="35"/>
      <c r="AQ14" s="35"/>
      <c r="AR14" s="36">
        <f t="shared" si="9"/>
        <v>609776.50093333342</v>
      </c>
      <c r="AS14" s="35"/>
    </row>
    <row r="15" spans="1:45" s="8" customFormat="1" x14ac:dyDescent="0.2">
      <c r="A15" s="24">
        <f t="shared" si="7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27">
        <v>41396</v>
      </c>
      <c r="G15" s="24"/>
      <c r="H15" s="28">
        <v>40</v>
      </c>
      <c r="I15" s="29" t="s">
        <v>68</v>
      </c>
      <c r="J15" s="30" t="s">
        <v>16</v>
      </c>
      <c r="K15" s="29" t="s">
        <v>70</v>
      </c>
      <c r="L15" s="28" t="s">
        <v>41</v>
      </c>
      <c r="M15" s="28" t="s">
        <v>143</v>
      </c>
      <c r="N15" s="31">
        <v>32087.9</v>
      </c>
      <c r="O15" s="32"/>
      <c r="P15" s="32">
        <f t="shared" si="0"/>
        <v>32087.9</v>
      </c>
      <c r="Q15" s="35">
        <v>1091</v>
      </c>
      <c r="R15" s="35"/>
      <c r="S15" s="32"/>
      <c r="T15" s="33">
        <f t="shared" si="1"/>
        <v>5615.3824999999997</v>
      </c>
      <c r="U15" s="35">
        <f t="shared" si="2"/>
        <v>962.63700000000006</v>
      </c>
      <c r="V15" s="47">
        <v>1292.6300000000001</v>
      </c>
      <c r="W15" s="35">
        <f t="shared" si="3"/>
        <v>641.75800000000004</v>
      </c>
      <c r="X15" s="41"/>
      <c r="Y15" s="35"/>
      <c r="Z15" s="32"/>
      <c r="AA15" s="49"/>
      <c r="AB15" s="35"/>
      <c r="AC15" s="41"/>
      <c r="AD15" s="35">
        <f t="shared" si="4"/>
        <v>545.49430000000007</v>
      </c>
      <c r="AE15" s="35">
        <f t="shared" si="8"/>
        <v>14118.676000000001</v>
      </c>
      <c r="AF15" s="41">
        <f t="shared" si="5"/>
        <v>25670.320000000003</v>
      </c>
      <c r="AG15" s="32">
        <f t="shared" si="6"/>
        <v>53479.833333333343</v>
      </c>
      <c r="AH15" s="35">
        <v>0</v>
      </c>
      <c r="AI15" s="35">
        <v>9666.0499999999993</v>
      </c>
      <c r="AJ15" s="35"/>
      <c r="AK15" s="35"/>
      <c r="AL15" s="35"/>
      <c r="AM15" s="35"/>
      <c r="AN15" s="35"/>
      <c r="AO15" s="35"/>
      <c r="AP15" s="35"/>
      <c r="AQ15" s="35"/>
      <c r="AR15" s="36">
        <f t="shared" si="9"/>
        <v>609776.50093333342</v>
      </c>
      <c r="AS15" s="35"/>
    </row>
    <row r="16" spans="1:45" s="8" customFormat="1" x14ac:dyDescent="0.2">
      <c r="A16" s="24">
        <f t="shared" si="7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27">
        <v>43497</v>
      </c>
      <c r="G16" s="24"/>
      <c r="H16" s="28">
        <v>40</v>
      </c>
      <c r="I16" s="29" t="s">
        <v>68</v>
      </c>
      <c r="J16" s="30" t="s">
        <v>16</v>
      </c>
      <c r="K16" s="29" t="s">
        <v>70</v>
      </c>
      <c r="L16" s="28" t="s">
        <v>41</v>
      </c>
      <c r="M16" s="28" t="s">
        <v>141</v>
      </c>
      <c r="N16" s="31">
        <v>32087.9</v>
      </c>
      <c r="O16" s="32"/>
      <c r="P16" s="32">
        <f t="shared" si="0"/>
        <v>32087.9</v>
      </c>
      <c r="Q16" s="35">
        <v>1091</v>
      </c>
      <c r="R16" s="35"/>
      <c r="S16" s="32"/>
      <c r="T16" s="33">
        <f t="shared" si="1"/>
        <v>5615.3824999999997</v>
      </c>
      <c r="U16" s="35">
        <f t="shared" si="2"/>
        <v>962.63700000000006</v>
      </c>
      <c r="V16" s="47">
        <v>1292.6300000000001</v>
      </c>
      <c r="W16" s="35">
        <f t="shared" si="3"/>
        <v>641.75800000000004</v>
      </c>
      <c r="X16" s="41"/>
      <c r="Y16" s="35"/>
      <c r="Z16" s="32"/>
      <c r="AA16" s="49"/>
      <c r="AB16" s="35"/>
      <c r="AC16" s="41"/>
      <c r="AD16" s="35">
        <f t="shared" si="4"/>
        <v>545.49430000000007</v>
      </c>
      <c r="AE16" s="35">
        <f t="shared" si="8"/>
        <v>14118.676000000001</v>
      </c>
      <c r="AF16" s="41">
        <f t="shared" si="5"/>
        <v>25670.320000000003</v>
      </c>
      <c r="AG16" s="32">
        <f t="shared" si="6"/>
        <v>53479.833333333343</v>
      </c>
      <c r="AH16" s="35">
        <v>0</v>
      </c>
      <c r="AI16" s="35">
        <v>9666.0499999999993</v>
      </c>
      <c r="AJ16" s="35"/>
      <c r="AK16" s="35"/>
      <c r="AL16" s="35"/>
      <c r="AM16" s="35"/>
      <c r="AN16" s="35"/>
      <c r="AO16" s="35"/>
      <c r="AP16" s="35"/>
      <c r="AQ16" s="35"/>
      <c r="AR16" s="36">
        <f t="shared" si="9"/>
        <v>609776.50093333342</v>
      </c>
      <c r="AS16" s="35"/>
    </row>
    <row r="17" spans="1:45" s="8" customFormat="1" x14ac:dyDescent="0.2">
      <c r="A17" s="24">
        <f t="shared" si="7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27">
        <v>35536</v>
      </c>
      <c r="G17" s="24"/>
      <c r="H17" s="28">
        <v>40</v>
      </c>
      <c r="I17" s="29" t="s">
        <v>68</v>
      </c>
      <c r="J17" s="30" t="s">
        <v>17</v>
      </c>
      <c r="K17" s="29" t="s">
        <v>70</v>
      </c>
      <c r="L17" s="28" t="s">
        <v>41</v>
      </c>
      <c r="M17" s="28" t="s">
        <v>141</v>
      </c>
      <c r="N17" s="31">
        <v>27050.25</v>
      </c>
      <c r="O17" s="32"/>
      <c r="P17" s="32">
        <f t="shared" si="0"/>
        <v>27050.25</v>
      </c>
      <c r="Q17" s="35">
        <v>1091</v>
      </c>
      <c r="R17" s="35"/>
      <c r="S17" s="32"/>
      <c r="T17" s="33">
        <f t="shared" si="1"/>
        <v>4733.7937499999998</v>
      </c>
      <c r="U17" s="35">
        <f t="shared" si="2"/>
        <v>811.50749999999994</v>
      </c>
      <c r="V17" s="47">
        <v>1292.6300000000001</v>
      </c>
      <c r="W17" s="35">
        <f t="shared" si="3"/>
        <v>541.005</v>
      </c>
      <c r="X17" s="41"/>
      <c r="Y17" s="35"/>
      <c r="Z17" s="32"/>
      <c r="AA17" s="49"/>
      <c r="AB17" s="35"/>
      <c r="AC17" s="41"/>
      <c r="AD17" s="35">
        <f t="shared" si="4"/>
        <v>459.85425000000004</v>
      </c>
      <c r="AE17" s="35">
        <f t="shared" si="8"/>
        <v>11902.11</v>
      </c>
      <c r="AF17" s="41">
        <f t="shared" si="5"/>
        <v>21640.199999999997</v>
      </c>
      <c r="AG17" s="32">
        <f t="shared" si="6"/>
        <v>45083.75</v>
      </c>
      <c r="AH17" s="35">
        <v>13525.2</v>
      </c>
      <c r="AI17" s="35">
        <v>9666.0499999999993</v>
      </c>
      <c r="AJ17" s="35"/>
      <c r="AK17" s="35"/>
      <c r="AL17" s="35"/>
      <c r="AM17" s="35"/>
      <c r="AN17" s="35"/>
      <c r="AO17" s="35"/>
      <c r="AP17" s="35"/>
      <c r="AQ17" s="35"/>
      <c r="AR17" s="36">
        <f t="shared" si="9"/>
        <v>533577.79599999986</v>
      </c>
      <c r="AS17" s="35"/>
    </row>
    <row r="18" spans="1:45" s="8" customFormat="1" x14ac:dyDescent="0.2">
      <c r="A18" s="24">
        <f t="shared" si="7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27">
        <v>43556</v>
      </c>
      <c r="G18" s="24"/>
      <c r="H18" s="28">
        <v>40</v>
      </c>
      <c r="I18" s="29" t="s">
        <v>68</v>
      </c>
      <c r="J18" s="30" t="s">
        <v>17</v>
      </c>
      <c r="K18" s="29" t="s">
        <v>70</v>
      </c>
      <c r="L18" s="28" t="s">
        <v>41</v>
      </c>
      <c r="M18" s="28" t="s">
        <v>145</v>
      </c>
      <c r="N18" s="31">
        <v>27050.25</v>
      </c>
      <c r="O18" s="32"/>
      <c r="P18" s="32">
        <f t="shared" si="0"/>
        <v>27050.25</v>
      </c>
      <c r="Q18" s="35">
        <v>1091</v>
      </c>
      <c r="R18" s="35"/>
      <c r="S18" s="32"/>
      <c r="T18" s="33">
        <f t="shared" si="1"/>
        <v>4733.7937499999998</v>
      </c>
      <c r="U18" s="35">
        <f t="shared" si="2"/>
        <v>811.50749999999994</v>
      </c>
      <c r="V18" s="47">
        <v>1292.6300000000001</v>
      </c>
      <c r="W18" s="35">
        <f t="shared" si="3"/>
        <v>541.005</v>
      </c>
      <c r="X18" s="41"/>
      <c r="Y18" s="35"/>
      <c r="Z18" s="32"/>
      <c r="AA18" s="49"/>
      <c r="AB18" s="35"/>
      <c r="AC18" s="41"/>
      <c r="AD18" s="35">
        <f t="shared" si="4"/>
        <v>459.85425000000004</v>
      </c>
      <c r="AE18" s="35">
        <f t="shared" si="8"/>
        <v>11902.11</v>
      </c>
      <c r="AF18" s="41">
        <f t="shared" si="5"/>
        <v>21640.199999999997</v>
      </c>
      <c r="AG18" s="32">
        <f t="shared" si="6"/>
        <v>45083.75</v>
      </c>
      <c r="AH18" s="35">
        <v>0</v>
      </c>
      <c r="AI18" s="35">
        <v>9666.0499999999993</v>
      </c>
      <c r="AJ18" s="35"/>
      <c r="AK18" s="35"/>
      <c r="AL18" s="35"/>
      <c r="AM18" s="35"/>
      <c r="AN18" s="35"/>
      <c r="AO18" s="35"/>
      <c r="AP18" s="35"/>
      <c r="AQ18" s="35"/>
      <c r="AR18" s="36">
        <f t="shared" si="9"/>
        <v>520052.59599999984</v>
      </c>
      <c r="AS18" s="35"/>
    </row>
    <row r="19" spans="1:45" s="8" customFormat="1" x14ac:dyDescent="0.2">
      <c r="A19" s="24">
        <f t="shared" si="7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27">
        <v>43481</v>
      </c>
      <c r="G19" s="24"/>
      <c r="H19" s="28">
        <v>40</v>
      </c>
      <c r="I19" s="29" t="s">
        <v>68</v>
      </c>
      <c r="J19" s="30" t="s">
        <v>17</v>
      </c>
      <c r="K19" s="29" t="s">
        <v>70</v>
      </c>
      <c r="L19" s="28" t="s">
        <v>41</v>
      </c>
      <c r="M19" s="28" t="s">
        <v>141</v>
      </c>
      <c r="N19" s="31">
        <v>27050.25</v>
      </c>
      <c r="O19" s="32"/>
      <c r="P19" s="32">
        <f t="shared" si="0"/>
        <v>27050.25</v>
      </c>
      <c r="Q19" s="35">
        <v>1091</v>
      </c>
      <c r="R19" s="35"/>
      <c r="S19" s="32"/>
      <c r="T19" s="33">
        <f t="shared" si="1"/>
        <v>4733.7937499999998</v>
      </c>
      <c r="U19" s="35">
        <f t="shared" si="2"/>
        <v>811.50749999999994</v>
      </c>
      <c r="V19" s="47">
        <v>1292.6300000000001</v>
      </c>
      <c r="W19" s="35">
        <f t="shared" si="3"/>
        <v>541.005</v>
      </c>
      <c r="X19" s="41"/>
      <c r="Y19" s="35"/>
      <c r="Z19" s="32"/>
      <c r="AA19" s="49"/>
      <c r="AB19" s="35"/>
      <c r="AC19" s="41"/>
      <c r="AD19" s="35">
        <f t="shared" si="4"/>
        <v>459.85425000000004</v>
      </c>
      <c r="AE19" s="35">
        <f t="shared" si="8"/>
        <v>11902.11</v>
      </c>
      <c r="AF19" s="41">
        <f t="shared" si="5"/>
        <v>21640.199999999997</v>
      </c>
      <c r="AG19" s="32">
        <f t="shared" si="6"/>
        <v>45083.75</v>
      </c>
      <c r="AH19" s="35">
        <v>0</v>
      </c>
      <c r="AI19" s="35">
        <v>9666.0499999999993</v>
      </c>
      <c r="AJ19" s="35"/>
      <c r="AK19" s="35"/>
      <c r="AL19" s="35"/>
      <c r="AM19" s="35"/>
      <c r="AN19" s="35"/>
      <c r="AO19" s="35"/>
      <c r="AP19" s="35"/>
      <c r="AQ19" s="35"/>
      <c r="AR19" s="36">
        <f t="shared" si="9"/>
        <v>520052.59599999984</v>
      </c>
      <c r="AS19" s="35"/>
    </row>
    <row r="20" spans="1:45" s="8" customFormat="1" x14ac:dyDescent="0.2">
      <c r="A20" s="24">
        <f t="shared" si="7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27">
        <v>43481</v>
      </c>
      <c r="G20" s="24"/>
      <c r="H20" s="28">
        <v>40</v>
      </c>
      <c r="I20" s="29" t="s">
        <v>68</v>
      </c>
      <c r="J20" s="30" t="s">
        <v>17</v>
      </c>
      <c r="K20" s="29" t="s">
        <v>70</v>
      </c>
      <c r="L20" s="28" t="s">
        <v>41</v>
      </c>
      <c r="M20" s="28" t="s">
        <v>143</v>
      </c>
      <c r="N20" s="31">
        <v>27050.25</v>
      </c>
      <c r="O20" s="32"/>
      <c r="P20" s="32">
        <f t="shared" si="0"/>
        <v>27050.25</v>
      </c>
      <c r="Q20" s="35">
        <v>1091</v>
      </c>
      <c r="R20" s="35"/>
      <c r="S20" s="32"/>
      <c r="T20" s="33">
        <f t="shared" si="1"/>
        <v>4733.7937499999998</v>
      </c>
      <c r="U20" s="35">
        <f t="shared" si="2"/>
        <v>811.50749999999994</v>
      </c>
      <c r="V20" s="47">
        <v>1292.6300000000001</v>
      </c>
      <c r="W20" s="35">
        <f t="shared" si="3"/>
        <v>541.005</v>
      </c>
      <c r="X20" s="41"/>
      <c r="Y20" s="35"/>
      <c r="Z20" s="32"/>
      <c r="AA20" s="49"/>
      <c r="AB20" s="35"/>
      <c r="AC20" s="41"/>
      <c r="AD20" s="35">
        <f t="shared" si="4"/>
        <v>459.85425000000004</v>
      </c>
      <c r="AE20" s="35">
        <f t="shared" si="8"/>
        <v>11902.11</v>
      </c>
      <c r="AF20" s="41">
        <f t="shared" si="5"/>
        <v>21640.199999999997</v>
      </c>
      <c r="AG20" s="32">
        <f t="shared" si="6"/>
        <v>45083.75</v>
      </c>
      <c r="AH20" s="35">
        <v>0</v>
      </c>
      <c r="AI20" s="35">
        <v>9666.0499999999993</v>
      </c>
      <c r="AJ20" s="35"/>
      <c r="AK20" s="35"/>
      <c r="AL20" s="35"/>
      <c r="AM20" s="35"/>
      <c r="AN20" s="35"/>
      <c r="AO20" s="35"/>
      <c r="AP20" s="35"/>
      <c r="AQ20" s="35"/>
      <c r="AR20" s="36">
        <f t="shared" si="9"/>
        <v>520052.59599999984</v>
      </c>
      <c r="AS20" s="35"/>
    </row>
    <row r="21" spans="1:45" s="8" customFormat="1" x14ac:dyDescent="0.2">
      <c r="A21" s="24">
        <f t="shared" si="7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27">
        <v>43587</v>
      </c>
      <c r="G21" s="24"/>
      <c r="H21" s="28">
        <v>40</v>
      </c>
      <c r="I21" s="29" t="s">
        <v>68</v>
      </c>
      <c r="J21" s="30" t="s">
        <v>17</v>
      </c>
      <c r="K21" s="29" t="s">
        <v>70</v>
      </c>
      <c r="L21" s="28" t="s">
        <v>41</v>
      </c>
      <c r="M21" s="28" t="s">
        <v>141</v>
      </c>
      <c r="N21" s="31">
        <v>27050.25</v>
      </c>
      <c r="O21" s="32"/>
      <c r="P21" s="32">
        <f t="shared" si="0"/>
        <v>27050.25</v>
      </c>
      <c r="Q21" s="35">
        <v>1091</v>
      </c>
      <c r="R21" s="35"/>
      <c r="S21" s="32"/>
      <c r="T21" s="33">
        <f t="shared" si="1"/>
        <v>4733.7937499999998</v>
      </c>
      <c r="U21" s="35">
        <f t="shared" si="2"/>
        <v>811.50749999999994</v>
      </c>
      <c r="V21" s="47">
        <v>1292.6300000000001</v>
      </c>
      <c r="W21" s="35">
        <f t="shared" si="3"/>
        <v>541.005</v>
      </c>
      <c r="X21" s="41"/>
      <c r="Y21" s="35"/>
      <c r="Z21" s="32"/>
      <c r="AA21" s="49"/>
      <c r="AB21" s="35"/>
      <c r="AC21" s="41"/>
      <c r="AD21" s="35">
        <f t="shared" si="4"/>
        <v>459.85425000000004</v>
      </c>
      <c r="AE21" s="35">
        <f t="shared" si="8"/>
        <v>11902.11</v>
      </c>
      <c r="AF21" s="41">
        <f t="shared" si="5"/>
        <v>21640.199999999997</v>
      </c>
      <c r="AG21" s="32">
        <f t="shared" si="6"/>
        <v>45083.75</v>
      </c>
      <c r="AH21" s="35">
        <v>0</v>
      </c>
      <c r="AI21" s="35">
        <v>9666.0499999999993</v>
      </c>
      <c r="AJ21" s="35"/>
      <c r="AK21" s="35"/>
      <c r="AL21" s="35"/>
      <c r="AM21" s="35"/>
      <c r="AN21" s="35"/>
      <c r="AO21" s="35"/>
      <c r="AP21" s="35"/>
      <c r="AQ21" s="35"/>
      <c r="AR21" s="36">
        <f t="shared" si="9"/>
        <v>520052.59599999984</v>
      </c>
      <c r="AS21" s="35"/>
    </row>
    <row r="22" spans="1:45" s="8" customFormat="1" x14ac:dyDescent="0.2">
      <c r="A22" s="24">
        <f t="shared" si="7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27">
        <v>43587</v>
      </c>
      <c r="G22" s="24"/>
      <c r="H22" s="28">
        <v>40</v>
      </c>
      <c r="I22" s="29" t="s">
        <v>68</v>
      </c>
      <c r="J22" s="30" t="s">
        <v>17</v>
      </c>
      <c r="K22" s="29" t="s">
        <v>70</v>
      </c>
      <c r="L22" s="28" t="s">
        <v>41</v>
      </c>
      <c r="M22" s="28" t="s">
        <v>142</v>
      </c>
      <c r="N22" s="31">
        <v>27050.25</v>
      </c>
      <c r="O22" s="32"/>
      <c r="P22" s="32">
        <f t="shared" si="0"/>
        <v>27050.25</v>
      </c>
      <c r="Q22" s="35">
        <v>1091</v>
      </c>
      <c r="R22" s="35"/>
      <c r="S22" s="32"/>
      <c r="T22" s="33">
        <f t="shared" si="1"/>
        <v>4733.7937499999998</v>
      </c>
      <c r="U22" s="35">
        <f t="shared" si="2"/>
        <v>811.50749999999994</v>
      </c>
      <c r="V22" s="47">
        <v>1292.6300000000001</v>
      </c>
      <c r="W22" s="35">
        <f t="shared" si="3"/>
        <v>541.005</v>
      </c>
      <c r="X22" s="41"/>
      <c r="Y22" s="35"/>
      <c r="Z22" s="32"/>
      <c r="AA22" s="49"/>
      <c r="AB22" s="35"/>
      <c r="AC22" s="41"/>
      <c r="AD22" s="35">
        <f t="shared" si="4"/>
        <v>459.85425000000004</v>
      </c>
      <c r="AE22" s="35">
        <f t="shared" si="8"/>
        <v>11902.11</v>
      </c>
      <c r="AF22" s="41">
        <f t="shared" si="5"/>
        <v>21640.199999999997</v>
      </c>
      <c r="AG22" s="32">
        <f t="shared" si="6"/>
        <v>45083.75</v>
      </c>
      <c r="AH22" s="35">
        <v>0</v>
      </c>
      <c r="AI22" s="35">
        <v>9666.0499999999993</v>
      </c>
      <c r="AJ22" s="35"/>
      <c r="AK22" s="35"/>
      <c r="AL22" s="35"/>
      <c r="AM22" s="35"/>
      <c r="AN22" s="35"/>
      <c r="AO22" s="35"/>
      <c r="AP22" s="35"/>
      <c r="AQ22" s="35"/>
      <c r="AR22" s="36">
        <f t="shared" si="9"/>
        <v>520052.59599999984</v>
      </c>
      <c r="AS22" s="35"/>
    </row>
    <row r="23" spans="1:45" s="8" customFormat="1" x14ac:dyDescent="0.2">
      <c r="A23" s="24">
        <f t="shared" si="7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27">
        <v>43481</v>
      </c>
      <c r="G23" s="24"/>
      <c r="H23" s="28">
        <v>40</v>
      </c>
      <c r="I23" s="29" t="s">
        <v>68</v>
      </c>
      <c r="J23" s="30" t="s">
        <v>17</v>
      </c>
      <c r="K23" s="29" t="s">
        <v>70</v>
      </c>
      <c r="L23" s="28" t="s">
        <v>41</v>
      </c>
      <c r="M23" s="28" t="s">
        <v>141</v>
      </c>
      <c r="N23" s="31">
        <v>27050.25</v>
      </c>
      <c r="O23" s="32"/>
      <c r="P23" s="32">
        <f t="shared" si="0"/>
        <v>27050.25</v>
      </c>
      <c r="Q23" s="35">
        <v>1091</v>
      </c>
      <c r="R23" s="35"/>
      <c r="S23" s="32"/>
      <c r="T23" s="33">
        <f t="shared" si="1"/>
        <v>4733.7937499999998</v>
      </c>
      <c r="U23" s="35">
        <f t="shared" si="2"/>
        <v>811.50749999999994</v>
      </c>
      <c r="V23" s="47">
        <v>1292.6300000000001</v>
      </c>
      <c r="W23" s="35">
        <f t="shared" si="3"/>
        <v>541.005</v>
      </c>
      <c r="X23" s="41"/>
      <c r="Y23" s="35"/>
      <c r="Z23" s="32"/>
      <c r="AA23" s="49"/>
      <c r="AB23" s="35"/>
      <c r="AC23" s="41"/>
      <c r="AD23" s="35">
        <f t="shared" si="4"/>
        <v>459.85425000000004</v>
      </c>
      <c r="AE23" s="35">
        <f t="shared" si="8"/>
        <v>11902.11</v>
      </c>
      <c r="AF23" s="41">
        <f t="shared" si="5"/>
        <v>21640.199999999997</v>
      </c>
      <c r="AG23" s="32">
        <f t="shared" si="6"/>
        <v>45083.75</v>
      </c>
      <c r="AH23" s="35">
        <v>0</v>
      </c>
      <c r="AI23" s="35">
        <v>9666.0499999999993</v>
      </c>
      <c r="AJ23" s="35"/>
      <c r="AK23" s="35"/>
      <c r="AL23" s="35"/>
      <c r="AM23" s="35"/>
      <c r="AN23" s="35"/>
      <c r="AO23" s="35"/>
      <c r="AP23" s="35"/>
      <c r="AQ23" s="35"/>
      <c r="AR23" s="36">
        <f t="shared" si="9"/>
        <v>520052.59599999984</v>
      </c>
      <c r="AS23" s="35"/>
    </row>
    <row r="24" spans="1:45" s="8" customFormat="1" x14ac:dyDescent="0.2">
      <c r="A24" s="24">
        <f t="shared" si="7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27">
        <v>43601</v>
      </c>
      <c r="G24" s="24"/>
      <c r="H24" s="28">
        <v>40</v>
      </c>
      <c r="I24" s="29" t="s">
        <v>68</v>
      </c>
      <c r="J24" s="30" t="s">
        <v>17</v>
      </c>
      <c r="K24" s="29" t="s">
        <v>70</v>
      </c>
      <c r="L24" s="28" t="s">
        <v>41</v>
      </c>
      <c r="M24" s="28" t="s">
        <v>141</v>
      </c>
      <c r="N24" s="31">
        <v>27050.25</v>
      </c>
      <c r="O24" s="32"/>
      <c r="P24" s="32">
        <f t="shared" si="0"/>
        <v>27050.25</v>
      </c>
      <c r="Q24" s="35">
        <v>1091</v>
      </c>
      <c r="R24" s="35"/>
      <c r="S24" s="32"/>
      <c r="T24" s="33">
        <f t="shared" si="1"/>
        <v>4733.7937499999998</v>
      </c>
      <c r="U24" s="35">
        <f t="shared" si="2"/>
        <v>811.50749999999994</v>
      </c>
      <c r="V24" s="47">
        <v>1292.6300000000001</v>
      </c>
      <c r="W24" s="35">
        <f t="shared" si="3"/>
        <v>541.005</v>
      </c>
      <c r="X24" s="41"/>
      <c r="Y24" s="35"/>
      <c r="Z24" s="32"/>
      <c r="AA24" s="49"/>
      <c r="AB24" s="35"/>
      <c r="AC24" s="41"/>
      <c r="AD24" s="35">
        <f t="shared" si="4"/>
        <v>459.85425000000004</v>
      </c>
      <c r="AE24" s="35">
        <f t="shared" si="8"/>
        <v>11902.11</v>
      </c>
      <c r="AF24" s="41">
        <f t="shared" si="5"/>
        <v>21640.199999999997</v>
      </c>
      <c r="AG24" s="32">
        <f t="shared" si="6"/>
        <v>45083.75</v>
      </c>
      <c r="AH24" s="35">
        <v>0</v>
      </c>
      <c r="AI24" s="35">
        <v>9666.0499999999993</v>
      </c>
      <c r="AJ24" s="35"/>
      <c r="AK24" s="35"/>
      <c r="AL24" s="35"/>
      <c r="AM24" s="35"/>
      <c r="AN24" s="35"/>
      <c r="AO24" s="35"/>
      <c r="AP24" s="35"/>
      <c r="AQ24" s="35"/>
      <c r="AR24" s="36">
        <f t="shared" si="9"/>
        <v>520052.59599999984</v>
      </c>
      <c r="AS24" s="35"/>
    </row>
    <row r="25" spans="1:45" s="8" customFormat="1" x14ac:dyDescent="0.2">
      <c r="A25" s="24">
        <f t="shared" si="7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27">
        <v>43481</v>
      </c>
      <c r="G25" s="24"/>
      <c r="H25" s="28">
        <v>40</v>
      </c>
      <c r="I25" s="29" t="s">
        <v>68</v>
      </c>
      <c r="J25" s="30" t="s">
        <v>17</v>
      </c>
      <c r="K25" s="29" t="s">
        <v>70</v>
      </c>
      <c r="L25" s="28" t="s">
        <v>41</v>
      </c>
      <c r="M25" s="28" t="s">
        <v>142</v>
      </c>
      <c r="N25" s="31">
        <v>27050.25</v>
      </c>
      <c r="O25" s="32"/>
      <c r="P25" s="32">
        <f t="shared" si="0"/>
        <v>27050.25</v>
      </c>
      <c r="Q25" s="35">
        <v>1091</v>
      </c>
      <c r="R25" s="35"/>
      <c r="S25" s="32"/>
      <c r="T25" s="33">
        <f t="shared" si="1"/>
        <v>4733.7937499999998</v>
      </c>
      <c r="U25" s="35">
        <f t="shared" si="2"/>
        <v>811.50749999999994</v>
      </c>
      <c r="V25" s="47">
        <v>1292.6300000000001</v>
      </c>
      <c r="W25" s="35">
        <f t="shared" si="3"/>
        <v>541.005</v>
      </c>
      <c r="X25" s="41"/>
      <c r="Y25" s="35"/>
      <c r="Z25" s="32"/>
      <c r="AA25" s="49"/>
      <c r="AB25" s="35"/>
      <c r="AC25" s="41"/>
      <c r="AD25" s="35">
        <f t="shared" si="4"/>
        <v>459.85425000000004</v>
      </c>
      <c r="AE25" s="35">
        <f t="shared" si="8"/>
        <v>11902.11</v>
      </c>
      <c r="AF25" s="41">
        <f t="shared" si="5"/>
        <v>21640.199999999997</v>
      </c>
      <c r="AG25" s="32">
        <f t="shared" si="6"/>
        <v>45083.75</v>
      </c>
      <c r="AH25" s="35">
        <v>0</v>
      </c>
      <c r="AI25" s="35">
        <v>9666.0499999999993</v>
      </c>
      <c r="AJ25" s="35"/>
      <c r="AK25" s="35"/>
      <c r="AL25" s="35"/>
      <c r="AM25" s="35"/>
      <c r="AN25" s="35"/>
      <c r="AO25" s="35"/>
      <c r="AP25" s="35"/>
      <c r="AQ25" s="35"/>
      <c r="AR25" s="36">
        <f t="shared" si="9"/>
        <v>520052.59599999984</v>
      </c>
      <c r="AS25" s="35"/>
    </row>
    <row r="26" spans="1:45" s="8" customFormat="1" x14ac:dyDescent="0.2">
      <c r="A26" s="24">
        <f t="shared" si="7"/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27">
        <v>43481</v>
      </c>
      <c r="G26" s="24"/>
      <c r="H26" s="28">
        <v>40</v>
      </c>
      <c r="I26" s="29" t="s">
        <v>68</v>
      </c>
      <c r="J26" s="30" t="s">
        <v>17</v>
      </c>
      <c r="K26" s="29" t="s">
        <v>70</v>
      </c>
      <c r="L26" s="28" t="s">
        <v>41</v>
      </c>
      <c r="M26" s="28" t="s">
        <v>142</v>
      </c>
      <c r="N26" s="31">
        <v>27050.25</v>
      </c>
      <c r="O26" s="32"/>
      <c r="P26" s="32">
        <f t="shared" ref="P26" si="10">N26+O26</f>
        <v>27050.25</v>
      </c>
      <c r="Q26" s="35">
        <v>1091</v>
      </c>
      <c r="R26" s="35"/>
      <c r="S26" s="32"/>
      <c r="T26" s="33">
        <f t="shared" ref="T26" si="11">(N26*17.5%)</f>
        <v>4733.7937499999998</v>
      </c>
      <c r="U26" s="35">
        <f t="shared" ref="U26" si="12">N26*3%</f>
        <v>811.50749999999994</v>
      </c>
      <c r="V26" s="47">
        <v>1292.6300000000001</v>
      </c>
      <c r="W26" s="35">
        <f t="shared" ref="W26" si="13">N26*2%</f>
        <v>541.005</v>
      </c>
      <c r="X26" s="41"/>
      <c r="Y26" s="35"/>
      <c r="Z26" s="32"/>
      <c r="AA26" s="49"/>
      <c r="AB26" s="35"/>
      <c r="AC26" s="41"/>
      <c r="AD26" s="35">
        <f t="shared" ref="AD26" si="14">N26*1.7%</f>
        <v>459.85425000000004</v>
      </c>
      <c r="AE26" s="35">
        <f t="shared" si="8"/>
        <v>11902.11</v>
      </c>
      <c r="AF26" s="41">
        <f t="shared" ref="AF26" si="15">(N26+X26)/30*24</f>
        <v>21640.199999999997</v>
      </c>
      <c r="AG26" s="32">
        <f t="shared" ref="AG26" si="16">(N26+X26)/30*50</f>
        <v>45083.75</v>
      </c>
      <c r="AH26" s="35">
        <v>0</v>
      </c>
      <c r="AI26" s="35">
        <v>9666.0499999999993</v>
      </c>
      <c r="AJ26" s="35"/>
      <c r="AK26" s="35"/>
      <c r="AL26" s="35"/>
      <c r="AM26" s="35"/>
      <c r="AN26" s="35"/>
      <c r="AO26" s="35"/>
      <c r="AP26" s="35"/>
      <c r="AQ26" s="35"/>
      <c r="AR26" s="36">
        <f t="shared" ref="AR26" si="17">(P26+Q26+R26+S26+T26+U26+V26+W26+X26+Y26+Z26+AA26+AB26+AC26+AD26)*12+(AE26+AF26+AG26+AH26+AI26+AJ26+AK26+AL26+AM26+AN26+AO26+AP26+AQ26)</f>
        <v>520052.59599999984</v>
      </c>
      <c r="AS26" s="35"/>
    </row>
    <row r="27" spans="1:45" s="8" customFormat="1" x14ac:dyDescent="0.2">
      <c r="A27" s="24">
        <f t="shared" si="7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27">
        <v>43601</v>
      </c>
      <c r="G27" s="24">
        <v>16</v>
      </c>
      <c r="H27" s="28">
        <v>40</v>
      </c>
      <c r="I27" s="29" t="s">
        <v>68</v>
      </c>
      <c r="J27" s="30" t="s">
        <v>19</v>
      </c>
      <c r="K27" s="29" t="s">
        <v>70</v>
      </c>
      <c r="L27" s="28" t="s">
        <v>41</v>
      </c>
      <c r="M27" s="28" t="s">
        <v>145</v>
      </c>
      <c r="N27" s="31">
        <v>11099.45</v>
      </c>
      <c r="O27" s="32"/>
      <c r="P27" s="32">
        <f t="shared" si="0"/>
        <v>11099.45</v>
      </c>
      <c r="Q27" s="35">
        <v>1091</v>
      </c>
      <c r="R27" s="35"/>
      <c r="S27" s="32"/>
      <c r="T27" s="33">
        <f t="shared" si="1"/>
        <v>1942.4037499999999</v>
      </c>
      <c r="U27" s="35">
        <f t="shared" si="2"/>
        <v>332.98349999999999</v>
      </c>
      <c r="V27" s="48">
        <f t="shared" ref="V27:V54" si="18">(N27+X27)*6%</f>
        <v>665.96699999999998</v>
      </c>
      <c r="W27" s="35">
        <f t="shared" si="3"/>
        <v>221.98900000000003</v>
      </c>
      <c r="X27" s="41"/>
      <c r="Y27" s="35">
        <v>708.25</v>
      </c>
      <c r="Z27" s="32"/>
      <c r="AA27" s="49"/>
      <c r="AB27" s="35"/>
      <c r="AC27" s="41"/>
      <c r="AD27" s="35">
        <f t="shared" si="4"/>
        <v>188.69065000000003</v>
      </c>
      <c r="AE27" s="35">
        <f t="shared" si="8"/>
        <v>4883.7580000000007</v>
      </c>
      <c r="AF27" s="41">
        <f t="shared" si="5"/>
        <v>8879.5600000000013</v>
      </c>
      <c r="AG27" s="32">
        <f t="shared" si="6"/>
        <v>18499.083333333336</v>
      </c>
      <c r="AH27" s="35">
        <v>0</v>
      </c>
      <c r="AI27" s="35">
        <f t="shared" ref="AI27:AI54" si="19">(N27/30)*15</f>
        <v>5549.7250000000004</v>
      </c>
      <c r="AJ27" s="35">
        <f t="shared" ref="AJ27:AJ54" si="20">(N27+X27)/30*3</f>
        <v>1109.9450000000002</v>
      </c>
      <c r="AK27" s="35">
        <f t="shared" ref="AK27:AK54" si="21">(N27+X27)/30*5</f>
        <v>1849.9083333333333</v>
      </c>
      <c r="AL27" s="35">
        <f t="shared" ref="AL27:AL54" si="22">(N27+X27)/30*15</f>
        <v>5549.7250000000004</v>
      </c>
      <c r="AM27" s="35">
        <f t="shared" ref="AM27:AM54" si="23">(N27+X27)/30*12</f>
        <v>4439.7800000000007</v>
      </c>
      <c r="AN27" s="35"/>
      <c r="AO27" s="35"/>
      <c r="AP27" s="35"/>
      <c r="AQ27" s="35"/>
      <c r="AR27" s="36">
        <f t="shared" si="9"/>
        <v>245770.29146666668</v>
      </c>
      <c r="AS27" s="35"/>
    </row>
    <row r="28" spans="1:45" s="8" customFormat="1" x14ac:dyDescent="0.2">
      <c r="A28" s="24">
        <f t="shared" si="7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27">
        <v>43601</v>
      </c>
      <c r="G28" s="24">
        <v>16</v>
      </c>
      <c r="H28" s="28">
        <v>40</v>
      </c>
      <c r="I28" s="29" t="s">
        <v>68</v>
      </c>
      <c r="J28" s="30" t="s">
        <v>19</v>
      </c>
      <c r="K28" s="29" t="s">
        <v>70</v>
      </c>
      <c r="L28" s="28" t="s">
        <v>41</v>
      </c>
      <c r="M28" s="28" t="s">
        <v>145</v>
      </c>
      <c r="N28" s="31">
        <v>11099.45</v>
      </c>
      <c r="O28" s="32"/>
      <c r="P28" s="32">
        <f t="shared" si="0"/>
        <v>11099.45</v>
      </c>
      <c r="Q28" s="35">
        <v>1091</v>
      </c>
      <c r="R28" s="35"/>
      <c r="S28" s="32"/>
      <c r="T28" s="33">
        <f t="shared" si="1"/>
        <v>1942.4037499999999</v>
      </c>
      <c r="U28" s="35">
        <f t="shared" si="2"/>
        <v>332.98349999999999</v>
      </c>
      <c r="V28" s="48">
        <f t="shared" si="18"/>
        <v>665.96699999999998</v>
      </c>
      <c r="W28" s="35">
        <f t="shared" si="3"/>
        <v>221.98900000000003</v>
      </c>
      <c r="X28" s="41"/>
      <c r="Y28" s="35">
        <v>708.25</v>
      </c>
      <c r="Z28" s="32"/>
      <c r="AA28" s="49"/>
      <c r="AB28" s="35"/>
      <c r="AC28" s="41"/>
      <c r="AD28" s="35">
        <f t="shared" si="4"/>
        <v>188.69065000000003</v>
      </c>
      <c r="AE28" s="35">
        <f t="shared" si="8"/>
        <v>4883.7580000000007</v>
      </c>
      <c r="AF28" s="41">
        <f t="shared" si="5"/>
        <v>8879.5600000000013</v>
      </c>
      <c r="AG28" s="32">
        <f t="shared" si="6"/>
        <v>18499.083333333336</v>
      </c>
      <c r="AH28" s="35">
        <v>0</v>
      </c>
      <c r="AI28" s="35">
        <f t="shared" si="19"/>
        <v>5549.7250000000004</v>
      </c>
      <c r="AJ28" s="35">
        <f t="shared" si="20"/>
        <v>1109.9450000000002</v>
      </c>
      <c r="AK28" s="35">
        <f t="shared" si="21"/>
        <v>1849.9083333333333</v>
      </c>
      <c r="AL28" s="35">
        <f t="shared" si="22"/>
        <v>5549.7250000000004</v>
      </c>
      <c r="AM28" s="35">
        <f t="shared" si="23"/>
        <v>4439.7800000000007</v>
      </c>
      <c r="AN28" s="35"/>
      <c r="AO28" s="35"/>
      <c r="AP28" s="35"/>
      <c r="AQ28" s="35"/>
      <c r="AR28" s="36">
        <f t="shared" si="9"/>
        <v>245770.29146666668</v>
      </c>
      <c r="AS28" s="35"/>
    </row>
    <row r="29" spans="1:45" s="8" customFormat="1" x14ac:dyDescent="0.2">
      <c r="A29" s="24">
        <f t="shared" si="7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27">
        <v>43601</v>
      </c>
      <c r="G29" s="24">
        <v>16</v>
      </c>
      <c r="H29" s="28">
        <v>40</v>
      </c>
      <c r="I29" s="29" t="s">
        <v>68</v>
      </c>
      <c r="J29" s="30" t="s">
        <v>19</v>
      </c>
      <c r="K29" s="29" t="s">
        <v>70</v>
      </c>
      <c r="L29" s="28" t="s">
        <v>41</v>
      </c>
      <c r="M29" s="28" t="s">
        <v>145</v>
      </c>
      <c r="N29" s="31">
        <v>11099.45</v>
      </c>
      <c r="O29" s="32"/>
      <c r="P29" s="32">
        <f t="shared" si="0"/>
        <v>11099.45</v>
      </c>
      <c r="Q29" s="35">
        <v>1091</v>
      </c>
      <c r="R29" s="35"/>
      <c r="S29" s="32"/>
      <c r="T29" s="33">
        <f t="shared" si="1"/>
        <v>1942.4037499999999</v>
      </c>
      <c r="U29" s="35">
        <f t="shared" si="2"/>
        <v>332.98349999999999</v>
      </c>
      <c r="V29" s="48">
        <f t="shared" si="18"/>
        <v>665.96699999999998</v>
      </c>
      <c r="W29" s="35">
        <f t="shared" si="3"/>
        <v>221.98900000000003</v>
      </c>
      <c r="X29" s="41"/>
      <c r="Y29" s="35">
        <v>708.25</v>
      </c>
      <c r="Z29" s="32"/>
      <c r="AA29" s="49"/>
      <c r="AB29" s="35"/>
      <c r="AC29" s="41"/>
      <c r="AD29" s="35">
        <f t="shared" si="4"/>
        <v>188.69065000000003</v>
      </c>
      <c r="AE29" s="35">
        <f t="shared" si="8"/>
        <v>4883.7580000000007</v>
      </c>
      <c r="AF29" s="41">
        <f t="shared" si="5"/>
        <v>8879.5600000000013</v>
      </c>
      <c r="AG29" s="32">
        <f t="shared" si="6"/>
        <v>18499.083333333336</v>
      </c>
      <c r="AH29" s="35">
        <v>0</v>
      </c>
      <c r="AI29" s="35">
        <f t="shared" si="19"/>
        <v>5549.7250000000004</v>
      </c>
      <c r="AJ29" s="35">
        <f t="shared" si="20"/>
        <v>1109.9450000000002</v>
      </c>
      <c r="AK29" s="35">
        <f t="shared" si="21"/>
        <v>1849.9083333333333</v>
      </c>
      <c r="AL29" s="35">
        <f t="shared" si="22"/>
        <v>5549.7250000000004</v>
      </c>
      <c r="AM29" s="35">
        <f t="shared" si="23"/>
        <v>4439.7800000000007</v>
      </c>
      <c r="AN29" s="35"/>
      <c r="AO29" s="35"/>
      <c r="AP29" s="35"/>
      <c r="AQ29" s="35"/>
      <c r="AR29" s="36">
        <f t="shared" si="9"/>
        <v>245770.29146666668</v>
      </c>
      <c r="AS29" s="35"/>
    </row>
    <row r="30" spans="1:45" s="8" customFormat="1" x14ac:dyDescent="0.2">
      <c r="A30" s="24">
        <f t="shared" si="7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27">
        <v>39615</v>
      </c>
      <c r="G30" s="24">
        <v>16</v>
      </c>
      <c r="H30" s="28">
        <v>40</v>
      </c>
      <c r="I30" s="29" t="s">
        <v>68</v>
      </c>
      <c r="J30" s="30" t="s">
        <v>19</v>
      </c>
      <c r="K30" s="29" t="s">
        <v>70</v>
      </c>
      <c r="L30" s="28" t="s">
        <v>41</v>
      </c>
      <c r="M30" s="28" t="s">
        <v>145</v>
      </c>
      <c r="N30" s="31">
        <v>11099.45</v>
      </c>
      <c r="O30" s="32"/>
      <c r="P30" s="32">
        <f t="shared" si="0"/>
        <v>11099.45</v>
      </c>
      <c r="Q30" s="35">
        <v>1091</v>
      </c>
      <c r="R30" s="35"/>
      <c r="S30" s="32"/>
      <c r="T30" s="33">
        <f t="shared" si="1"/>
        <v>1942.4037499999999</v>
      </c>
      <c r="U30" s="35">
        <f t="shared" si="2"/>
        <v>332.98349999999999</v>
      </c>
      <c r="V30" s="48">
        <f t="shared" si="18"/>
        <v>812.47860000000003</v>
      </c>
      <c r="W30" s="35">
        <f t="shared" si="3"/>
        <v>221.98900000000003</v>
      </c>
      <c r="X30" s="41">
        <v>2441.86</v>
      </c>
      <c r="Y30" s="35">
        <v>708.25</v>
      </c>
      <c r="Z30" s="32"/>
      <c r="AA30" s="49"/>
      <c r="AB30" s="35"/>
      <c r="AC30" s="41"/>
      <c r="AD30" s="35">
        <f t="shared" si="4"/>
        <v>188.69065000000003</v>
      </c>
      <c r="AE30" s="35">
        <f t="shared" si="8"/>
        <v>4883.7580000000007</v>
      </c>
      <c r="AF30" s="41">
        <f t="shared" si="5"/>
        <v>10833.048000000003</v>
      </c>
      <c r="AG30" s="32">
        <f t="shared" si="6"/>
        <v>22568.850000000002</v>
      </c>
      <c r="AH30" s="35">
        <v>5549.7</v>
      </c>
      <c r="AI30" s="35">
        <f t="shared" si="19"/>
        <v>5549.7250000000004</v>
      </c>
      <c r="AJ30" s="35">
        <f t="shared" si="20"/>
        <v>1354.1310000000003</v>
      </c>
      <c r="AK30" s="35">
        <f t="shared" si="21"/>
        <v>2256.8850000000002</v>
      </c>
      <c r="AL30" s="35">
        <f t="shared" si="22"/>
        <v>6770.6550000000007</v>
      </c>
      <c r="AM30" s="35">
        <f t="shared" si="23"/>
        <v>5416.5240000000013</v>
      </c>
      <c r="AN30" s="35"/>
      <c r="AO30" s="35"/>
      <c r="AP30" s="35"/>
      <c r="AQ30" s="35"/>
      <c r="AR30" s="36">
        <f t="shared" si="9"/>
        <v>291252.54200000002</v>
      </c>
      <c r="AS30" s="35"/>
    </row>
    <row r="31" spans="1:45" s="8" customFormat="1" x14ac:dyDescent="0.2">
      <c r="A31" s="24">
        <f t="shared" si="7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27">
        <v>36404</v>
      </c>
      <c r="G31" s="24">
        <v>16</v>
      </c>
      <c r="H31" s="28">
        <v>40</v>
      </c>
      <c r="I31" s="29" t="s">
        <v>69</v>
      </c>
      <c r="J31" s="30" t="s">
        <v>20</v>
      </c>
      <c r="K31" s="29" t="s">
        <v>70</v>
      </c>
      <c r="L31" s="28" t="s">
        <v>41</v>
      </c>
      <c r="M31" s="28" t="s">
        <v>143</v>
      </c>
      <c r="N31" s="31">
        <v>11099.45</v>
      </c>
      <c r="O31" s="32"/>
      <c r="P31" s="32">
        <f t="shared" si="0"/>
        <v>11099.45</v>
      </c>
      <c r="Q31" s="35">
        <v>1091</v>
      </c>
      <c r="R31" s="35"/>
      <c r="S31" s="32"/>
      <c r="T31" s="33">
        <f t="shared" si="1"/>
        <v>1942.4037499999999</v>
      </c>
      <c r="U31" s="35">
        <f t="shared" si="2"/>
        <v>332.98349999999999</v>
      </c>
      <c r="V31" s="48">
        <f t="shared" si="18"/>
        <v>932.35260000000005</v>
      </c>
      <c r="W31" s="35">
        <f t="shared" si="3"/>
        <v>221.98900000000003</v>
      </c>
      <c r="X31" s="41">
        <v>4439.76</v>
      </c>
      <c r="Y31" s="35">
        <v>708.25</v>
      </c>
      <c r="Z31" s="32"/>
      <c r="AA31" s="49"/>
      <c r="AB31" s="35"/>
      <c r="AC31" s="41"/>
      <c r="AD31" s="35">
        <f t="shared" si="4"/>
        <v>188.69065000000003</v>
      </c>
      <c r="AE31" s="35">
        <f t="shared" si="8"/>
        <v>4883.7580000000007</v>
      </c>
      <c r="AF31" s="41">
        <f t="shared" si="5"/>
        <v>12431.367999999999</v>
      </c>
      <c r="AG31" s="32">
        <f t="shared" si="6"/>
        <v>25898.683333333331</v>
      </c>
      <c r="AH31" s="35">
        <v>5549.7</v>
      </c>
      <c r="AI31" s="35">
        <f t="shared" si="19"/>
        <v>5549.7250000000004</v>
      </c>
      <c r="AJ31" s="35">
        <f t="shared" si="20"/>
        <v>1553.9209999999998</v>
      </c>
      <c r="AK31" s="35">
        <f t="shared" si="21"/>
        <v>2589.8683333333333</v>
      </c>
      <c r="AL31" s="35">
        <f t="shared" si="22"/>
        <v>7769.6049999999996</v>
      </c>
      <c r="AM31" s="35">
        <f t="shared" si="23"/>
        <v>6215.6839999999993</v>
      </c>
      <c r="AN31" s="35"/>
      <c r="AO31" s="35"/>
      <c r="AP31" s="35"/>
      <c r="AQ31" s="35"/>
      <c r="AR31" s="36">
        <f t="shared" si="9"/>
        <v>323924.86666666664</v>
      </c>
      <c r="AS31" s="35"/>
    </row>
    <row r="32" spans="1:45" s="8" customFormat="1" x14ac:dyDescent="0.2">
      <c r="A32" s="24">
        <f t="shared" si="7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27">
        <v>40203</v>
      </c>
      <c r="G32" s="24">
        <v>16</v>
      </c>
      <c r="H32" s="28">
        <v>40</v>
      </c>
      <c r="I32" s="29" t="s">
        <v>69</v>
      </c>
      <c r="J32" s="30" t="s">
        <v>20</v>
      </c>
      <c r="K32" s="29" t="s">
        <v>70</v>
      </c>
      <c r="L32" s="28" t="s">
        <v>41</v>
      </c>
      <c r="M32" s="28" t="s">
        <v>141</v>
      </c>
      <c r="N32" s="31">
        <v>11099.45</v>
      </c>
      <c r="O32" s="32"/>
      <c r="P32" s="32">
        <f t="shared" si="0"/>
        <v>11099.45</v>
      </c>
      <c r="Q32" s="35">
        <v>1091</v>
      </c>
      <c r="R32" s="35"/>
      <c r="S32" s="32"/>
      <c r="T32" s="33">
        <f t="shared" si="1"/>
        <v>1942.4037499999999</v>
      </c>
      <c r="U32" s="35">
        <f t="shared" si="2"/>
        <v>332.98349999999999</v>
      </c>
      <c r="V32" s="48">
        <f t="shared" si="18"/>
        <v>785.84100000000001</v>
      </c>
      <c r="W32" s="35">
        <f t="shared" si="3"/>
        <v>221.98900000000003</v>
      </c>
      <c r="X32" s="41">
        <v>1997.9</v>
      </c>
      <c r="Y32" s="35">
        <v>708.25</v>
      </c>
      <c r="Z32" s="32"/>
      <c r="AA32" s="49"/>
      <c r="AB32" s="35"/>
      <c r="AC32" s="41"/>
      <c r="AD32" s="35">
        <f t="shared" si="4"/>
        <v>188.69065000000003</v>
      </c>
      <c r="AE32" s="35">
        <f t="shared" si="8"/>
        <v>4883.7580000000007</v>
      </c>
      <c r="AF32" s="41">
        <f t="shared" si="5"/>
        <v>10477.879999999999</v>
      </c>
      <c r="AG32" s="32">
        <f t="shared" si="6"/>
        <v>21828.916666666664</v>
      </c>
      <c r="AH32" s="35">
        <v>5549.7</v>
      </c>
      <c r="AI32" s="35">
        <f t="shared" si="19"/>
        <v>5549.7250000000004</v>
      </c>
      <c r="AJ32" s="35">
        <f t="shared" si="20"/>
        <v>1309.7349999999999</v>
      </c>
      <c r="AK32" s="35">
        <f t="shared" si="21"/>
        <v>2182.8916666666664</v>
      </c>
      <c r="AL32" s="35">
        <f t="shared" si="22"/>
        <v>6548.6750000000002</v>
      </c>
      <c r="AM32" s="35">
        <f t="shared" si="23"/>
        <v>5238.9399999999996</v>
      </c>
      <c r="AN32" s="35"/>
      <c r="AO32" s="35"/>
      <c r="AP32" s="35"/>
      <c r="AQ32" s="35"/>
      <c r="AR32" s="36">
        <f t="shared" si="9"/>
        <v>283992.31613333337</v>
      </c>
      <c r="AS32" s="35"/>
    </row>
    <row r="33" spans="1:45" s="8" customFormat="1" x14ac:dyDescent="0.2">
      <c r="A33" s="24">
        <f t="shared" si="7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27">
        <v>40323</v>
      </c>
      <c r="G33" s="24">
        <v>16</v>
      </c>
      <c r="H33" s="28">
        <v>40</v>
      </c>
      <c r="I33" s="29" t="s">
        <v>69</v>
      </c>
      <c r="J33" s="30" t="s">
        <v>20</v>
      </c>
      <c r="K33" s="29" t="s">
        <v>70</v>
      </c>
      <c r="L33" s="28" t="s">
        <v>41</v>
      </c>
      <c r="M33" s="28" t="s">
        <v>141</v>
      </c>
      <c r="N33" s="31">
        <v>11099.45</v>
      </c>
      <c r="O33" s="32"/>
      <c r="P33" s="32">
        <f t="shared" si="0"/>
        <v>11099.45</v>
      </c>
      <c r="Q33" s="35">
        <v>1091</v>
      </c>
      <c r="R33" s="35"/>
      <c r="S33" s="32"/>
      <c r="T33" s="33">
        <f t="shared" si="1"/>
        <v>1942.4037499999999</v>
      </c>
      <c r="U33" s="35">
        <f t="shared" si="2"/>
        <v>332.98349999999999</v>
      </c>
      <c r="V33" s="48">
        <f t="shared" si="18"/>
        <v>785.84100000000001</v>
      </c>
      <c r="W33" s="35">
        <f t="shared" si="3"/>
        <v>221.98900000000003</v>
      </c>
      <c r="X33" s="41">
        <v>1997.9</v>
      </c>
      <c r="Y33" s="35">
        <v>708.25</v>
      </c>
      <c r="Z33" s="32"/>
      <c r="AA33" s="49"/>
      <c r="AB33" s="35"/>
      <c r="AC33" s="41"/>
      <c r="AD33" s="35">
        <f t="shared" si="4"/>
        <v>188.69065000000003</v>
      </c>
      <c r="AE33" s="35">
        <f t="shared" si="8"/>
        <v>4883.7580000000007</v>
      </c>
      <c r="AF33" s="41">
        <f t="shared" si="5"/>
        <v>10477.879999999999</v>
      </c>
      <c r="AG33" s="32">
        <f t="shared" si="6"/>
        <v>21828.916666666664</v>
      </c>
      <c r="AH33" s="35">
        <v>5549.7</v>
      </c>
      <c r="AI33" s="35">
        <f t="shared" si="19"/>
        <v>5549.7250000000004</v>
      </c>
      <c r="AJ33" s="35">
        <f t="shared" si="20"/>
        <v>1309.7349999999999</v>
      </c>
      <c r="AK33" s="35">
        <f t="shared" si="21"/>
        <v>2182.8916666666664</v>
      </c>
      <c r="AL33" s="35">
        <f t="shared" si="22"/>
        <v>6548.6750000000002</v>
      </c>
      <c r="AM33" s="35">
        <f t="shared" si="23"/>
        <v>5238.9399999999996</v>
      </c>
      <c r="AN33" s="35"/>
      <c r="AO33" s="35"/>
      <c r="AP33" s="35"/>
      <c r="AQ33" s="35"/>
      <c r="AR33" s="36">
        <f t="shared" si="9"/>
        <v>283992.31613333337</v>
      </c>
      <c r="AS33" s="35"/>
    </row>
    <row r="34" spans="1:45" s="8" customFormat="1" x14ac:dyDescent="0.2">
      <c r="A34" s="24">
        <f t="shared" si="7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27">
        <v>43601</v>
      </c>
      <c r="G34" s="24">
        <v>16</v>
      </c>
      <c r="H34" s="28">
        <v>40</v>
      </c>
      <c r="I34" s="29" t="s">
        <v>68</v>
      </c>
      <c r="J34" s="30" t="s">
        <v>20</v>
      </c>
      <c r="K34" s="29" t="s">
        <v>70</v>
      </c>
      <c r="L34" s="28" t="s">
        <v>41</v>
      </c>
      <c r="M34" s="28" t="s">
        <v>141</v>
      </c>
      <c r="N34" s="31">
        <v>11099.45</v>
      </c>
      <c r="O34" s="32"/>
      <c r="P34" s="32">
        <f t="shared" si="0"/>
        <v>11099.45</v>
      </c>
      <c r="Q34" s="35">
        <v>1091</v>
      </c>
      <c r="R34" s="35"/>
      <c r="S34" s="32"/>
      <c r="T34" s="33">
        <f t="shared" si="1"/>
        <v>1942.4037499999999</v>
      </c>
      <c r="U34" s="35">
        <f t="shared" si="2"/>
        <v>332.98349999999999</v>
      </c>
      <c r="V34" s="48">
        <f t="shared" si="18"/>
        <v>665.96699999999998</v>
      </c>
      <c r="W34" s="35">
        <f t="shared" si="3"/>
        <v>221.98900000000003</v>
      </c>
      <c r="X34" s="41"/>
      <c r="Y34" s="35">
        <v>708.25</v>
      </c>
      <c r="Z34" s="32"/>
      <c r="AA34" s="49"/>
      <c r="AB34" s="35"/>
      <c r="AC34" s="41"/>
      <c r="AD34" s="35">
        <f t="shared" si="4"/>
        <v>188.69065000000003</v>
      </c>
      <c r="AE34" s="35">
        <f t="shared" si="8"/>
        <v>4883.7580000000007</v>
      </c>
      <c r="AF34" s="41">
        <f t="shared" si="5"/>
        <v>8879.5600000000013</v>
      </c>
      <c r="AG34" s="32">
        <f t="shared" si="6"/>
        <v>18499.083333333336</v>
      </c>
      <c r="AH34" s="35">
        <v>0</v>
      </c>
      <c r="AI34" s="35">
        <f t="shared" si="19"/>
        <v>5549.7250000000004</v>
      </c>
      <c r="AJ34" s="35">
        <f t="shared" si="20"/>
        <v>1109.9450000000002</v>
      </c>
      <c r="AK34" s="35">
        <f t="shared" si="21"/>
        <v>1849.9083333333333</v>
      </c>
      <c r="AL34" s="35">
        <f t="shared" si="22"/>
        <v>5549.7250000000004</v>
      </c>
      <c r="AM34" s="35">
        <f t="shared" si="23"/>
        <v>4439.7800000000007</v>
      </c>
      <c r="AN34" s="35"/>
      <c r="AO34" s="35"/>
      <c r="AP34" s="35"/>
      <c r="AQ34" s="35"/>
      <c r="AR34" s="36">
        <f t="shared" si="9"/>
        <v>245770.29146666668</v>
      </c>
      <c r="AS34" s="35"/>
    </row>
    <row r="35" spans="1:45" s="8" customFormat="1" x14ac:dyDescent="0.2">
      <c r="A35" s="24">
        <f t="shared" si="7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27">
        <v>39363</v>
      </c>
      <c r="G35" s="24">
        <v>14</v>
      </c>
      <c r="H35" s="28">
        <v>40</v>
      </c>
      <c r="I35" s="29" t="s">
        <v>69</v>
      </c>
      <c r="J35" s="30" t="s">
        <v>21</v>
      </c>
      <c r="K35" s="29" t="s">
        <v>70</v>
      </c>
      <c r="L35" s="28" t="s">
        <v>41</v>
      </c>
      <c r="M35" s="28" t="s">
        <v>143</v>
      </c>
      <c r="N35" s="31">
        <v>9666.0499999999993</v>
      </c>
      <c r="O35" s="32"/>
      <c r="P35" s="32">
        <f t="shared" si="0"/>
        <v>9666.0499999999993</v>
      </c>
      <c r="Q35" s="35">
        <v>1091</v>
      </c>
      <c r="R35" s="35"/>
      <c r="S35" s="32"/>
      <c r="T35" s="33">
        <f t="shared" si="1"/>
        <v>1691.5587499999997</v>
      </c>
      <c r="U35" s="35">
        <f t="shared" si="2"/>
        <v>289.98149999999998</v>
      </c>
      <c r="V35" s="48">
        <f t="shared" si="18"/>
        <v>707.55419999999992</v>
      </c>
      <c r="W35" s="35">
        <f t="shared" si="3"/>
        <v>193.321</v>
      </c>
      <c r="X35" s="41">
        <v>2126.52</v>
      </c>
      <c r="Y35" s="35">
        <v>708.25</v>
      </c>
      <c r="Z35" s="32"/>
      <c r="AA35" s="49"/>
      <c r="AB35" s="35"/>
      <c r="AC35" s="41"/>
      <c r="AD35" s="35">
        <f t="shared" si="4"/>
        <v>164.32284999999999</v>
      </c>
      <c r="AE35" s="35">
        <f t="shared" si="8"/>
        <v>4253.0619999999999</v>
      </c>
      <c r="AF35" s="41">
        <f t="shared" si="5"/>
        <v>9434.0560000000005</v>
      </c>
      <c r="AG35" s="32">
        <f t="shared" si="6"/>
        <v>19654.283333333333</v>
      </c>
      <c r="AH35" s="35">
        <v>4833</v>
      </c>
      <c r="AI35" s="35">
        <f t="shared" si="19"/>
        <v>4833.0249999999996</v>
      </c>
      <c r="AJ35" s="35">
        <f t="shared" si="20"/>
        <v>1179.2570000000001</v>
      </c>
      <c r="AK35" s="35">
        <f t="shared" si="21"/>
        <v>1965.4283333333333</v>
      </c>
      <c r="AL35" s="35">
        <f t="shared" si="22"/>
        <v>5896.2849999999999</v>
      </c>
      <c r="AM35" s="35">
        <f t="shared" si="23"/>
        <v>4717.0280000000002</v>
      </c>
      <c r="AN35" s="35"/>
      <c r="AO35" s="35"/>
      <c r="AP35" s="35"/>
      <c r="AQ35" s="35"/>
      <c r="AR35" s="36">
        <f t="shared" si="9"/>
        <v>256428.12426666665</v>
      </c>
      <c r="AS35" s="35"/>
    </row>
    <row r="36" spans="1:45" s="8" customFormat="1" x14ac:dyDescent="0.2">
      <c r="A36" s="24">
        <f t="shared" si="7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27">
        <v>41471</v>
      </c>
      <c r="G36" s="24">
        <v>14</v>
      </c>
      <c r="H36" s="28">
        <v>40</v>
      </c>
      <c r="I36" s="29" t="s">
        <v>69</v>
      </c>
      <c r="J36" s="30" t="s">
        <v>21</v>
      </c>
      <c r="K36" s="29" t="s">
        <v>70</v>
      </c>
      <c r="L36" s="28" t="s">
        <v>41</v>
      </c>
      <c r="M36" s="28" t="s">
        <v>143</v>
      </c>
      <c r="N36" s="31">
        <v>9666.0499999999993</v>
      </c>
      <c r="O36" s="32"/>
      <c r="P36" s="32">
        <f t="shared" si="0"/>
        <v>9666.0499999999993</v>
      </c>
      <c r="Q36" s="35">
        <v>1091</v>
      </c>
      <c r="R36" s="35"/>
      <c r="S36" s="32"/>
      <c r="T36" s="33">
        <f t="shared" si="1"/>
        <v>1691.5587499999997</v>
      </c>
      <c r="U36" s="35">
        <f t="shared" si="2"/>
        <v>289.98149999999998</v>
      </c>
      <c r="V36" s="48">
        <f t="shared" si="18"/>
        <v>649.55819999999994</v>
      </c>
      <c r="W36" s="35">
        <f t="shared" si="3"/>
        <v>193.321</v>
      </c>
      <c r="X36" s="41">
        <v>1159.92</v>
      </c>
      <c r="Y36" s="35">
        <v>708.25</v>
      </c>
      <c r="Z36" s="32"/>
      <c r="AA36" s="49"/>
      <c r="AB36" s="35"/>
      <c r="AC36" s="41"/>
      <c r="AD36" s="35">
        <f t="shared" si="4"/>
        <v>164.32284999999999</v>
      </c>
      <c r="AE36" s="35">
        <f t="shared" si="8"/>
        <v>4253.0619999999999</v>
      </c>
      <c r="AF36" s="41">
        <f t="shared" si="5"/>
        <v>8660.7759999999998</v>
      </c>
      <c r="AG36" s="32">
        <f t="shared" si="6"/>
        <v>18043.283333333333</v>
      </c>
      <c r="AH36" s="35">
        <v>4833</v>
      </c>
      <c r="AI36" s="35">
        <f t="shared" si="19"/>
        <v>4833.0249999999996</v>
      </c>
      <c r="AJ36" s="35">
        <f t="shared" si="20"/>
        <v>1082.597</v>
      </c>
      <c r="AK36" s="35">
        <f t="shared" si="21"/>
        <v>1804.3283333333331</v>
      </c>
      <c r="AL36" s="35">
        <f t="shared" si="22"/>
        <v>5412.9849999999997</v>
      </c>
      <c r="AM36" s="35">
        <f t="shared" si="23"/>
        <v>4330.3879999999999</v>
      </c>
      <c r="AN36" s="35"/>
      <c r="AO36" s="35"/>
      <c r="AP36" s="35"/>
      <c r="AQ36" s="35"/>
      <c r="AR36" s="36">
        <f t="shared" si="9"/>
        <v>240620.99226666667</v>
      </c>
      <c r="AS36" s="35"/>
    </row>
    <row r="37" spans="1:45" s="8" customFormat="1" x14ac:dyDescent="0.2">
      <c r="A37" s="24">
        <f t="shared" si="7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27">
        <v>41813</v>
      </c>
      <c r="G37" s="24">
        <v>14</v>
      </c>
      <c r="H37" s="28">
        <v>40</v>
      </c>
      <c r="I37" s="29" t="s">
        <v>69</v>
      </c>
      <c r="J37" s="30" t="s">
        <v>21</v>
      </c>
      <c r="K37" s="29" t="s">
        <v>70</v>
      </c>
      <c r="L37" s="28" t="s">
        <v>41</v>
      </c>
      <c r="M37" s="28" t="s">
        <v>141</v>
      </c>
      <c r="N37" s="31">
        <v>9666.0499999999993</v>
      </c>
      <c r="O37" s="32"/>
      <c r="P37" s="32">
        <f t="shared" si="0"/>
        <v>9666.0499999999993</v>
      </c>
      <c r="Q37" s="35">
        <v>1091</v>
      </c>
      <c r="R37" s="35"/>
      <c r="S37" s="32"/>
      <c r="T37" s="33">
        <f t="shared" si="1"/>
        <v>1691.5587499999997</v>
      </c>
      <c r="U37" s="35">
        <f t="shared" si="2"/>
        <v>289.98149999999998</v>
      </c>
      <c r="V37" s="48">
        <f t="shared" si="18"/>
        <v>637.95899999999995</v>
      </c>
      <c r="W37" s="35">
        <f t="shared" si="3"/>
        <v>193.321</v>
      </c>
      <c r="X37" s="41">
        <v>966.6</v>
      </c>
      <c r="Y37" s="35">
        <v>708.25</v>
      </c>
      <c r="Z37" s="32"/>
      <c r="AA37" s="49"/>
      <c r="AB37" s="35"/>
      <c r="AC37" s="41"/>
      <c r="AD37" s="35">
        <f t="shared" si="4"/>
        <v>164.32284999999999</v>
      </c>
      <c r="AE37" s="35">
        <f t="shared" si="8"/>
        <v>4253.0619999999999</v>
      </c>
      <c r="AF37" s="41">
        <f t="shared" si="5"/>
        <v>8506.1200000000008</v>
      </c>
      <c r="AG37" s="32">
        <f t="shared" si="6"/>
        <v>17721.083333333336</v>
      </c>
      <c r="AH37" s="35">
        <v>4833</v>
      </c>
      <c r="AI37" s="35">
        <f t="shared" si="19"/>
        <v>4833.0249999999996</v>
      </c>
      <c r="AJ37" s="35">
        <f t="shared" si="20"/>
        <v>1063.2650000000001</v>
      </c>
      <c r="AK37" s="35">
        <f t="shared" si="21"/>
        <v>1772.1083333333333</v>
      </c>
      <c r="AL37" s="35">
        <f t="shared" si="22"/>
        <v>5316.3249999999998</v>
      </c>
      <c r="AM37" s="35">
        <f t="shared" si="23"/>
        <v>4253.0600000000004</v>
      </c>
      <c r="AN37" s="35"/>
      <c r="AO37" s="35"/>
      <c r="AP37" s="35"/>
      <c r="AQ37" s="35"/>
      <c r="AR37" s="36">
        <f t="shared" si="9"/>
        <v>237459.56586666667</v>
      </c>
      <c r="AS37" s="35"/>
    </row>
    <row r="38" spans="1:45" s="8" customFormat="1" x14ac:dyDescent="0.2">
      <c r="A38" s="24">
        <f t="shared" si="7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27">
        <v>40472</v>
      </c>
      <c r="G38" s="24">
        <v>14</v>
      </c>
      <c r="H38" s="28">
        <v>40</v>
      </c>
      <c r="I38" s="29" t="s">
        <v>69</v>
      </c>
      <c r="J38" s="30" t="s">
        <v>22</v>
      </c>
      <c r="K38" s="29" t="s">
        <v>70</v>
      </c>
      <c r="L38" s="28" t="s">
        <v>41</v>
      </c>
      <c r="M38" s="28" t="s">
        <v>145</v>
      </c>
      <c r="N38" s="31">
        <v>9666.0499999999993</v>
      </c>
      <c r="O38" s="32"/>
      <c r="P38" s="32">
        <f t="shared" si="0"/>
        <v>9666.0499999999993</v>
      </c>
      <c r="Q38" s="35">
        <v>1091</v>
      </c>
      <c r="R38" s="35"/>
      <c r="S38" s="32"/>
      <c r="T38" s="33">
        <f t="shared" si="1"/>
        <v>1691.5587499999997</v>
      </c>
      <c r="U38" s="35">
        <f t="shared" si="2"/>
        <v>289.98149999999998</v>
      </c>
      <c r="V38" s="48">
        <f t="shared" si="18"/>
        <v>672.75659999999993</v>
      </c>
      <c r="W38" s="35">
        <f t="shared" si="3"/>
        <v>193.321</v>
      </c>
      <c r="X38" s="41">
        <v>1546.56</v>
      </c>
      <c r="Y38" s="35">
        <v>708.25</v>
      </c>
      <c r="Z38" s="32"/>
      <c r="AA38" s="49"/>
      <c r="AB38" s="35"/>
      <c r="AC38" s="41"/>
      <c r="AD38" s="35">
        <f t="shared" si="4"/>
        <v>164.32284999999999</v>
      </c>
      <c r="AE38" s="35">
        <f t="shared" si="8"/>
        <v>4253.0619999999999</v>
      </c>
      <c r="AF38" s="41">
        <f t="shared" si="5"/>
        <v>8970.0879999999997</v>
      </c>
      <c r="AG38" s="32">
        <f t="shared" si="6"/>
        <v>18687.683333333331</v>
      </c>
      <c r="AH38" s="35">
        <v>4833</v>
      </c>
      <c r="AI38" s="35">
        <f t="shared" si="19"/>
        <v>4833.0249999999996</v>
      </c>
      <c r="AJ38" s="35">
        <f t="shared" si="20"/>
        <v>1121.261</v>
      </c>
      <c r="AK38" s="35">
        <f t="shared" si="21"/>
        <v>1868.768333333333</v>
      </c>
      <c r="AL38" s="35">
        <f t="shared" si="22"/>
        <v>5606.3049999999994</v>
      </c>
      <c r="AM38" s="35">
        <f t="shared" si="23"/>
        <v>4485.0439999999999</v>
      </c>
      <c r="AN38" s="35"/>
      <c r="AO38" s="35"/>
      <c r="AP38" s="35"/>
      <c r="AQ38" s="35"/>
      <c r="AR38" s="36">
        <f t="shared" si="9"/>
        <v>246943.84506666666</v>
      </c>
      <c r="AS38" s="35"/>
    </row>
    <row r="39" spans="1:45" s="8" customFormat="1" x14ac:dyDescent="0.2">
      <c r="A39" s="24">
        <f t="shared" si="7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27">
        <v>37088</v>
      </c>
      <c r="G39" s="24">
        <v>14</v>
      </c>
      <c r="H39" s="28">
        <v>40</v>
      </c>
      <c r="I39" s="29" t="s">
        <v>69</v>
      </c>
      <c r="J39" s="30" t="s">
        <v>22</v>
      </c>
      <c r="K39" s="29" t="s">
        <v>70</v>
      </c>
      <c r="L39" s="28" t="s">
        <v>41</v>
      </c>
      <c r="M39" s="28" t="s">
        <v>140</v>
      </c>
      <c r="N39" s="31">
        <v>9666.0499999999993</v>
      </c>
      <c r="O39" s="32"/>
      <c r="P39" s="32">
        <f t="shared" si="0"/>
        <v>9666.0499999999993</v>
      </c>
      <c r="Q39" s="35">
        <v>1091</v>
      </c>
      <c r="R39" s="35"/>
      <c r="S39" s="32"/>
      <c r="T39" s="33">
        <f t="shared" si="1"/>
        <v>1691.5587499999997</v>
      </c>
      <c r="U39" s="35">
        <f t="shared" si="2"/>
        <v>289.98149999999998</v>
      </c>
      <c r="V39" s="48">
        <f t="shared" si="18"/>
        <v>788.7485999999999</v>
      </c>
      <c r="W39" s="35">
        <f t="shared" si="3"/>
        <v>193.321</v>
      </c>
      <c r="X39" s="41">
        <v>3479.76</v>
      </c>
      <c r="Y39" s="35">
        <v>708.25</v>
      </c>
      <c r="Z39" s="32"/>
      <c r="AA39" s="49"/>
      <c r="AB39" s="35"/>
      <c r="AC39" s="41"/>
      <c r="AD39" s="35">
        <f t="shared" si="4"/>
        <v>164.32284999999999</v>
      </c>
      <c r="AE39" s="35">
        <f t="shared" si="8"/>
        <v>4253.0619999999999</v>
      </c>
      <c r="AF39" s="41">
        <f t="shared" si="5"/>
        <v>10516.648000000001</v>
      </c>
      <c r="AG39" s="32">
        <f t="shared" si="6"/>
        <v>21909.683333333334</v>
      </c>
      <c r="AH39" s="35">
        <v>4833</v>
      </c>
      <c r="AI39" s="35">
        <f t="shared" si="19"/>
        <v>4833.0249999999996</v>
      </c>
      <c r="AJ39" s="35">
        <f t="shared" si="20"/>
        <v>1314.5810000000001</v>
      </c>
      <c r="AK39" s="35">
        <f t="shared" si="21"/>
        <v>2190.9683333333332</v>
      </c>
      <c r="AL39" s="35">
        <f t="shared" si="22"/>
        <v>6572.9049999999997</v>
      </c>
      <c r="AM39" s="35">
        <f t="shared" si="23"/>
        <v>5258.3240000000005</v>
      </c>
      <c r="AN39" s="35"/>
      <c r="AO39" s="35"/>
      <c r="AP39" s="35"/>
      <c r="AQ39" s="35"/>
      <c r="AR39" s="36">
        <f t="shared" si="9"/>
        <v>278558.10906666663</v>
      </c>
      <c r="AS39" s="35"/>
    </row>
    <row r="40" spans="1:45" s="8" customFormat="1" x14ac:dyDescent="0.2">
      <c r="A40" s="24">
        <f t="shared" si="7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27">
        <v>36241</v>
      </c>
      <c r="G40" s="24">
        <v>14</v>
      </c>
      <c r="H40" s="28">
        <v>40</v>
      </c>
      <c r="I40" s="29" t="s">
        <v>69</v>
      </c>
      <c r="J40" s="30" t="s">
        <v>22</v>
      </c>
      <c r="K40" s="29" t="s">
        <v>70</v>
      </c>
      <c r="L40" s="28" t="s">
        <v>41</v>
      </c>
      <c r="M40" s="28" t="s">
        <v>141</v>
      </c>
      <c r="N40" s="31">
        <v>12915.65</v>
      </c>
      <c r="O40" s="32"/>
      <c r="P40" s="32">
        <f t="shared" si="0"/>
        <v>12915.65</v>
      </c>
      <c r="Q40" s="35">
        <v>1091</v>
      </c>
      <c r="R40" s="35"/>
      <c r="S40" s="32"/>
      <c r="T40" s="33">
        <f t="shared" si="1"/>
        <v>2260.23875</v>
      </c>
      <c r="U40" s="35">
        <f t="shared" si="2"/>
        <v>387.46949999999998</v>
      </c>
      <c r="V40" s="48">
        <f t="shared" si="18"/>
        <v>1084.9133999999999</v>
      </c>
      <c r="W40" s="35">
        <f t="shared" si="3"/>
        <v>258.31299999999999</v>
      </c>
      <c r="X40" s="41">
        <v>5166.24</v>
      </c>
      <c r="Y40" s="35">
        <v>708.25</v>
      </c>
      <c r="Z40" s="32"/>
      <c r="AA40" s="49"/>
      <c r="AB40" s="35"/>
      <c r="AC40" s="41"/>
      <c r="AD40" s="35">
        <f t="shared" si="4"/>
        <v>219.56605000000002</v>
      </c>
      <c r="AE40" s="35">
        <f t="shared" si="8"/>
        <v>5682.8859999999995</v>
      </c>
      <c r="AF40" s="41">
        <f t="shared" si="5"/>
        <v>14465.511999999999</v>
      </c>
      <c r="AG40" s="32">
        <f t="shared" si="6"/>
        <v>30136.48333333333</v>
      </c>
      <c r="AH40" s="35">
        <v>6457.8</v>
      </c>
      <c r="AI40" s="35">
        <f t="shared" si="19"/>
        <v>6457.8249999999998</v>
      </c>
      <c r="AJ40" s="35">
        <f t="shared" si="20"/>
        <v>1808.1889999999999</v>
      </c>
      <c r="AK40" s="35">
        <f t="shared" si="21"/>
        <v>3013.6483333333331</v>
      </c>
      <c r="AL40" s="35">
        <f t="shared" si="22"/>
        <v>9040.9449999999997</v>
      </c>
      <c r="AM40" s="35">
        <f t="shared" si="23"/>
        <v>7232.7559999999994</v>
      </c>
      <c r="AN40" s="35"/>
      <c r="AO40" s="35"/>
      <c r="AP40" s="35"/>
      <c r="AQ40" s="35"/>
      <c r="AR40" s="36">
        <f t="shared" si="9"/>
        <v>373395.7330666667</v>
      </c>
      <c r="AS40" s="35"/>
    </row>
    <row r="41" spans="1:45" s="8" customFormat="1" x14ac:dyDescent="0.2">
      <c r="A41" s="24">
        <f t="shared" si="7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27">
        <v>40330</v>
      </c>
      <c r="G41" s="24">
        <v>14</v>
      </c>
      <c r="H41" s="28">
        <v>40</v>
      </c>
      <c r="I41" s="29" t="s">
        <v>69</v>
      </c>
      <c r="J41" s="30" t="s">
        <v>22</v>
      </c>
      <c r="K41" s="29" t="s">
        <v>70</v>
      </c>
      <c r="L41" s="28" t="s">
        <v>41</v>
      </c>
      <c r="M41" s="28" t="s">
        <v>143</v>
      </c>
      <c r="N41" s="31">
        <v>9666.0499999999993</v>
      </c>
      <c r="O41" s="32"/>
      <c r="P41" s="32">
        <f t="shared" si="0"/>
        <v>9666.0499999999993</v>
      </c>
      <c r="Q41" s="35">
        <v>1091</v>
      </c>
      <c r="R41" s="35"/>
      <c r="S41" s="32"/>
      <c r="T41" s="33">
        <f t="shared" si="1"/>
        <v>1691.5587499999997</v>
      </c>
      <c r="U41" s="35">
        <f t="shared" si="2"/>
        <v>289.98149999999998</v>
      </c>
      <c r="V41" s="48">
        <f t="shared" si="18"/>
        <v>684.35580000000004</v>
      </c>
      <c r="W41" s="35">
        <f t="shared" si="3"/>
        <v>193.321</v>
      </c>
      <c r="X41" s="41">
        <v>1739.88</v>
      </c>
      <c r="Y41" s="35">
        <v>708.25</v>
      </c>
      <c r="Z41" s="32"/>
      <c r="AA41" s="49"/>
      <c r="AB41" s="35"/>
      <c r="AC41" s="41"/>
      <c r="AD41" s="35">
        <f t="shared" si="4"/>
        <v>164.32284999999999</v>
      </c>
      <c r="AE41" s="35">
        <f t="shared" si="8"/>
        <v>4253.0619999999999</v>
      </c>
      <c r="AF41" s="41">
        <f t="shared" si="5"/>
        <v>9124.7440000000006</v>
      </c>
      <c r="AG41" s="32">
        <f t="shared" si="6"/>
        <v>19009.883333333335</v>
      </c>
      <c r="AH41" s="35">
        <v>4833</v>
      </c>
      <c r="AI41" s="35">
        <f t="shared" si="19"/>
        <v>4833.0249999999996</v>
      </c>
      <c r="AJ41" s="35">
        <f t="shared" si="20"/>
        <v>1140.5930000000001</v>
      </c>
      <c r="AK41" s="35">
        <f t="shared" si="21"/>
        <v>1900.9883333333335</v>
      </c>
      <c r="AL41" s="35">
        <f t="shared" si="22"/>
        <v>5702.9650000000001</v>
      </c>
      <c r="AM41" s="35">
        <f t="shared" si="23"/>
        <v>4562.3720000000003</v>
      </c>
      <c r="AN41" s="35"/>
      <c r="AO41" s="35"/>
      <c r="AP41" s="35"/>
      <c r="AQ41" s="35"/>
      <c r="AR41" s="36">
        <f t="shared" si="9"/>
        <v>250105.27146666669</v>
      </c>
      <c r="AS41" s="35"/>
    </row>
    <row r="42" spans="1:45" s="8" customFormat="1" x14ac:dyDescent="0.2">
      <c r="A42" s="24">
        <f t="shared" si="7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27">
        <v>39839</v>
      </c>
      <c r="G42" s="24">
        <v>14</v>
      </c>
      <c r="H42" s="28">
        <v>40</v>
      </c>
      <c r="I42" s="29" t="s">
        <v>69</v>
      </c>
      <c r="J42" s="30" t="s">
        <v>22</v>
      </c>
      <c r="K42" s="29" t="s">
        <v>70</v>
      </c>
      <c r="L42" s="28" t="s">
        <v>41</v>
      </c>
      <c r="M42" s="28" t="s">
        <v>141</v>
      </c>
      <c r="N42" s="31">
        <v>12915.65</v>
      </c>
      <c r="O42" s="32"/>
      <c r="P42" s="32">
        <f t="shared" si="0"/>
        <v>12915.65</v>
      </c>
      <c r="Q42" s="35">
        <v>1091</v>
      </c>
      <c r="R42" s="35"/>
      <c r="S42" s="32"/>
      <c r="T42" s="33">
        <f t="shared" si="1"/>
        <v>2260.23875</v>
      </c>
      <c r="U42" s="35">
        <f t="shared" si="2"/>
        <v>387.46949999999998</v>
      </c>
      <c r="V42" s="48">
        <f t="shared" si="18"/>
        <v>929.9298</v>
      </c>
      <c r="W42" s="35">
        <f t="shared" si="3"/>
        <v>258.31299999999999</v>
      </c>
      <c r="X42" s="41">
        <v>2583.1799999999998</v>
      </c>
      <c r="Y42" s="35">
        <v>708.25</v>
      </c>
      <c r="Z42" s="32"/>
      <c r="AA42" s="49"/>
      <c r="AB42" s="35"/>
      <c r="AC42" s="41"/>
      <c r="AD42" s="35">
        <f t="shared" si="4"/>
        <v>219.56605000000002</v>
      </c>
      <c r="AE42" s="35">
        <f t="shared" si="8"/>
        <v>5682.8859999999995</v>
      </c>
      <c r="AF42" s="41">
        <f t="shared" si="5"/>
        <v>12399.063999999998</v>
      </c>
      <c r="AG42" s="32">
        <f t="shared" si="6"/>
        <v>25831.383333333331</v>
      </c>
      <c r="AH42" s="35">
        <v>6457.95</v>
      </c>
      <c r="AI42" s="35">
        <f t="shared" si="19"/>
        <v>6457.8249999999998</v>
      </c>
      <c r="AJ42" s="35">
        <f t="shared" si="20"/>
        <v>1549.8829999999998</v>
      </c>
      <c r="AK42" s="35">
        <f t="shared" si="21"/>
        <v>2583.1383333333333</v>
      </c>
      <c r="AL42" s="35">
        <f t="shared" si="22"/>
        <v>7749.415</v>
      </c>
      <c r="AM42" s="35">
        <f t="shared" si="23"/>
        <v>6199.5319999999992</v>
      </c>
      <c r="AN42" s="35"/>
      <c r="AO42" s="35"/>
      <c r="AP42" s="35"/>
      <c r="AQ42" s="35"/>
      <c r="AR42" s="36">
        <f t="shared" si="9"/>
        <v>331154.24186666671</v>
      </c>
      <c r="AS42" s="35"/>
    </row>
    <row r="43" spans="1:45" s="8" customFormat="1" x14ac:dyDescent="0.2">
      <c r="A43" s="24">
        <f t="shared" si="7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27">
        <v>40795</v>
      </c>
      <c r="G43" s="24">
        <v>14</v>
      </c>
      <c r="H43" s="28">
        <v>40</v>
      </c>
      <c r="I43" s="29" t="s">
        <v>69</v>
      </c>
      <c r="J43" s="30" t="s">
        <v>22</v>
      </c>
      <c r="K43" s="29" t="s">
        <v>70</v>
      </c>
      <c r="L43" s="28" t="s">
        <v>41</v>
      </c>
      <c r="M43" s="28" t="s">
        <v>141</v>
      </c>
      <c r="N43" s="31">
        <v>9666.0499999999993</v>
      </c>
      <c r="O43" s="32"/>
      <c r="P43" s="32">
        <f t="shared" si="0"/>
        <v>9666.0499999999993</v>
      </c>
      <c r="Q43" s="35">
        <v>1091</v>
      </c>
      <c r="R43" s="35"/>
      <c r="S43" s="32"/>
      <c r="T43" s="33">
        <f t="shared" si="1"/>
        <v>1691.5587499999997</v>
      </c>
      <c r="U43" s="35">
        <f t="shared" si="2"/>
        <v>289.98149999999998</v>
      </c>
      <c r="V43" s="48">
        <f t="shared" si="18"/>
        <v>669.6629999999999</v>
      </c>
      <c r="W43" s="35">
        <f t="shared" si="3"/>
        <v>193.321</v>
      </c>
      <c r="X43" s="41">
        <v>1495</v>
      </c>
      <c r="Y43" s="35">
        <v>708.25</v>
      </c>
      <c r="Z43" s="32"/>
      <c r="AA43" s="49"/>
      <c r="AB43" s="35"/>
      <c r="AC43" s="41"/>
      <c r="AD43" s="35">
        <f t="shared" si="4"/>
        <v>164.32284999999999</v>
      </c>
      <c r="AE43" s="35">
        <f t="shared" si="8"/>
        <v>4253.0619999999999</v>
      </c>
      <c r="AF43" s="41">
        <f t="shared" si="5"/>
        <v>8928.84</v>
      </c>
      <c r="AG43" s="32">
        <f t="shared" si="6"/>
        <v>18601.75</v>
      </c>
      <c r="AH43" s="35">
        <v>4833</v>
      </c>
      <c r="AI43" s="35">
        <f t="shared" si="19"/>
        <v>4833.0249999999996</v>
      </c>
      <c r="AJ43" s="35">
        <f t="shared" si="20"/>
        <v>1116.105</v>
      </c>
      <c r="AK43" s="35">
        <f t="shared" si="21"/>
        <v>1860.1749999999997</v>
      </c>
      <c r="AL43" s="35">
        <f t="shared" si="22"/>
        <v>5580.5249999999996</v>
      </c>
      <c r="AM43" s="35">
        <f t="shared" si="23"/>
        <v>4464.42</v>
      </c>
      <c r="AN43" s="35"/>
      <c r="AO43" s="35"/>
      <c r="AP43" s="35"/>
      <c r="AQ43" s="35"/>
      <c r="AR43" s="36">
        <f t="shared" si="9"/>
        <v>246100.6672</v>
      </c>
      <c r="AS43" s="35"/>
    </row>
    <row r="44" spans="1:45" s="8" customFormat="1" x14ac:dyDescent="0.2">
      <c r="A44" s="24">
        <f t="shared" si="7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27">
        <v>41015</v>
      </c>
      <c r="G44" s="24">
        <v>14</v>
      </c>
      <c r="H44" s="28">
        <v>40</v>
      </c>
      <c r="I44" s="29" t="s">
        <v>69</v>
      </c>
      <c r="J44" s="30" t="s">
        <v>22</v>
      </c>
      <c r="K44" s="29" t="s">
        <v>70</v>
      </c>
      <c r="L44" s="28" t="s">
        <v>41</v>
      </c>
      <c r="M44" s="28" t="s">
        <v>142</v>
      </c>
      <c r="N44" s="31">
        <v>9666.0499999999993</v>
      </c>
      <c r="O44" s="32"/>
      <c r="P44" s="32">
        <f t="shared" si="0"/>
        <v>9666.0499999999993</v>
      </c>
      <c r="Q44" s="35">
        <v>1091</v>
      </c>
      <c r="R44" s="35"/>
      <c r="S44" s="32"/>
      <c r="T44" s="33">
        <f t="shared" si="1"/>
        <v>1691.5587499999997</v>
      </c>
      <c r="U44" s="35">
        <f t="shared" si="2"/>
        <v>289.98149999999998</v>
      </c>
      <c r="V44" s="48">
        <f t="shared" si="18"/>
        <v>661.15739999999994</v>
      </c>
      <c r="W44" s="35">
        <f t="shared" si="3"/>
        <v>193.321</v>
      </c>
      <c r="X44" s="41">
        <v>1353.24</v>
      </c>
      <c r="Y44" s="35">
        <v>708.25</v>
      </c>
      <c r="Z44" s="32"/>
      <c r="AA44" s="49"/>
      <c r="AB44" s="35"/>
      <c r="AC44" s="41"/>
      <c r="AD44" s="35">
        <f t="shared" si="4"/>
        <v>164.32284999999999</v>
      </c>
      <c r="AE44" s="35">
        <f t="shared" si="8"/>
        <v>4253.0619999999999</v>
      </c>
      <c r="AF44" s="41">
        <f t="shared" si="5"/>
        <v>8815.4320000000007</v>
      </c>
      <c r="AG44" s="32">
        <f t="shared" si="6"/>
        <v>18365.483333333334</v>
      </c>
      <c r="AH44" s="35">
        <v>4833</v>
      </c>
      <c r="AI44" s="35">
        <f t="shared" si="19"/>
        <v>4833.0249999999996</v>
      </c>
      <c r="AJ44" s="35">
        <f t="shared" si="20"/>
        <v>1101.9290000000001</v>
      </c>
      <c r="AK44" s="35">
        <f t="shared" si="21"/>
        <v>1836.5483333333332</v>
      </c>
      <c r="AL44" s="35">
        <f t="shared" si="22"/>
        <v>5509.6449999999995</v>
      </c>
      <c r="AM44" s="35">
        <f t="shared" si="23"/>
        <v>4407.7160000000003</v>
      </c>
      <c r="AN44" s="35"/>
      <c r="AO44" s="35"/>
      <c r="AP44" s="35"/>
      <c r="AQ44" s="35"/>
      <c r="AR44" s="36">
        <f t="shared" si="9"/>
        <v>243782.41866666666</v>
      </c>
      <c r="AS44" s="35"/>
    </row>
    <row r="45" spans="1:45" s="8" customFormat="1" x14ac:dyDescent="0.2">
      <c r="A45" s="24">
        <f t="shared" si="7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27">
        <v>40498</v>
      </c>
      <c r="G45" s="24">
        <v>14</v>
      </c>
      <c r="H45" s="28">
        <v>40</v>
      </c>
      <c r="I45" s="29" t="s">
        <v>69</v>
      </c>
      <c r="J45" s="30" t="s">
        <v>22</v>
      </c>
      <c r="K45" s="29" t="s">
        <v>70</v>
      </c>
      <c r="L45" s="28" t="s">
        <v>41</v>
      </c>
      <c r="M45" s="28" t="s">
        <v>141</v>
      </c>
      <c r="N45" s="31">
        <v>9666.0499999999993</v>
      </c>
      <c r="O45" s="32"/>
      <c r="P45" s="32">
        <f t="shared" si="0"/>
        <v>9666.0499999999993</v>
      </c>
      <c r="Q45" s="35">
        <v>1091</v>
      </c>
      <c r="R45" s="35"/>
      <c r="S45" s="32"/>
      <c r="T45" s="33">
        <f t="shared" si="1"/>
        <v>1691.5587499999997</v>
      </c>
      <c r="U45" s="35">
        <f t="shared" si="2"/>
        <v>289.98149999999998</v>
      </c>
      <c r="V45" s="48">
        <f t="shared" si="18"/>
        <v>672.75659999999993</v>
      </c>
      <c r="W45" s="35">
        <f t="shared" si="3"/>
        <v>193.321</v>
      </c>
      <c r="X45" s="41">
        <v>1546.56</v>
      </c>
      <c r="Y45" s="35">
        <v>708.25</v>
      </c>
      <c r="Z45" s="32"/>
      <c r="AA45" s="49"/>
      <c r="AB45" s="35"/>
      <c r="AC45" s="41"/>
      <c r="AD45" s="35">
        <f t="shared" si="4"/>
        <v>164.32284999999999</v>
      </c>
      <c r="AE45" s="35">
        <f t="shared" si="8"/>
        <v>4253.0619999999999</v>
      </c>
      <c r="AF45" s="41">
        <f t="shared" si="5"/>
        <v>8970.0879999999997</v>
      </c>
      <c r="AG45" s="32">
        <f t="shared" si="6"/>
        <v>18687.683333333331</v>
      </c>
      <c r="AH45" s="35">
        <v>4833</v>
      </c>
      <c r="AI45" s="35">
        <f t="shared" si="19"/>
        <v>4833.0249999999996</v>
      </c>
      <c r="AJ45" s="35">
        <f t="shared" si="20"/>
        <v>1121.261</v>
      </c>
      <c r="AK45" s="35">
        <f t="shared" si="21"/>
        <v>1868.768333333333</v>
      </c>
      <c r="AL45" s="35">
        <f t="shared" si="22"/>
        <v>5606.3049999999994</v>
      </c>
      <c r="AM45" s="35">
        <f t="shared" si="23"/>
        <v>4485.0439999999999</v>
      </c>
      <c r="AN45" s="35"/>
      <c r="AO45" s="35"/>
      <c r="AP45" s="35"/>
      <c r="AQ45" s="35"/>
      <c r="AR45" s="36">
        <f t="shared" si="9"/>
        <v>246943.84506666666</v>
      </c>
      <c r="AS45" s="35"/>
    </row>
    <row r="46" spans="1:45" s="8" customFormat="1" x14ac:dyDescent="0.2">
      <c r="A46" s="24">
        <f t="shared" si="7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27">
        <v>41214</v>
      </c>
      <c r="G46" s="24">
        <v>14</v>
      </c>
      <c r="H46" s="28">
        <v>40</v>
      </c>
      <c r="I46" s="29" t="s">
        <v>69</v>
      </c>
      <c r="J46" s="30" t="s">
        <v>22</v>
      </c>
      <c r="K46" s="29" t="s">
        <v>70</v>
      </c>
      <c r="L46" s="28" t="s">
        <v>41</v>
      </c>
      <c r="M46" s="28" t="s">
        <v>143</v>
      </c>
      <c r="N46" s="31">
        <v>9666.0499999999993</v>
      </c>
      <c r="O46" s="32"/>
      <c r="P46" s="32">
        <f t="shared" si="0"/>
        <v>9666.0499999999993</v>
      </c>
      <c r="Q46" s="35">
        <v>1091</v>
      </c>
      <c r="R46" s="35"/>
      <c r="S46" s="32"/>
      <c r="T46" s="33">
        <f t="shared" si="1"/>
        <v>1691.5587499999997</v>
      </c>
      <c r="U46" s="35">
        <f t="shared" si="2"/>
        <v>289.98149999999998</v>
      </c>
      <c r="V46" s="48">
        <f t="shared" si="18"/>
        <v>649.55819999999994</v>
      </c>
      <c r="W46" s="35">
        <f t="shared" si="3"/>
        <v>193.321</v>
      </c>
      <c r="X46" s="41">
        <v>1159.92</v>
      </c>
      <c r="Y46" s="35">
        <v>708.25</v>
      </c>
      <c r="Z46" s="32"/>
      <c r="AA46" s="49"/>
      <c r="AB46" s="35"/>
      <c r="AC46" s="41"/>
      <c r="AD46" s="35">
        <f t="shared" si="4"/>
        <v>164.32284999999999</v>
      </c>
      <c r="AE46" s="35">
        <f t="shared" si="8"/>
        <v>4253.0619999999999</v>
      </c>
      <c r="AF46" s="41">
        <f t="shared" si="5"/>
        <v>8660.7759999999998</v>
      </c>
      <c r="AG46" s="32">
        <f t="shared" si="6"/>
        <v>18043.283333333333</v>
      </c>
      <c r="AH46" s="35">
        <v>4833</v>
      </c>
      <c r="AI46" s="35">
        <f t="shared" si="19"/>
        <v>4833.0249999999996</v>
      </c>
      <c r="AJ46" s="35">
        <f t="shared" si="20"/>
        <v>1082.597</v>
      </c>
      <c r="AK46" s="35">
        <f t="shared" si="21"/>
        <v>1804.3283333333331</v>
      </c>
      <c r="AL46" s="35">
        <f t="shared" si="22"/>
        <v>5412.9849999999997</v>
      </c>
      <c r="AM46" s="35">
        <f t="shared" si="23"/>
        <v>4330.3879999999999</v>
      </c>
      <c r="AN46" s="35"/>
      <c r="AO46" s="35"/>
      <c r="AP46" s="35"/>
      <c r="AQ46" s="35"/>
      <c r="AR46" s="36">
        <f t="shared" si="9"/>
        <v>240620.99226666667</v>
      </c>
      <c r="AS46" s="35"/>
    </row>
    <row r="47" spans="1:45" s="8" customFormat="1" x14ac:dyDescent="0.2">
      <c r="A47" s="24">
        <f t="shared" si="7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27">
        <v>40603</v>
      </c>
      <c r="G47" s="24">
        <v>14</v>
      </c>
      <c r="H47" s="28">
        <v>40</v>
      </c>
      <c r="I47" s="29" t="s">
        <v>69</v>
      </c>
      <c r="J47" s="30" t="s">
        <v>22</v>
      </c>
      <c r="K47" s="29" t="s">
        <v>70</v>
      </c>
      <c r="L47" s="28" t="s">
        <v>41</v>
      </c>
      <c r="M47" s="28" t="s">
        <v>145</v>
      </c>
      <c r="N47" s="31">
        <v>9666.0499999999993</v>
      </c>
      <c r="O47" s="32"/>
      <c r="P47" s="32">
        <f t="shared" si="0"/>
        <v>9666.0499999999993</v>
      </c>
      <c r="Q47" s="35">
        <v>1091</v>
      </c>
      <c r="R47" s="35"/>
      <c r="S47" s="32"/>
      <c r="T47" s="33">
        <f t="shared" si="1"/>
        <v>1691.5587499999997</v>
      </c>
      <c r="U47" s="35">
        <f t="shared" si="2"/>
        <v>289.98149999999998</v>
      </c>
      <c r="V47" s="48">
        <f t="shared" si="18"/>
        <v>672.75659999999993</v>
      </c>
      <c r="W47" s="35">
        <f t="shared" si="3"/>
        <v>193.321</v>
      </c>
      <c r="X47" s="41">
        <v>1546.56</v>
      </c>
      <c r="Y47" s="35">
        <v>708.25</v>
      </c>
      <c r="Z47" s="32"/>
      <c r="AA47" s="49"/>
      <c r="AB47" s="35"/>
      <c r="AC47" s="41"/>
      <c r="AD47" s="35">
        <f t="shared" si="4"/>
        <v>164.32284999999999</v>
      </c>
      <c r="AE47" s="35">
        <f t="shared" si="8"/>
        <v>4253.0619999999999</v>
      </c>
      <c r="AF47" s="41">
        <f t="shared" si="5"/>
        <v>8970.0879999999997</v>
      </c>
      <c r="AG47" s="32">
        <f t="shared" si="6"/>
        <v>18687.683333333331</v>
      </c>
      <c r="AH47" s="35">
        <v>4833</v>
      </c>
      <c r="AI47" s="35">
        <f t="shared" si="19"/>
        <v>4833.0249999999996</v>
      </c>
      <c r="AJ47" s="35">
        <f t="shared" si="20"/>
        <v>1121.261</v>
      </c>
      <c r="AK47" s="35">
        <f t="shared" si="21"/>
        <v>1868.768333333333</v>
      </c>
      <c r="AL47" s="35">
        <f t="shared" si="22"/>
        <v>5606.3049999999994</v>
      </c>
      <c r="AM47" s="35">
        <f t="shared" si="23"/>
        <v>4485.0439999999999</v>
      </c>
      <c r="AN47" s="35"/>
      <c r="AO47" s="35"/>
      <c r="AP47" s="35"/>
      <c r="AQ47" s="35"/>
      <c r="AR47" s="36">
        <f t="shared" si="9"/>
        <v>246943.84506666666</v>
      </c>
      <c r="AS47" s="35"/>
    </row>
    <row r="48" spans="1:45" s="8" customFormat="1" x14ac:dyDescent="0.2">
      <c r="A48" s="24">
        <f t="shared" si="7"/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27">
        <v>39539</v>
      </c>
      <c r="G48" s="24">
        <v>14</v>
      </c>
      <c r="H48" s="28">
        <v>40</v>
      </c>
      <c r="I48" s="29" t="s">
        <v>69</v>
      </c>
      <c r="J48" s="30" t="s">
        <v>22</v>
      </c>
      <c r="K48" s="29" t="s">
        <v>70</v>
      </c>
      <c r="L48" s="28" t="s">
        <v>41</v>
      </c>
      <c r="M48" s="28" t="s">
        <v>140</v>
      </c>
      <c r="N48" s="31">
        <v>9666.0499999999993</v>
      </c>
      <c r="O48" s="32"/>
      <c r="P48" s="32">
        <f t="shared" si="0"/>
        <v>9666.0499999999993</v>
      </c>
      <c r="Q48" s="35">
        <v>1091</v>
      </c>
      <c r="R48" s="35"/>
      <c r="S48" s="32"/>
      <c r="T48" s="33">
        <f t="shared" si="1"/>
        <v>1691.5587499999997</v>
      </c>
      <c r="U48" s="35">
        <f t="shared" si="2"/>
        <v>289.98149999999998</v>
      </c>
      <c r="V48" s="48">
        <f t="shared" si="18"/>
        <v>707.55419999999992</v>
      </c>
      <c r="W48" s="35">
        <f t="shared" si="3"/>
        <v>193.321</v>
      </c>
      <c r="X48" s="41">
        <v>2126.52</v>
      </c>
      <c r="Y48" s="35">
        <v>708.25</v>
      </c>
      <c r="Z48" s="32"/>
      <c r="AA48" s="49"/>
      <c r="AB48" s="35"/>
      <c r="AC48" s="41"/>
      <c r="AD48" s="35">
        <f t="shared" si="4"/>
        <v>164.32284999999999</v>
      </c>
      <c r="AE48" s="35">
        <f t="shared" si="8"/>
        <v>4253.0619999999999</v>
      </c>
      <c r="AF48" s="41">
        <f t="shared" si="5"/>
        <v>9434.0560000000005</v>
      </c>
      <c r="AG48" s="32">
        <f t="shared" si="6"/>
        <v>19654.283333333333</v>
      </c>
      <c r="AH48" s="35">
        <v>4833</v>
      </c>
      <c r="AI48" s="35">
        <f t="shared" si="19"/>
        <v>4833.0249999999996</v>
      </c>
      <c r="AJ48" s="35">
        <f t="shared" si="20"/>
        <v>1179.2570000000001</v>
      </c>
      <c r="AK48" s="35">
        <f t="shared" si="21"/>
        <v>1965.4283333333333</v>
      </c>
      <c r="AL48" s="35">
        <f t="shared" si="22"/>
        <v>5896.2849999999999</v>
      </c>
      <c r="AM48" s="35">
        <f t="shared" si="23"/>
        <v>4717.0280000000002</v>
      </c>
      <c r="AN48" s="35"/>
      <c r="AO48" s="35"/>
      <c r="AP48" s="35"/>
      <c r="AQ48" s="35"/>
      <c r="AR48" s="36">
        <f t="shared" si="9"/>
        <v>256428.12426666665</v>
      </c>
      <c r="AS48" s="35"/>
    </row>
    <row r="49" spans="1:45" s="8" customFormat="1" x14ac:dyDescent="0.2">
      <c r="A49" s="24">
        <f t="shared" si="7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27">
        <v>41535</v>
      </c>
      <c r="G49" s="24">
        <v>14</v>
      </c>
      <c r="H49" s="28">
        <v>40</v>
      </c>
      <c r="I49" s="29" t="s">
        <v>69</v>
      </c>
      <c r="J49" s="30" t="s">
        <v>22</v>
      </c>
      <c r="K49" s="29" t="s">
        <v>70</v>
      </c>
      <c r="L49" s="28" t="s">
        <v>41</v>
      </c>
      <c r="M49" s="28" t="s">
        <v>143</v>
      </c>
      <c r="N49" s="31">
        <v>9666.0499999999993</v>
      </c>
      <c r="O49" s="32"/>
      <c r="P49" s="32">
        <f>N49+O49</f>
        <v>9666.0499999999993</v>
      </c>
      <c r="Q49" s="35">
        <v>1091</v>
      </c>
      <c r="R49" s="35"/>
      <c r="S49" s="32"/>
      <c r="T49" s="33">
        <f t="shared" si="1"/>
        <v>1691.5587499999997</v>
      </c>
      <c r="U49" s="35">
        <f t="shared" si="2"/>
        <v>289.98149999999998</v>
      </c>
      <c r="V49" s="48">
        <f t="shared" si="18"/>
        <v>642.98519999999985</v>
      </c>
      <c r="W49" s="35">
        <f t="shared" si="3"/>
        <v>193.321</v>
      </c>
      <c r="X49" s="41">
        <v>1050.3699999999999</v>
      </c>
      <c r="Y49" s="35">
        <v>708.25</v>
      </c>
      <c r="Z49" s="32"/>
      <c r="AA49" s="49"/>
      <c r="AB49" s="35"/>
      <c r="AC49" s="41"/>
      <c r="AD49" s="35">
        <f t="shared" si="4"/>
        <v>164.32284999999999</v>
      </c>
      <c r="AE49" s="35">
        <f t="shared" si="8"/>
        <v>4253.0619999999999</v>
      </c>
      <c r="AF49" s="41">
        <f t="shared" si="5"/>
        <v>8573.1359999999986</v>
      </c>
      <c r="AG49" s="32">
        <f t="shared" si="6"/>
        <v>17860.699999999997</v>
      </c>
      <c r="AH49" s="35">
        <v>4833</v>
      </c>
      <c r="AI49" s="35">
        <f t="shared" si="19"/>
        <v>4833.0249999999996</v>
      </c>
      <c r="AJ49" s="35">
        <f t="shared" si="20"/>
        <v>1071.6419999999998</v>
      </c>
      <c r="AK49" s="35">
        <f t="shared" si="21"/>
        <v>1786.0699999999997</v>
      </c>
      <c r="AL49" s="35">
        <f t="shared" si="22"/>
        <v>5358.2099999999991</v>
      </c>
      <c r="AM49" s="35">
        <f t="shared" si="23"/>
        <v>4286.5679999999993</v>
      </c>
      <c r="AN49" s="35"/>
      <c r="AO49" s="35"/>
      <c r="AP49" s="35"/>
      <c r="AQ49" s="35"/>
      <c r="AR49" s="36">
        <f t="shared" si="9"/>
        <v>238829.4846</v>
      </c>
      <c r="AS49" s="35"/>
    </row>
    <row r="50" spans="1:45" s="8" customFormat="1" x14ac:dyDescent="0.2">
      <c r="A50" s="24">
        <f t="shared" si="7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27">
        <v>40710</v>
      </c>
      <c r="G50" s="24">
        <v>14</v>
      </c>
      <c r="H50" s="28">
        <v>40</v>
      </c>
      <c r="I50" s="29" t="s">
        <v>69</v>
      </c>
      <c r="J50" s="30" t="s">
        <v>22</v>
      </c>
      <c r="K50" s="29" t="s">
        <v>70</v>
      </c>
      <c r="L50" s="28" t="s">
        <v>41</v>
      </c>
      <c r="M50" s="28" t="s">
        <v>141</v>
      </c>
      <c r="N50" s="31">
        <v>9666.0499999999993</v>
      </c>
      <c r="O50" s="32"/>
      <c r="P50" s="32">
        <f t="shared" si="0"/>
        <v>9666.0499999999993</v>
      </c>
      <c r="Q50" s="35">
        <v>1091</v>
      </c>
      <c r="R50" s="35"/>
      <c r="S50" s="32"/>
      <c r="T50" s="33">
        <f t="shared" si="1"/>
        <v>1691.5587499999997</v>
      </c>
      <c r="U50" s="35">
        <f t="shared" si="2"/>
        <v>289.98149999999998</v>
      </c>
      <c r="V50" s="48">
        <f t="shared" si="18"/>
        <v>672.75659999999993</v>
      </c>
      <c r="W50" s="35">
        <f t="shared" si="3"/>
        <v>193.321</v>
      </c>
      <c r="X50" s="41">
        <v>1546.56</v>
      </c>
      <c r="Y50" s="35">
        <v>708.25</v>
      </c>
      <c r="Z50" s="32"/>
      <c r="AA50" s="49"/>
      <c r="AB50" s="35"/>
      <c r="AC50" s="41"/>
      <c r="AD50" s="35">
        <f t="shared" si="4"/>
        <v>164.32284999999999</v>
      </c>
      <c r="AE50" s="35">
        <f t="shared" si="8"/>
        <v>4253.0619999999999</v>
      </c>
      <c r="AF50" s="41">
        <f t="shared" si="5"/>
        <v>8970.0879999999997</v>
      </c>
      <c r="AG50" s="32">
        <f t="shared" si="6"/>
        <v>18687.683333333331</v>
      </c>
      <c r="AH50" s="35">
        <v>4833</v>
      </c>
      <c r="AI50" s="35">
        <f t="shared" si="19"/>
        <v>4833.0249999999996</v>
      </c>
      <c r="AJ50" s="35">
        <f t="shared" si="20"/>
        <v>1121.261</v>
      </c>
      <c r="AK50" s="35">
        <f t="shared" si="21"/>
        <v>1868.768333333333</v>
      </c>
      <c r="AL50" s="35">
        <f t="shared" si="22"/>
        <v>5606.3049999999994</v>
      </c>
      <c r="AM50" s="35">
        <f t="shared" si="23"/>
        <v>4485.0439999999999</v>
      </c>
      <c r="AN50" s="35"/>
      <c r="AO50" s="35"/>
      <c r="AP50" s="35"/>
      <c r="AQ50" s="35"/>
      <c r="AR50" s="36">
        <f t="shared" si="9"/>
        <v>246943.84506666666</v>
      </c>
      <c r="AS50" s="35"/>
    </row>
    <row r="51" spans="1:45" s="8" customFormat="1" x14ac:dyDescent="0.2">
      <c r="A51" s="24">
        <f t="shared" si="7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27">
        <v>42110</v>
      </c>
      <c r="G51" s="24">
        <v>14</v>
      </c>
      <c r="H51" s="28">
        <v>40</v>
      </c>
      <c r="I51" s="29" t="s">
        <v>69</v>
      </c>
      <c r="J51" s="30" t="s">
        <v>22</v>
      </c>
      <c r="K51" s="29" t="s">
        <v>70</v>
      </c>
      <c r="L51" s="28" t="s">
        <v>41</v>
      </c>
      <c r="M51" s="28" t="s">
        <v>181</v>
      </c>
      <c r="N51" s="31">
        <v>9666.0499999999993</v>
      </c>
      <c r="O51" s="32"/>
      <c r="P51" s="32">
        <f t="shared" si="0"/>
        <v>9666.0499999999993</v>
      </c>
      <c r="Q51" s="35">
        <v>1091</v>
      </c>
      <c r="R51" s="35"/>
      <c r="S51" s="32"/>
      <c r="T51" s="33">
        <f t="shared" si="1"/>
        <v>1691.5587499999997</v>
      </c>
      <c r="U51" s="35">
        <f t="shared" si="2"/>
        <v>289.98149999999998</v>
      </c>
      <c r="V51" s="48">
        <f t="shared" si="18"/>
        <v>579.96299999999997</v>
      </c>
      <c r="W51" s="35">
        <f t="shared" si="3"/>
        <v>193.321</v>
      </c>
      <c r="X51" s="41"/>
      <c r="Y51" s="35">
        <v>708.25</v>
      </c>
      <c r="Z51" s="32"/>
      <c r="AA51" s="49"/>
      <c r="AB51" s="35"/>
      <c r="AC51" s="41"/>
      <c r="AD51" s="35">
        <f t="shared" si="4"/>
        <v>164.32284999999999</v>
      </c>
      <c r="AE51" s="35">
        <f t="shared" si="8"/>
        <v>4253.0619999999999</v>
      </c>
      <c r="AF51" s="41">
        <f t="shared" si="5"/>
        <v>7732.84</v>
      </c>
      <c r="AG51" s="32">
        <f t="shared" si="6"/>
        <v>16110.083333333332</v>
      </c>
      <c r="AH51" s="35">
        <v>4833</v>
      </c>
      <c r="AI51" s="35">
        <f t="shared" si="19"/>
        <v>4833.0249999999996</v>
      </c>
      <c r="AJ51" s="35">
        <f t="shared" si="20"/>
        <v>966.60500000000002</v>
      </c>
      <c r="AK51" s="35">
        <f t="shared" si="21"/>
        <v>1611.0083333333332</v>
      </c>
      <c r="AL51" s="35">
        <f t="shared" si="22"/>
        <v>4833.0249999999996</v>
      </c>
      <c r="AM51" s="35">
        <f t="shared" si="23"/>
        <v>3866.42</v>
      </c>
      <c r="AN51" s="35"/>
      <c r="AO51" s="35"/>
      <c r="AP51" s="35"/>
      <c r="AQ51" s="35"/>
      <c r="AR51" s="36">
        <f t="shared" si="9"/>
        <v>221652.43386666666</v>
      </c>
      <c r="AS51" s="35"/>
    </row>
    <row r="52" spans="1:45" s="8" customFormat="1" x14ac:dyDescent="0.2">
      <c r="A52" s="24">
        <f t="shared" si="7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27">
        <v>41233</v>
      </c>
      <c r="G52" s="24">
        <v>14</v>
      </c>
      <c r="H52" s="28">
        <v>40</v>
      </c>
      <c r="I52" s="29" t="s">
        <v>69</v>
      </c>
      <c r="J52" s="30" t="s">
        <v>22</v>
      </c>
      <c r="K52" s="29" t="s">
        <v>70</v>
      </c>
      <c r="L52" s="28" t="s">
        <v>41</v>
      </c>
      <c r="M52" s="28" t="s">
        <v>141</v>
      </c>
      <c r="N52" s="31">
        <v>9666.0499999999993</v>
      </c>
      <c r="O52" s="32"/>
      <c r="P52" s="32">
        <f t="shared" si="0"/>
        <v>9666.0499999999993</v>
      </c>
      <c r="Q52" s="35">
        <v>1091</v>
      </c>
      <c r="R52" s="35"/>
      <c r="S52" s="32"/>
      <c r="T52" s="33">
        <f t="shared" si="1"/>
        <v>1691.5587499999997</v>
      </c>
      <c r="U52" s="35">
        <f t="shared" si="2"/>
        <v>289.98149999999998</v>
      </c>
      <c r="V52" s="48">
        <f t="shared" si="18"/>
        <v>649.55819999999994</v>
      </c>
      <c r="W52" s="35">
        <f t="shared" si="3"/>
        <v>193.321</v>
      </c>
      <c r="X52" s="41">
        <v>1159.92</v>
      </c>
      <c r="Y52" s="35">
        <v>708.25</v>
      </c>
      <c r="Z52" s="32"/>
      <c r="AA52" s="49"/>
      <c r="AB52" s="35"/>
      <c r="AC52" s="41"/>
      <c r="AD52" s="35">
        <f t="shared" si="4"/>
        <v>164.32284999999999</v>
      </c>
      <c r="AE52" s="35">
        <f t="shared" si="8"/>
        <v>4253.0619999999999</v>
      </c>
      <c r="AF52" s="41">
        <f t="shared" si="5"/>
        <v>8660.7759999999998</v>
      </c>
      <c r="AG52" s="32">
        <f t="shared" si="6"/>
        <v>18043.283333333333</v>
      </c>
      <c r="AH52" s="35">
        <v>4833</v>
      </c>
      <c r="AI52" s="35">
        <f t="shared" si="19"/>
        <v>4833.0249999999996</v>
      </c>
      <c r="AJ52" s="35">
        <f t="shared" si="20"/>
        <v>1082.597</v>
      </c>
      <c r="AK52" s="35">
        <f t="shared" si="21"/>
        <v>1804.3283333333331</v>
      </c>
      <c r="AL52" s="35">
        <f t="shared" si="22"/>
        <v>5412.9849999999997</v>
      </c>
      <c r="AM52" s="35">
        <f t="shared" si="23"/>
        <v>4330.3879999999999</v>
      </c>
      <c r="AN52" s="35"/>
      <c r="AO52" s="35"/>
      <c r="AP52" s="35"/>
      <c r="AQ52" s="35"/>
      <c r="AR52" s="36">
        <f t="shared" si="9"/>
        <v>240620.99226666667</v>
      </c>
      <c r="AS52" s="35"/>
    </row>
    <row r="53" spans="1:45" s="8" customFormat="1" x14ac:dyDescent="0.2">
      <c r="A53" s="24">
        <f t="shared" si="7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27">
        <v>39873</v>
      </c>
      <c r="G53" s="24">
        <v>13</v>
      </c>
      <c r="H53" s="28">
        <v>40</v>
      </c>
      <c r="I53" s="29" t="s">
        <v>69</v>
      </c>
      <c r="J53" s="30" t="s">
        <v>23</v>
      </c>
      <c r="K53" s="29" t="s">
        <v>70</v>
      </c>
      <c r="L53" s="28" t="s">
        <v>41</v>
      </c>
      <c r="M53" s="28" t="s">
        <v>145</v>
      </c>
      <c r="N53" s="31">
        <v>9006.5499999999993</v>
      </c>
      <c r="O53" s="32"/>
      <c r="P53" s="32">
        <f t="shared" si="0"/>
        <v>9006.5499999999993</v>
      </c>
      <c r="Q53" s="35">
        <v>1091</v>
      </c>
      <c r="R53" s="35"/>
      <c r="S53" s="32"/>
      <c r="T53" s="33">
        <f t="shared" si="1"/>
        <v>1576.1462499999998</v>
      </c>
      <c r="U53" s="35">
        <f t="shared" si="2"/>
        <v>270.19649999999996</v>
      </c>
      <c r="V53" s="48">
        <f t="shared" si="18"/>
        <v>648.47219999999993</v>
      </c>
      <c r="W53" s="35">
        <f t="shared" si="3"/>
        <v>180.131</v>
      </c>
      <c r="X53" s="41">
        <v>1801.32</v>
      </c>
      <c r="Y53" s="35">
        <v>708.25</v>
      </c>
      <c r="Z53" s="32"/>
      <c r="AA53" s="49"/>
      <c r="AB53" s="35"/>
      <c r="AC53" s="41"/>
      <c r="AD53" s="35">
        <f t="shared" si="4"/>
        <v>153.11134999999999</v>
      </c>
      <c r="AE53" s="35">
        <f t="shared" si="8"/>
        <v>3962.8820000000001</v>
      </c>
      <c r="AF53" s="41">
        <f t="shared" si="5"/>
        <v>8646.2959999999985</v>
      </c>
      <c r="AG53" s="32">
        <f t="shared" si="6"/>
        <v>18013.116666666665</v>
      </c>
      <c r="AH53" s="35">
        <v>4503.3</v>
      </c>
      <c r="AI53" s="35">
        <f t="shared" si="19"/>
        <v>4503.2749999999996</v>
      </c>
      <c r="AJ53" s="35">
        <f t="shared" si="20"/>
        <v>1080.7869999999998</v>
      </c>
      <c r="AK53" s="35">
        <f t="shared" si="21"/>
        <v>1801.3116666666665</v>
      </c>
      <c r="AL53" s="35">
        <f t="shared" si="22"/>
        <v>5403.9349999999995</v>
      </c>
      <c r="AM53" s="35">
        <f t="shared" si="23"/>
        <v>4323.1479999999992</v>
      </c>
      <c r="AN53" s="35"/>
      <c r="AO53" s="35"/>
      <c r="AP53" s="35"/>
      <c r="AQ53" s="35"/>
      <c r="AR53" s="36">
        <f t="shared" si="9"/>
        <v>237460.17893333331</v>
      </c>
      <c r="AS53" s="35"/>
    </row>
    <row r="54" spans="1:45" s="8" customFormat="1" x14ac:dyDescent="0.2">
      <c r="A54" s="24">
        <f t="shared" si="7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27">
        <v>42999</v>
      </c>
      <c r="G54" s="24">
        <v>13</v>
      </c>
      <c r="H54" s="28">
        <v>40</v>
      </c>
      <c r="I54" s="29" t="s">
        <v>69</v>
      </c>
      <c r="J54" s="30" t="s">
        <v>23</v>
      </c>
      <c r="K54" s="29" t="s">
        <v>70</v>
      </c>
      <c r="L54" s="28" t="s">
        <v>41</v>
      </c>
      <c r="M54" s="28" t="s">
        <v>141</v>
      </c>
      <c r="N54" s="31">
        <v>9006.5499999999993</v>
      </c>
      <c r="O54" s="32"/>
      <c r="P54" s="32">
        <f t="shared" si="0"/>
        <v>9006.5499999999993</v>
      </c>
      <c r="Q54" s="35">
        <v>1091</v>
      </c>
      <c r="R54" s="35"/>
      <c r="S54" s="32"/>
      <c r="T54" s="33">
        <f t="shared" si="1"/>
        <v>1576.1462499999998</v>
      </c>
      <c r="U54" s="35">
        <f t="shared" si="2"/>
        <v>270.19649999999996</v>
      </c>
      <c r="V54" s="48">
        <f t="shared" si="18"/>
        <v>540.39299999999992</v>
      </c>
      <c r="W54" s="35">
        <f t="shared" si="3"/>
        <v>180.131</v>
      </c>
      <c r="X54" s="41"/>
      <c r="Y54" s="35">
        <v>708.25</v>
      </c>
      <c r="Z54" s="32"/>
      <c r="AA54" s="49"/>
      <c r="AB54" s="35"/>
      <c r="AC54" s="41"/>
      <c r="AD54" s="35">
        <f t="shared" si="4"/>
        <v>153.11134999999999</v>
      </c>
      <c r="AE54" s="35">
        <f t="shared" si="8"/>
        <v>3962.8820000000001</v>
      </c>
      <c r="AF54" s="41">
        <f t="shared" si="5"/>
        <v>7205.24</v>
      </c>
      <c r="AG54" s="32">
        <f t="shared" si="6"/>
        <v>15010.916666666666</v>
      </c>
      <c r="AH54" s="35">
        <v>4503.3</v>
      </c>
      <c r="AI54" s="35">
        <f t="shared" si="19"/>
        <v>4503.2749999999996</v>
      </c>
      <c r="AJ54" s="35">
        <f t="shared" si="20"/>
        <v>900.65499999999997</v>
      </c>
      <c r="AK54" s="35">
        <f t="shared" si="21"/>
        <v>1501.0916666666665</v>
      </c>
      <c r="AL54" s="35">
        <f t="shared" si="22"/>
        <v>4503.2749999999996</v>
      </c>
      <c r="AM54" s="35">
        <f t="shared" si="23"/>
        <v>3602.62</v>
      </c>
      <c r="AN54" s="35"/>
      <c r="AO54" s="35"/>
      <c r="AP54" s="35"/>
      <c r="AQ54" s="35"/>
      <c r="AR54" s="36">
        <f t="shared" si="9"/>
        <v>208002.59253333331</v>
      </c>
      <c r="AS54" s="35"/>
    </row>
    <row r="55" spans="1:45" s="8" customFormat="1" x14ac:dyDescent="0.2">
      <c r="A55" s="24">
        <f t="shared" si="7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27">
        <v>41064</v>
      </c>
      <c r="G55" s="24">
        <v>13</v>
      </c>
      <c r="H55" s="28">
        <v>40</v>
      </c>
      <c r="I55" s="29" t="s">
        <v>69</v>
      </c>
      <c r="J55" s="30" t="s">
        <v>23</v>
      </c>
      <c r="K55" s="29" t="s">
        <v>70</v>
      </c>
      <c r="L55" s="28" t="s">
        <v>41</v>
      </c>
      <c r="M55" s="28" t="s">
        <v>141</v>
      </c>
      <c r="N55" s="31">
        <v>9006.5499999999993</v>
      </c>
      <c r="O55" s="32"/>
      <c r="P55" s="32">
        <f t="shared" si="0"/>
        <v>9006.5499999999993</v>
      </c>
      <c r="Q55" s="35">
        <v>1091</v>
      </c>
      <c r="R55" s="35"/>
      <c r="S55" s="32"/>
      <c r="T55" s="33">
        <f t="shared" si="1"/>
        <v>1576.1462499999998</v>
      </c>
      <c r="U55" s="35">
        <f t="shared" si="2"/>
        <v>270.19649999999996</v>
      </c>
      <c r="V55" s="48">
        <f t="shared" ref="V55:V83" si="24">(N55+X55)*6%</f>
        <v>616.04819999999995</v>
      </c>
      <c r="W55" s="35">
        <f t="shared" si="3"/>
        <v>180.131</v>
      </c>
      <c r="X55" s="41">
        <v>1260.92</v>
      </c>
      <c r="Y55" s="35">
        <v>708.25</v>
      </c>
      <c r="Z55" s="32"/>
      <c r="AA55" s="49"/>
      <c r="AB55" s="35"/>
      <c r="AC55" s="41"/>
      <c r="AD55" s="35">
        <f t="shared" si="4"/>
        <v>153.11134999999999</v>
      </c>
      <c r="AE55" s="35">
        <f t="shared" si="8"/>
        <v>3962.8820000000001</v>
      </c>
      <c r="AF55" s="41">
        <f t="shared" si="5"/>
        <v>8213.9759999999987</v>
      </c>
      <c r="AG55" s="32">
        <f t="shared" si="6"/>
        <v>17112.449999999997</v>
      </c>
      <c r="AH55" s="35">
        <v>4503.3</v>
      </c>
      <c r="AI55" s="35">
        <f t="shared" ref="AI55:AI83" si="25">(N55/30)*15</f>
        <v>4503.2749999999996</v>
      </c>
      <c r="AJ55" s="35">
        <f t="shared" ref="AJ55:AJ83" si="26">(N55+X55)/30*3</f>
        <v>1026.7469999999998</v>
      </c>
      <c r="AK55" s="35">
        <f t="shared" ref="AK55:AK83" si="27">(N55+X55)/30*5</f>
        <v>1711.2449999999999</v>
      </c>
      <c r="AL55" s="35">
        <f t="shared" ref="AL55:AL83" si="28">(N55+X55)/30*15</f>
        <v>5133.7349999999997</v>
      </c>
      <c r="AM55" s="35">
        <f t="shared" ref="AM55:AM83" si="29">(N55+X55)/30*12</f>
        <v>4106.9879999999994</v>
      </c>
      <c r="AN55" s="35"/>
      <c r="AO55" s="35"/>
      <c r="AP55" s="35"/>
      <c r="AQ55" s="35"/>
      <c r="AR55" s="36">
        <f t="shared" si="9"/>
        <v>228622.83759999997</v>
      </c>
      <c r="AS55" s="35"/>
    </row>
    <row r="56" spans="1:45" s="8" customFormat="1" x14ac:dyDescent="0.2">
      <c r="A56" s="24">
        <f t="shared" si="7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27">
        <v>41536</v>
      </c>
      <c r="G56" s="24">
        <v>13</v>
      </c>
      <c r="H56" s="28">
        <v>40</v>
      </c>
      <c r="I56" s="29" t="s">
        <v>69</v>
      </c>
      <c r="J56" s="30" t="s">
        <v>23</v>
      </c>
      <c r="K56" s="29" t="s">
        <v>70</v>
      </c>
      <c r="L56" s="28" t="s">
        <v>41</v>
      </c>
      <c r="M56" s="28" t="s">
        <v>143</v>
      </c>
      <c r="N56" s="31">
        <v>9006.5499999999993</v>
      </c>
      <c r="O56" s="32"/>
      <c r="P56" s="32">
        <f t="shared" si="0"/>
        <v>9006.5499999999993</v>
      </c>
      <c r="Q56" s="35">
        <v>1091</v>
      </c>
      <c r="R56" s="35"/>
      <c r="S56" s="32"/>
      <c r="T56" s="33">
        <f t="shared" si="1"/>
        <v>1576.1462499999998</v>
      </c>
      <c r="U56" s="35">
        <f t="shared" si="2"/>
        <v>270.19649999999996</v>
      </c>
      <c r="V56" s="48">
        <f t="shared" si="24"/>
        <v>598.75619999999992</v>
      </c>
      <c r="W56" s="35">
        <f t="shared" si="3"/>
        <v>180.131</v>
      </c>
      <c r="X56" s="41">
        <v>972.72</v>
      </c>
      <c r="Y56" s="35">
        <v>708.25</v>
      </c>
      <c r="Z56" s="32"/>
      <c r="AA56" s="49"/>
      <c r="AB56" s="35"/>
      <c r="AC56" s="41"/>
      <c r="AD56" s="35">
        <f t="shared" si="4"/>
        <v>153.11134999999999</v>
      </c>
      <c r="AE56" s="35">
        <f t="shared" si="8"/>
        <v>3962.8820000000001</v>
      </c>
      <c r="AF56" s="41">
        <f t="shared" si="5"/>
        <v>7983.4159999999993</v>
      </c>
      <c r="AG56" s="32">
        <f t="shared" si="6"/>
        <v>16632.116666666665</v>
      </c>
      <c r="AH56" s="35">
        <v>4503.3</v>
      </c>
      <c r="AI56" s="35">
        <f t="shared" si="25"/>
        <v>4503.2749999999996</v>
      </c>
      <c r="AJ56" s="35">
        <f t="shared" si="26"/>
        <v>997.92699999999991</v>
      </c>
      <c r="AK56" s="35">
        <f t="shared" si="27"/>
        <v>1663.2116666666664</v>
      </c>
      <c r="AL56" s="35">
        <f t="shared" si="28"/>
        <v>4989.6349999999993</v>
      </c>
      <c r="AM56" s="35">
        <f t="shared" si="29"/>
        <v>3991.7079999999996</v>
      </c>
      <c r="AN56" s="35"/>
      <c r="AO56" s="35"/>
      <c r="AP56" s="35"/>
      <c r="AQ56" s="35"/>
      <c r="AR56" s="36">
        <f t="shared" si="9"/>
        <v>223909.80693333331</v>
      </c>
      <c r="AS56" s="35"/>
    </row>
    <row r="57" spans="1:45" s="8" customFormat="1" x14ac:dyDescent="0.2">
      <c r="A57" s="24">
        <f t="shared" si="7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38">
        <v>40515</v>
      </c>
      <c r="G57" s="24">
        <v>13</v>
      </c>
      <c r="H57" s="39">
        <v>40</v>
      </c>
      <c r="I57" s="29" t="s">
        <v>69</v>
      </c>
      <c r="J57" s="40" t="s">
        <v>23</v>
      </c>
      <c r="K57" s="29" t="s">
        <v>70</v>
      </c>
      <c r="L57" s="39" t="s">
        <v>41</v>
      </c>
      <c r="M57" s="39" t="s">
        <v>140</v>
      </c>
      <c r="N57" s="31">
        <v>9006.5499999999993</v>
      </c>
      <c r="O57" s="32"/>
      <c r="P57" s="32">
        <f t="shared" si="0"/>
        <v>9006.5499999999993</v>
      </c>
      <c r="Q57" s="35">
        <v>1091</v>
      </c>
      <c r="R57" s="35"/>
      <c r="S57" s="32"/>
      <c r="T57" s="33">
        <f t="shared" si="1"/>
        <v>1576.1462499999998</v>
      </c>
      <c r="U57" s="35">
        <f t="shared" si="2"/>
        <v>270.19649999999996</v>
      </c>
      <c r="V57" s="48">
        <f t="shared" si="24"/>
        <v>626.85659999999996</v>
      </c>
      <c r="W57" s="35">
        <f t="shared" si="3"/>
        <v>180.131</v>
      </c>
      <c r="X57" s="41">
        <v>1441.06</v>
      </c>
      <c r="Y57" s="35">
        <v>708.25</v>
      </c>
      <c r="Z57" s="32"/>
      <c r="AA57" s="50"/>
      <c r="AB57" s="35"/>
      <c r="AC57" s="41"/>
      <c r="AD57" s="35">
        <f t="shared" si="4"/>
        <v>153.11134999999999</v>
      </c>
      <c r="AE57" s="35">
        <f t="shared" si="8"/>
        <v>3962.8820000000001</v>
      </c>
      <c r="AF57" s="41">
        <f t="shared" si="5"/>
        <v>8358.0879999999997</v>
      </c>
      <c r="AG57" s="32">
        <f t="shared" si="6"/>
        <v>17412.683333333331</v>
      </c>
      <c r="AH57" s="35">
        <v>4503.3</v>
      </c>
      <c r="AI57" s="35">
        <f t="shared" si="25"/>
        <v>4503.2749999999996</v>
      </c>
      <c r="AJ57" s="35">
        <f t="shared" si="26"/>
        <v>1044.761</v>
      </c>
      <c r="AK57" s="35">
        <f t="shared" si="27"/>
        <v>1741.268333333333</v>
      </c>
      <c r="AL57" s="35">
        <f t="shared" si="28"/>
        <v>5223.8049999999994</v>
      </c>
      <c r="AM57" s="35">
        <f t="shared" si="29"/>
        <v>4179.0439999999999</v>
      </c>
      <c r="AN57" s="35"/>
      <c r="AO57" s="35"/>
      <c r="AP57" s="35"/>
      <c r="AQ57" s="35"/>
      <c r="AR57" s="36">
        <f t="shared" si="9"/>
        <v>231568.72706666662</v>
      </c>
      <c r="AS57" s="35"/>
    </row>
    <row r="58" spans="1:45" s="8" customFormat="1" x14ac:dyDescent="0.2">
      <c r="A58" s="24">
        <f t="shared" si="7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27">
        <v>41655</v>
      </c>
      <c r="G58" s="24">
        <v>13</v>
      </c>
      <c r="H58" s="28">
        <v>40</v>
      </c>
      <c r="I58" s="29" t="s">
        <v>69</v>
      </c>
      <c r="J58" s="30" t="s">
        <v>23</v>
      </c>
      <c r="K58" s="29" t="s">
        <v>70</v>
      </c>
      <c r="L58" s="28" t="s">
        <v>41</v>
      </c>
      <c r="M58" s="28" t="s">
        <v>140</v>
      </c>
      <c r="N58" s="31">
        <v>9006.5499999999993</v>
      </c>
      <c r="O58" s="32"/>
      <c r="P58" s="32">
        <f t="shared" si="0"/>
        <v>9006.5499999999993</v>
      </c>
      <c r="Q58" s="35">
        <v>1091</v>
      </c>
      <c r="R58" s="35"/>
      <c r="S58" s="32"/>
      <c r="T58" s="33">
        <f t="shared" si="1"/>
        <v>1576.1462499999998</v>
      </c>
      <c r="U58" s="35">
        <f t="shared" si="2"/>
        <v>270.19649999999996</v>
      </c>
      <c r="V58" s="48">
        <f t="shared" si="24"/>
        <v>594.43259999999998</v>
      </c>
      <c r="W58" s="35">
        <f t="shared" si="3"/>
        <v>180.131</v>
      </c>
      <c r="X58" s="41">
        <v>900.66</v>
      </c>
      <c r="Y58" s="35">
        <v>708.25</v>
      </c>
      <c r="Z58" s="32"/>
      <c r="AA58" s="49"/>
      <c r="AB58" s="35"/>
      <c r="AC58" s="41"/>
      <c r="AD58" s="35">
        <f t="shared" si="4"/>
        <v>153.11134999999999</v>
      </c>
      <c r="AE58" s="35">
        <f t="shared" si="8"/>
        <v>3962.8820000000001</v>
      </c>
      <c r="AF58" s="41">
        <f t="shared" si="5"/>
        <v>7925.7679999999991</v>
      </c>
      <c r="AG58" s="32">
        <f t="shared" si="6"/>
        <v>16512.016666666666</v>
      </c>
      <c r="AH58" s="35">
        <v>4503.3</v>
      </c>
      <c r="AI58" s="35">
        <f t="shared" si="25"/>
        <v>4503.2749999999996</v>
      </c>
      <c r="AJ58" s="35">
        <f t="shared" si="26"/>
        <v>990.72099999999989</v>
      </c>
      <c r="AK58" s="35">
        <f t="shared" si="27"/>
        <v>1651.2016666666664</v>
      </c>
      <c r="AL58" s="35">
        <f t="shared" si="28"/>
        <v>4953.6049999999996</v>
      </c>
      <c r="AM58" s="35">
        <f t="shared" si="29"/>
        <v>3962.8839999999996</v>
      </c>
      <c r="AN58" s="35"/>
      <c r="AO58" s="35"/>
      <c r="AP58" s="35"/>
      <c r="AQ58" s="35"/>
      <c r="AR58" s="36">
        <f t="shared" si="9"/>
        <v>222731.3857333333</v>
      </c>
      <c r="AS58" s="35"/>
    </row>
    <row r="59" spans="1:45" s="8" customFormat="1" x14ac:dyDescent="0.2">
      <c r="A59" s="24">
        <f t="shared" si="7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27">
        <v>41761</v>
      </c>
      <c r="G59" s="24">
        <v>13</v>
      </c>
      <c r="H59" s="28">
        <v>40</v>
      </c>
      <c r="I59" s="29" t="s">
        <v>69</v>
      </c>
      <c r="J59" s="30" t="s">
        <v>23</v>
      </c>
      <c r="K59" s="29" t="s">
        <v>70</v>
      </c>
      <c r="L59" s="28" t="s">
        <v>41</v>
      </c>
      <c r="M59" s="28" t="s">
        <v>140</v>
      </c>
      <c r="N59" s="31">
        <v>9006.5499999999993</v>
      </c>
      <c r="O59" s="32"/>
      <c r="P59" s="32">
        <f t="shared" si="0"/>
        <v>9006.5499999999993</v>
      </c>
      <c r="Q59" s="35">
        <v>1091</v>
      </c>
      <c r="R59" s="35"/>
      <c r="S59" s="32"/>
      <c r="T59" s="33">
        <f t="shared" si="1"/>
        <v>1576.1462499999998</v>
      </c>
      <c r="U59" s="35">
        <f t="shared" si="2"/>
        <v>270.19649999999996</v>
      </c>
      <c r="V59" s="48">
        <f t="shared" si="24"/>
        <v>594.43259999999998</v>
      </c>
      <c r="W59" s="35">
        <f t="shared" si="3"/>
        <v>180.131</v>
      </c>
      <c r="X59" s="41">
        <v>900.66</v>
      </c>
      <c r="Y59" s="35">
        <v>708.25</v>
      </c>
      <c r="Z59" s="32"/>
      <c r="AA59" s="49"/>
      <c r="AB59" s="35"/>
      <c r="AC59" s="41"/>
      <c r="AD59" s="35">
        <f t="shared" si="4"/>
        <v>153.11134999999999</v>
      </c>
      <c r="AE59" s="35">
        <f t="shared" si="8"/>
        <v>3962.8820000000001</v>
      </c>
      <c r="AF59" s="41">
        <f t="shared" si="5"/>
        <v>7925.7679999999991</v>
      </c>
      <c r="AG59" s="32">
        <f t="shared" si="6"/>
        <v>16512.016666666666</v>
      </c>
      <c r="AH59" s="35">
        <v>4503.3</v>
      </c>
      <c r="AI59" s="35">
        <f t="shared" si="25"/>
        <v>4503.2749999999996</v>
      </c>
      <c r="AJ59" s="35">
        <f t="shared" si="26"/>
        <v>990.72099999999989</v>
      </c>
      <c r="AK59" s="35">
        <f t="shared" si="27"/>
        <v>1651.2016666666664</v>
      </c>
      <c r="AL59" s="35">
        <f t="shared" si="28"/>
        <v>4953.6049999999996</v>
      </c>
      <c r="AM59" s="35">
        <f t="shared" si="29"/>
        <v>3962.8839999999996</v>
      </c>
      <c r="AN59" s="35"/>
      <c r="AO59" s="35"/>
      <c r="AP59" s="35"/>
      <c r="AQ59" s="35"/>
      <c r="AR59" s="36">
        <f t="shared" si="9"/>
        <v>222731.3857333333</v>
      </c>
      <c r="AS59" s="35"/>
    </row>
    <row r="60" spans="1:45" s="8" customFormat="1" x14ac:dyDescent="0.2">
      <c r="A60" s="24">
        <f t="shared" si="7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27">
        <v>41091</v>
      </c>
      <c r="G60" s="24">
        <v>13</v>
      </c>
      <c r="H60" s="28">
        <v>40</v>
      </c>
      <c r="I60" s="29" t="s">
        <v>69</v>
      </c>
      <c r="J60" s="30" t="s">
        <v>23</v>
      </c>
      <c r="K60" s="29" t="s">
        <v>70</v>
      </c>
      <c r="L60" s="28" t="s">
        <v>41</v>
      </c>
      <c r="M60" s="28" t="s">
        <v>145</v>
      </c>
      <c r="N60" s="31">
        <v>9006.5499999999993</v>
      </c>
      <c r="O60" s="32"/>
      <c r="P60" s="32">
        <f t="shared" si="0"/>
        <v>9006.5499999999993</v>
      </c>
      <c r="Q60" s="35">
        <v>1091</v>
      </c>
      <c r="R60" s="35"/>
      <c r="S60" s="32"/>
      <c r="T60" s="33">
        <f t="shared" si="1"/>
        <v>1576.1462499999998</v>
      </c>
      <c r="U60" s="35">
        <f t="shared" si="2"/>
        <v>270.19649999999996</v>
      </c>
      <c r="V60" s="48">
        <f t="shared" si="24"/>
        <v>616.04819999999995</v>
      </c>
      <c r="W60" s="35">
        <f t="shared" si="3"/>
        <v>180.131</v>
      </c>
      <c r="X60" s="41">
        <v>1260.92</v>
      </c>
      <c r="Y60" s="35">
        <v>708.25</v>
      </c>
      <c r="Z60" s="32"/>
      <c r="AA60" s="49"/>
      <c r="AB60" s="35"/>
      <c r="AC60" s="41">
        <v>2360</v>
      </c>
      <c r="AD60" s="35">
        <f t="shared" si="4"/>
        <v>153.11134999999999</v>
      </c>
      <c r="AE60" s="35">
        <f t="shared" si="8"/>
        <v>3962.8820000000001</v>
      </c>
      <c r="AF60" s="41">
        <f t="shared" si="5"/>
        <v>8213.9759999999987</v>
      </c>
      <c r="AG60" s="32">
        <f t="shared" si="6"/>
        <v>17112.449999999997</v>
      </c>
      <c r="AH60" s="35">
        <v>4503.3</v>
      </c>
      <c r="AI60" s="35">
        <f t="shared" si="25"/>
        <v>4503.2749999999996</v>
      </c>
      <c r="AJ60" s="35">
        <f t="shared" si="26"/>
        <v>1026.7469999999998</v>
      </c>
      <c r="AK60" s="35">
        <f t="shared" si="27"/>
        <v>1711.2449999999999</v>
      </c>
      <c r="AL60" s="35">
        <f t="shared" si="28"/>
        <v>5133.7349999999997</v>
      </c>
      <c r="AM60" s="35">
        <f t="shared" si="29"/>
        <v>4106.9879999999994</v>
      </c>
      <c r="AN60" s="35"/>
      <c r="AO60" s="35"/>
      <c r="AP60" s="35"/>
      <c r="AQ60" s="35"/>
      <c r="AR60" s="36">
        <f t="shared" si="9"/>
        <v>256942.83759999994</v>
      </c>
      <c r="AS60" s="35"/>
    </row>
    <row r="61" spans="1:45" s="8" customFormat="1" x14ac:dyDescent="0.2">
      <c r="A61" s="24">
        <f t="shared" si="7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38">
        <v>41015</v>
      </c>
      <c r="G61" s="24">
        <v>13</v>
      </c>
      <c r="H61" s="39">
        <v>40</v>
      </c>
      <c r="I61" s="29" t="s">
        <v>69</v>
      </c>
      <c r="J61" s="40" t="s">
        <v>23</v>
      </c>
      <c r="K61" s="29" t="s">
        <v>70</v>
      </c>
      <c r="L61" s="39" t="s">
        <v>41</v>
      </c>
      <c r="M61" s="39" t="s">
        <v>142</v>
      </c>
      <c r="N61" s="31">
        <v>9006.5499999999993</v>
      </c>
      <c r="O61" s="32"/>
      <c r="P61" s="32">
        <f t="shared" si="0"/>
        <v>9006.5499999999993</v>
      </c>
      <c r="Q61" s="35">
        <v>1091</v>
      </c>
      <c r="R61" s="35"/>
      <c r="S61" s="32"/>
      <c r="T61" s="33">
        <f t="shared" si="1"/>
        <v>1576.1462499999998</v>
      </c>
      <c r="U61" s="35">
        <f t="shared" si="2"/>
        <v>270.19649999999996</v>
      </c>
      <c r="V61" s="48">
        <f t="shared" si="24"/>
        <v>616.04819999999995</v>
      </c>
      <c r="W61" s="35">
        <f t="shared" si="3"/>
        <v>180.131</v>
      </c>
      <c r="X61" s="41">
        <v>1260.92</v>
      </c>
      <c r="Y61" s="35">
        <v>708.25</v>
      </c>
      <c r="Z61" s="32"/>
      <c r="AA61" s="50"/>
      <c r="AB61" s="35"/>
      <c r="AC61" s="41"/>
      <c r="AD61" s="35">
        <f t="shared" si="4"/>
        <v>153.11134999999999</v>
      </c>
      <c r="AE61" s="35">
        <f t="shared" si="8"/>
        <v>3962.8820000000001</v>
      </c>
      <c r="AF61" s="41">
        <f t="shared" si="5"/>
        <v>8213.9759999999987</v>
      </c>
      <c r="AG61" s="32">
        <f t="shared" si="6"/>
        <v>17112.449999999997</v>
      </c>
      <c r="AH61" s="35">
        <v>4503.3</v>
      </c>
      <c r="AI61" s="35">
        <f t="shared" si="25"/>
        <v>4503.2749999999996</v>
      </c>
      <c r="AJ61" s="35">
        <f t="shared" si="26"/>
        <v>1026.7469999999998</v>
      </c>
      <c r="AK61" s="35">
        <f t="shared" si="27"/>
        <v>1711.2449999999999</v>
      </c>
      <c r="AL61" s="35">
        <f t="shared" si="28"/>
        <v>5133.7349999999997</v>
      </c>
      <c r="AM61" s="35">
        <f t="shared" si="29"/>
        <v>4106.9879999999994</v>
      </c>
      <c r="AN61" s="35"/>
      <c r="AO61" s="35"/>
      <c r="AP61" s="35"/>
      <c r="AQ61" s="35"/>
      <c r="AR61" s="36">
        <f t="shared" si="9"/>
        <v>228622.83759999997</v>
      </c>
      <c r="AS61" s="35"/>
    </row>
    <row r="62" spans="1:45" s="8" customFormat="1" x14ac:dyDescent="0.2">
      <c r="A62" s="24">
        <f t="shared" si="7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27">
        <v>41730</v>
      </c>
      <c r="G62" s="24">
        <v>13</v>
      </c>
      <c r="H62" s="28">
        <v>40</v>
      </c>
      <c r="I62" s="29" t="s">
        <v>69</v>
      </c>
      <c r="J62" s="30" t="s">
        <v>23</v>
      </c>
      <c r="K62" s="29" t="s">
        <v>70</v>
      </c>
      <c r="L62" s="28" t="s">
        <v>41</v>
      </c>
      <c r="M62" s="28" t="s">
        <v>143</v>
      </c>
      <c r="N62" s="31">
        <v>9006.5499999999993</v>
      </c>
      <c r="O62" s="32"/>
      <c r="P62" s="32">
        <f t="shared" si="0"/>
        <v>9006.5499999999993</v>
      </c>
      <c r="Q62" s="35">
        <v>1091</v>
      </c>
      <c r="R62" s="35"/>
      <c r="S62" s="32"/>
      <c r="T62" s="33">
        <f t="shared" si="1"/>
        <v>1576.1462499999998</v>
      </c>
      <c r="U62" s="35">
        <f t="shared" si="2"/>
        <v>270.19649999999996</v>
      </c>
      <c r="V62" s="48">
        <f t="shared" si="24"/>
        <v>540.39299999999992</v>
      </c>
      <c r="W62" s="35">
        <f t="shared" si="3"/>
        <v>180.131</v>
      </c>
      <c r="X62" s="41"/>
      <c r="Y62" s="35">
        <v>708.25</v>
      </c>
      <c r="Z62" s="32"/>
      <c r="AA62" s="49"/>
      <c r="AB62" s="35"/>
      <c r="AC62" s="41"/>
      <c r="AD62" s="35">
        <f t="shared" si="4"/>
        <v>153.11134999999999</v>
      </c>
      <c r="AE62" s="35">
        <f t="shared" si="8"/>
        <v>3962.8820000000001</v>
      </c>
      <c r="AF62" s="41">
        <f t="shared" si="5"/>
        <v>7205.24</v>
      </c>
      <c r="AG62" s="32">
        <f t="shared" si="6"/>
        <v>15010.916666666666</v>
      </c>
      <c r="AH62" s="35">
        <v>0</v>
      </c>
      <c r="AI62" s="35">
        <f t="shared" si="25"/>
        <v>4503.2749999999996</v>
      </c>
      <c r="AJ62" s="35">
        <f t="shared" si="26"/>
        <v>900.65499999999997</v>
      </c>
      <c r="AK62" s="35">
        <f t="shared" si="27"/>
        <v>1501.0916666666665</v>
      </c>
      <c r="AL62" s="35">
        <f t="shared" si="28"/>
        <v>4503.2749999999996</v>
      </c>
      <c r="AM62" s="35">
        <f t="shared" si="29"/>
        <v>3602.62</v>
      </c>
      <c r="AN62" s="35"/>
      <c r="AO62" s="35"/>
      <c r="AP62" s="35"/>
      <c r="AQ62" s="35"/>
      <c r="AR62" s="36">
        <f t="shared" si="9"/>
        <v>203499.29253333333</v>
      </c>
      <c r="AS62" s="35"/>
    </row>
    <row r="63" spans="1:45" s="8" customFormat="1" x14ac:dyDescent="0.2">
      <c r="A63" s="24">
        <f t="shared" si="7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27">
        <v>41199</v>
      </c>
      <c r="G63" s="24">
        <v>13</v>
      </c>
      <c r="H63" s="28">
        <v>40</v>
      </c>
      <c r="I63" s="29" t="s">
        <v>69</v>
      </c>
      <c r="J63" s="30" t="s">
        <v>24</v>
      </c>
      <c r="K63" s="29" t="s">
        <v>70</v>
      </c>
      <c r="L63" s="28" t="s">
        <v>41</v>
      </c>
      <c r="M63" s="28" t="s">
        <v>143</v>
      </c>
      <c r="N63" s="31">
        <v>9006.5499999999993</v>
      </c>
      <c r="O63" s="32"/>
      <c r="P63" s="32">
        <f t="shared" si="0"/>
        <v>9006.5499999999993</v>
      </c>
      <c r="Q63" s="35">
        <v>1091</v>
      </c>
      <c r="R63" s="35"/>
      <c r="S63" s="32"/>
      <c r="T63" s="33">
        <f t="shared" si="1"/>
        <v>1576.1462499999998</v>
      </c>
      <c r="U63" s="35">
        <f t="shared" si="2"/>
        <v>270.19649999999996</v>
      </c>
      <c r="V63" s="48">
        <f t="shared" si="24"/>
        <v>605.24099999999987</v>
      </c>
      <c r="W63" s="35">
        <f t="shared" si="3"/>
        <v>180.131</v>
      </c>
      <c r="X63" s="41">
        <v>1080.8</v>
      </c>
      <c r="Y63" s="35">
        <v>708.25</v>
      </c>
      <c r="Z63" s="32"/>
      <c r="AA63" s="49"/>
      <c r="AB63" s="35"/>
      <c r="AC63" s="41"/>
      <c r="AD63" s="35">
        <f t="shared" si="4"/>
        <v>153.11134999999999</v>
      </c>
      <c r="AE63" s="35">
        <f t="shared" si="8"/>
        <v>3962.8820000000001</v>
      </c>
      <c r="AF63" s="41">
        <f t="shared" si="5"/>
        <v>8069.8799999999992</v>
      </c>
      <c r="AG63" s="32">
        <f t="shared" si="6"/>
        <v>16812.249999999996</v>
      </c>
      <c r="AH63" s="35">
        <v>4503.3</v>
      </c>
      <c r="AI63" s="35">
        <f t="shared" si="25"/>
        <v>4503.2749999999996</v>
      </c>
      <c r="AJ63" s="35">
        <f t="shared" si="26"/>
        <v>1008.7349999999999</v>
      </c>
      <c r="AK63" s="35">
        <f t="shared" si="27"/>
        <v>1681.2249999999997</v>
      </c>
      <c r="AL63" s="35">
        <f t="shared" si="28"/>
        <v>5043.6749999999993</v>
      </c>
      <c r="AM63" s="35">
        <f t="shared" si="29"/>
        <v>4034.9399999999996</v>
      </c>
      <c r="AN63" s="35"/>
      <c r="AO63" s="35"/>
      <c r="AP63" s="35"/>
      <c r="AQ63" s="35"/>
      <c r="AR63" s="36">
        <f t="shared" si="9"/>
        <v>225677.27519999997</v>
      </c>
      <c r="AS63" s="35"/>
    </row>
    <row r="64" spans="1:45" s="8" customFormat="1" x14ac:dyDescent="0.2">
      <c r="A64" s="24">
        <f t="shared" si="7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27">
        <v>41730</v>
      </c>
      <c r="G64" s="24">
        <v>13</v>
      </c>
      <c r="H64" s="28">
        <v>40</v>
      </c>
      <c r="I64" s="29" t="s">
        <v>69</v>
      </c>
      <c r="J64" s="30" t="s">
        <v>24</v>
      </c>
      <c r="K64" s="29" t="s">
        <v>70</v>
      </c>
      <c r="L64" s="28" t="s">
        <v>41</v>
      </c>
      <c r="M64" s="28" t="s">
        <v>143</v>
      </c>
      <c r="N64" s="31">
        <v>9006.5499999999993</v>
      </c>
      <c r="O64" s="32"/>
      <c r="P64" s="32">
        <f t="shared" ref="P64" si="30">N64+O64</f>
        <v>9006.5499999999993</v>
      </c>
      <c r="Q64" s="35">
        <v>1091</v>
      </c>
      <c r="R64" s="35"/>
      <c r="S64" s="32"/>
      <c r="T64" s="33">
        <f t="shared" ref="T64" si="31">(N64*17.5%)</f>
        <v>1576.1462499999998</v>
      </c>
      <c r="U64" s="35">
        <f t="shared" ref="U64" si="32">N64*3%</f>
        <v>270.19649999999996</v>
      </c>
      <c r="V64" s="48">
        <f t="shared" ref="V64" si="33">(N64+X64)*6%</f>
        <v>594.43259999999998</v>
      </c>
      <c r="W64" s="35">
        <f t="shared" ref="W64" si="34">N64*2%</f>
        <v>180.131</v>
      </c>
      <c r="X64" s="41">
        <v>900.66</v>
      </c>
      <c r="Y64" s="35">
        <v>708.25</v>
      </c>
      <c r="Z64" s="32"/>
      <c r="AA64" s="49"/>
      <c r="AB64" s="35"/>
      <c r="AC64" s="41"/>
      <c r="AD64" s="35">
        <f t="shared" ref="AD64" si="35">N64*1.7%</f>
        <v>153.11134999999999</v>
      </c>
      <c r="AE64" s="35">
        <f t="shared" si="8"/>
        <v>3962.8820000000001</v>
      </c>
      <c r="AF64" s="41">
        <f t="shared" ref="AF64" si="36">(N64+X64)/30*24</f>
        <v>7925.7679999999991</v>
      </c>
      <c r="AG64" s="32">
        <f t="shared" ref="AG64" si="37">(N64+X64)/30*50</f>
        <v>16512.016666666666</v>
      </c>
      <c r="AH64" s="35">
        <v>3752.75</v>
      </c>
      <c r="AI64" s="35">
        <f t="shared" ref="AI64" si="38">(N64/30)*15</f>
        <v>4503.2749999999996</v>
      </c>
      <c r="AJ64" s="35">
        <f t="shared" ref="AJ64" si="39">(N64+X64)/30*3</f>
        <v>990.72099999999989</v>
      </c>
      <c r="AK64" s="35">
        <f t="shared" ref="AK64" si="40">(N64+X64)/30*5</f>
        <v>1651.2016666666664</v>
      </c>
      <c r="AL64" s="35">
        <f t="shared" ref="AL64" si="41">(N64+X64)/30*15</f>
        <v>4953.6049999999996</v>
      </c>
      <c r="AM64" s="35">
        <f t="shared" ref="AM64" si="42">(N64+X64)/30*12</f>
        <v>3962.8839999999996</v>
      </c>
      <c r="AN64" s="35"/>
      <c r="AO64" s="35"/>
      <c r="AP64" s="35"/>
      <c r="AQ64" s="35"/>
      <c r="AR64" s="36">
        <f t="shared" ref="AR64" si="43">(P64+Q64+R64+S64+T64+U64+V64+W64+X64+Y64+Z64+AA64+AB64+AC64+AD64)*12+(AE64+AF64+AG64+AH64+AI64+AJ64+AK64+AL64+AM64+AN64+AO64+AP64+AQ64)</f>
        <v>221980.83573333331</v>
      </c>
      <c r="AS64" s="35"/>
    </row>
    <row r="65" spans="1:45" s="8" customFormat="1" x14ac:dyDescent="0.2">
      <c r="A65" s="24">
        <f t="shared" si="7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27">
        <v>39037</v>
      </c>
      <c r="G65" s="24">
        <v>13</v>
      </c>
      <c r="H65" s="28">
        <v>40</v>
      </c>
      <c r="I65" s="29" t="s">
        <v>68</v>
      </c>
      <c r="J65" s="30" t="s">
        <v>25</v>
      </c>
      <c r="K65" s="29" t="s">
        <v>70</v>
      </c>
      <c r="L65" s="28" t="s">
        <v>41</v>
      </c>
      <c r="M65" s="28" t="s">
        <v>143</v>
      </c>
      <c r="N65" s="31">
        <v>9006.5499999999993</v>
      </c>
      <c r="O65" s="32"/>
      <c r="P65" s="32">
        <f>N65+O65</f>
        <v>9006.5499999999993</v>
      </c>
      <c r="Q65" s="35">
        <v>1091</v>
      </c>
      <c r="R65" s="35"/>
      <c r="S65" s="32"/>
      <c r="T65" s="33">
        <f t="shared" si="1"/>
        <v>1576.1462499999998</v>
      </c>
      <c r="U65" s="35">
        <f t="shared" si="2"/>
        <v>270.19649999999996</v>
      </c>
      <c r="V65" s="48">
        <f t="shared" si="24"/>
        <v>670.0877999999999</v>
      </c>
      <c r="W65" s="35">
        <f t="shared" si="3"/>
        <v>180.131</v>
      </c>
      <c r="X65" s="41">
        <v>2161.58</v>
      </c>
      <c r="Y65" s="35">
        <v>708.25</v>
      </c>
      <c r="Z65" s="32"/>
      <c r="AA65" s="49"/>
      <c r="AB65" s="35"/>
      <c r="AC65" s="41">
        <v>1180</v>
      </c>
      <c r="AD65" s="35">
        <f t="shared" si="4"/>
        <v>153.11134999999999</v>
      </c>
      <c r="AE65" s="35">
        <f t="shared" si="8"/>
        <v>3962.8820000000001</v>
      </c>
      <c r="AF65" s="41">
        <f t="shared" si="5"/>
        <v>8934.503999999999</v>
      </c>
      <c r="AG65" s="32">
        <f t="shared" si="6"/>
        <v>18613.55</v>
      </c>
      <c r="AH65" s="35">
        <v>4503.3</v>
      </c>
      <c r="AI65" s="35">
        <f t="shared" si="25"/>
        <v>4503.2749999999996</v>
      </c>
      <c r="AJ65" s="35">
        <f t="shared" si="26"/>
        <v>1116.8129999999999</v>
      </c>
      <c r="AK65" s="35">
        <f t="shared" si="27"/>
        <v>1861.3549999999998</v>
      </c>
      <c r="AL65" s="35">
        <f t="shared" si="28"/>
        <v>5584.0649999999996</v>
      </c>
      <c r="AM65" s="35">
        <f t="shared" si="29"/>
        <v>4467.2519999999995</v>
      </c>
      <c r="AN65" s="35"/>
      <c r="AO65" s="35"/>
      <c r="AP65" s="35"/>
      <c r="AQ65" s="35"/>
      <c r="AR65" s="36">
        <f t="shared" si="9"/>
        <v>257511.63079999996</v>
      </c>
      <c r="AS65" s="35"/>
    </row>
    <row r="66" spans="1:45" s="8" customFormat="1" x14ac:dyDescent="0.2">
      <c r="A66" s="24">
        <f t="shared" si="7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27">
        <v>35674</v>
      </c>
      <c r="G66" s="34">
        <v>10</v>
      </c>
      <c r="H66" s="28">
        <v>40</v>
      </c>
      <c r="I66" s="29" t="s">
        <v>68</v>
      </c>
      <c r="J66" s="30" t="s">
        <v>18</v>
      </c>
      <c r="K66" s="29" t="s">
        <v>70</v>
      </c>
      <c r="L66" s="28" t="s">
        <v>41</v>
      </c>
      <c r="M66" s="28" t="s">
        <v>142</v>
      </c>
      <c r="N66" s="31">
        <v>11399.95</v>
      </c>
      <c r="O66" s="32"/>
      <c r="P66" s="32">
        <f>N66+O66</f>
        <v>11399.95</v>
      </c>
      <c r="Q66" s="35">
        <v>1091</v>
      </c>
      <c r="R66" s="35"/>
      <c r="S66" s="32"/>
      <c r="T66" s="33">
        <f t="shared" si="1"/>
        <v>1994.99125</v>
      </c>
      <c r="U66" s="35">
        <f t="shared" si="2"/>
        <v>341.99850000000004</v>
      </c>
      <c r="V66" s="48">
        <f t="shared" si="24"/>
        <v>1043.097</v>
      </c>
      <c r="W66" s="35">
        <f t="shared" si="3"/>
        <v>227.99900000000002</v>
      </c>
      <c r="X66" s="41">
        <v>5985</v>
      </c>
      <c r="Y66" s="35">
        <v>708.25</v>
      </c>
      <c r="Z66" s="32"/>
      <c r="AA66" s="49"/>
      <c r="AB66" s="35"/>
      <c r="AC66" s="41"/>
      <c r="AD66" s="35">
        <f t="shared" si="4"/>
        <v>193.79915000000003</v>
      </c>
      <c r="AE66" s="35">
        <f t="shared" si="8"/>
        <v>5015.978000000001</v>
      </c>
      <c r="AF66" s="41">
        <f t="shared" si="5"/>
        <v>13907.96</v>
      </c>
      <c r="AG66" s="32">
        <f t="shared" si="6"/>
        <v>28974.916666666668</v>
      </c>
      <c r="AH66" s="35">
        <v>5700</v>
      </c>
      <c r="AI66" s="35">
        <f t="shared" si="25"/>
        <v>5699.9750000000004</v>
      </c>
      <c r="AJ66" s="35">
        <f t="shared" si="26"/>
        <v>1738.4949999999999</v>
      </c>
      <c r="AK66" s="35">
        <f t="shared" si="27"/>
        <v>2897.4916666666668</v>
      </c>
      <c r="AL66" s="35">
        <f t="shared" si="28"/>
        <v>8692.4750000000004</v>
      </c>
      <c r="AM66" s="35">
        <f t="shared" si="29"/>
        <v>6953.98</v>
      </c>
      <c r="AN66" s="35"/>
      <c r="AO66" s="35"/>
      <c r="AP66" s="35"/>
      <c r="AQ66" s="35"/>
      <c r="AR66" s="36">
        <f t="shared" si="9"/>
        <v>355414.2901333333</v>
      </c>
      <c r="AS66" s="35"/>
    </row>
    <row r="67" spans="1:45" s="115" customFormat="1" ht="12" x14ac:dyDescent="0.2">
      <c r="A67" s="24">
        <f t="shared" si="7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27">
        <v>43481</v>
      </c>
      <c r="G67" s="34">
        <v>10</v>
      </c>
      <c r="H67" s="28">
        <v>40</v>
      </c>
      <c r="I67" s="29" t="s">
        <v>68</v>
      </c>
      <c r="J67" s="30" t="s">
        <v>18</v>
      </c>
      <c r="K67" s="29" t="s">
        <v>70</v>
      </c>
      <c r="L67" s="28" t="s">
        <v>41</v>
      </c>
      <c r="M67" s="28" t="s">
        <v>140</v>
      </c>
      <c r="N67" s="31">
        <v>7723.6</v>
      </c>
      <c r="O67" s="32"/>
      <c r="P67" s="32">
        <f t="shared" si="0"/>
        <v>7723.6</v>
      </c>
      <c r="Q67" s="35">
        <v>1091</v>
      </c>
      <c r="R67" s="35"/>
      <c r="S67" s="32"/>
      <c r="T67" s="33">
        <f t="shared" ref="T67:T114" si="44">(N67*17.5%)</f>
        <v>1351.6299999999999</v>
      </c>
      <c r="U67" s="35">
        <f t="shared" ref="U67:U114" si="45">N67*3%</f>
        <v>231.708</v>
      </c>
      <c r="V67" s="48">
        <f t="shared" si="24"/>
        <v>463.416</v>
      </c>
      <c r="W67" s="35">
        <f t="shared" ref="W67:W114" si="46">N67*2%</f>
        <v>154.47200000000001</v>
      </c>
      <c r="X67" s="75"/>
      <c r="Y67" s="35">
        <v>708.25</v>
      </c>
      <c r="Z67" s="32"/>
      <c r="AA67" s="49"/>
      <c r="AB67" s="35"/>
      <c r="AC67" s="75">
        <v>1180</v>
      </c>
      <c r="AD67" s="35">
        <f t="shared" ref="AD67:AD114" si="47">N67*1.7%</f>
        <v>131.30120000000002</v>
      </c>
      <c r="AE67" s="35">
        <f t="shared" si="8"/>
        <v>3398.384</v>
      </c>
      <c r="AF67" s="75">
        <f t="shared" ref="AF67:AF114" si="48">(N67+X67)/30*24</f>
        <v>6178.8799999999992</v>
      </c>
      <c r="AG67" s="32">
        <f t="shared" ref="AG67:AG114" si="49">(N67+X67)/30*50</f>
        <v>12872.666666666666</v>
      </c>
      <c r="AH67" s="35">
        <v>0</v>
      </c>
      <c r="AI67" s="35">
        <f t="shared" si="25"/>
        <v>3861.7999999999997</v>
      </c>
      <c r="AJ67" s="35">
        <f t="shared" si="26"/>
        <v>772.3599999999999</v>
      </c>
      <c r="AK67" s="35">
        <f t="shared" si="27"/>
        <v>1287.2666666666667</v>
      </c>
      <c r="AL67" s="35">
        <f t="shared" si="28"/>
        <v>3861.7999999999997</v>
      </c>
      <c r="AM67" s="35">
        <f t="shared" si="29"/>
        <v>3089.4399999999996</v>
      </c>
      <c r="AN67" s="35"/>
      <c r="AO67" s="35"/>
      <c r="AP67" s="35"/>
      <c r="AQ67" s="35"/>
      <c r="AR67" s="36">
        <f t="shared" si="9"/>
        <v>191747.12373333331</v>
      </c>
      <c r="AS67" s="35"/>
    </row>
    <row r="68" spans="1:45" s="8" customFormat="1" x14ac:dyDescent="0.2">
      <c r="A68" s="24">
        <f t="shared" si="7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27">
        <v>43601</v>
      </c>
      <c r="G68" s="34">
        <v>10</v>
      </c>
      <c r="H68" s="28">
        <v>40</v>
      </c>
      <c r="I68" s="29" t="s">
        <v>68</v>
      </c>
      <c r="J68" s="30" t="s">
        <v>18</v>
      </c>
      <c r="K68" s="29" t="s">
        <v>70</v>
      </c>
      <c r="L68" s="28" t="s">
        <v>41</v>
      </c>
      <c r="M68" s="28" t="s">
        <v>140</v>
      </c>
      <c r="N68" s="31">
        <v>7723.6</v>
      </c>
      <c r="O68" s="32"/>
      <c r="P68" s="32">
        <f t="shared" si="0"/>
        <v>7723.6</v>
      </c>
      <c r="Q68" s="35">
        <v>1091</v>
      </c>
      <c r="R68" s="35"/>
      <c r="S68" s="32"/>
      <c r="T68" s="33">
        <f t="shared" si="44"/>
        <v>1351.6299999999999</v>
      </c>
      <c r="U68" s="35">
        <f t="shared" si="45"/>
        <v>231.708</v>
      </c>
      <c r="V68" s="48">
        <f t="shared" si="24"/>
        <v>463.416</v>
      </c>
      <c r="W68" s="35">
        <f t="shared" si="46"/>
        <v>154.47200000000001</v>
      </c>
      <c r="X68" s="41"/>
      <c r="Y68" s="35">
        <v>708.25</v>
      </c>
      <c r="Z68" s="32"/>
      <c r="AA68" s="49"/>
      <c r="AB68" s="35"/>
      <c r="AC68" s="41"/>
      <c r="AD68" s="35">
        <f t="shared" si="47"/>
        <v>131.30120000000002</v>
      </c>
      <c r="AE68" s="35">
        <f t="shared" si="8"/>
        <v>3398.384</v>
      </c>
      <c r="AF68" s="41">
        <f t="shared" si="48"/>
        <v>6178.8799999999992</v>
      </c>
      <c r="AG68" s="32">
        <f t="shared" si="49"/>
        <v>12872.666666666666</v>
      </c>
      <c r="AH68" s="35">
        <v>0</v>
      </c>
      <c r="AI68" s="35">
        <f t="shared" si="25"/>
        <v>3861.7999999999997</v>
      </c>
      <c r="AJ68" s="35">
        <f t="shared" si="26"/>
        <v>772.3599999999999</v>
      </c>
      <c r="AK68" s="35">
        <f t="shared" si="27"/>
        <v>1287.2666666666667</v>
      </c>
      <c r="AL68" s="35">
        <f t="shared" si="28"/>
        <v>3861.7999999999997</v>
      </c>
      <c r="AM68" s="35">
        <f t="shared" si="29"/>
        <v>3089.4399999999996</v>
      </c>
      <c r="AN68" s="35"/>
      <c r="AO68" s="35"/>
      <c r="AP68" s="35"/>
      <c r="AQ68" s="35"/>
      <c r="AR68" s="36">
        <f t="shared" ref="AR68:AR115" si="50">(P68+Q68+R68+S68+T68+U68+V68+W68+X68+Y68+Z68+AA68+AB68+AC68+AD68)*12+(AE68+AF68+AG68+AH68+AI68+AJ68+AK68+AL68+AM68+AN68+AO68+AP68+AQ68)</f>
        <v>177587.12373333331</v>
      </c>
      <c r="AS68" s="35"/>
    </row>
    <row r="69" spans="1:45" s="8" customFormat="1" x14ac:dyDescent="0.2">
      <c r="A69" s="24">
        <f t="shared" si="7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27">
        <v>40127</v>
      </c>
      <c r="G69" s="34">
        <v>10</v>
      </c>
      <c r="H69" s="28">
        <v>40</v>
      </c>
      <c r="I69" s="29" t="s">
        <v>68</v>
      </c>
      <c r="J69" s="30" t="s">
        <v>18</v>
      </c>
      <c r="K69" s="29" t="s">
        <v>70</v>
      </c>
      <c r="L69" s="28" t="s">
        <v>41</v>
      </c>
      <c r="M69" s="28" t="s">
        <v>141</v>
      </c>
      <c r="N69" s="31">
        <v>7723.6</v>
      </c>
      <c r="O69" s="32"/>
      <c r="P69" s="32">
        <f t="shared" si="0"/>
        <v>7723.6</v>
      </c>
      <c r="Q69" s="35">
        <v>1091</v>
      </c>
      <c r="R69" s="35"/>
      <c r="S69" s="32"/>
      <c r="T69" s="33">
        <f t="shared" si="44"/>
        <v>1351.6299999999999</v>
      </c>
      <c r="U69" s="35">
        <f t="shared" si="45"/>
        <v>231.708</v>
      </c>
      <c r="V69" s="48">
        <f t="shared" si="24"/>
        <v>546.83039999999994</v>
      </c>
      <c r="W69" s="35">
        <f t="shared" si="46"/>
        <v>154.47200000000001</v>
      </c>
      <c r="X69" s="41">
        <v>1390.24</v>
      </c>
      <c r="Y69" s="35">
        <v>708.25</v>
      </c>
      <c r="Z69" s="32"/>
      <c r="AA69" s="49"/>
      <c r="AB69" s="35"/>
      <c r="AC69" s="41"/>
      <c r="AD69" s="35">
        <f t="shared" si="47"/>
        <v>131.30120000000002</v>
      </c>
      <c r="AE69" s="35">
        <f t="shared" si="8"/>
        <v>3398.384</v>
      </c>
      <c r="AF69" s="41">
        <f t="shared" si="48"/>
        <v>7291.0720000000001</v>
      </c>
      <c r="AG69" s="32">
        <f t="shared" si="49"/>
        <v>15189.733333333334</v>
      </c>
      <c r="AH69" s="35">
        <v>3861.75</v>
      </c>
      <c r="AI69" s="35">
        <f t="shared" si="25"/>
        <v>3861.7999999999997</v>
      </c>
      <c r="AJ69" s="35">
        <f t="shared" si="26"/>
        <v>911.38400000000001</v>
      </c>
      <c r="AK69" s="35">
        <f t="shared" si="27"/>
        <v>1518.9733333333334</v>
      </c>
      <c r="AL69" s="35">
        <f t="shared" si="28"/>
        <v>4556.92</v>
      </c>
      <c r="AM69" s="35">
        <f t="shared" si="29"/>
        <v>3645.5360000000001</v>
      </c>
      <c r="AN69" s="35"/>
      <c r="AO69" s="35"/>
      <c r="AP69" s="35"/>
      <c r="AQ69" s="35"/>
      <c r="AR69" s="36">
        <f t="shared" si="50"/>
        <v>204183.93186666665</v>
      </c>
      <c r="AS69" s="35"/>
    </row>
    <row r="70" spans="1:45" s="8" customFormat="1" x14ac:dyDescent="0.2">
      <c r="A70" s="24">
        <f t="shared" si="7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27"/>
      <c r="G70" s="34">
        <v>10</v>
      </c>
      <c r="H70" s="28">
        <v>40</v>
      </c>
      <c r="I70" s="29" t="s">
        <v>68</v>
      </c>
      <c r="J70" s="30" t="s">
        <v>18</v>
      </c>
      <c r="K70" s="29" t="s">
        <v>70</v>
      </c>
      <c r="L70" s="28" t="s">
        <v>41</v>
      </c>
      <c r="M70" s="28"/>
      <c r="N70" s="31">
        <v>7723.6</v>
      </c>
      <c r="O70" s="32"/>
      <c r="P70" s="32">
        <f t="shared" ref="P70:P129" si="51">N70+O70</f>
        <v>7723.6</v>
      </c>
      <c r="Q70" s="35">
        <v>1091</v>
      </c>
      <c r="R70" s="35"/>
      <c r="S70" s="32"/>
      <c r="T70" s="33">
        <f t="shared" si="44"/>
        <v>1351.6299999999999</v>
      </c>
      <c r="U70" s="35">
        <f t="shared" si="45"/>
        <v>231.708</v>
      </c>
      <c r="V70" s="48">
        <f t="shared" si="24"/>
        <v>463.416</v>
      </c>
      <c r="W70" s="35">
        <f t="shared" si="46"/>
        <v>154.47200000000001</v>
      </c>
      <c r="X70" s="41"/>
      <c r="Y70" s="35">
        <v>708.25</v>
      </c>
      <c r="Z70" s="32"/>
      <c r="AA70" s="49"/>
      <c r="AB70" s="35"/>
      <c r="AC70" s="41"/>
      <c r="AD70" s="35">
        <f t="shared" si="47"/>
        <v>131.30120000000002</v>
      </c>
      <c r="AE70" s="35">
        <f t="shared" si="8"/>
        <v>3398.384</v>
      </c>
      <c r="AF70" s="41">
        <f t="shared" si="48"/>
        <v>6178.8799999999992</v>
      </c>
      <c r="AG70" s="32">
        <f t="shared" si="49"/>
        <v>12872.666666666666</v>
      </c>
      <c r="AH70" s="35">
        <v>0</v>
      </c>
      <c r="AI70" s="35">
        <f t="shared" si="25"/>
        <v>3861.7999999999997</v>
      </c>
      <c r="AJ70" s="35">
        <f t="shared" si="26"/>
        <v>772.3599999999999</v>
      </c>
      <c r="AK70" s="35">
        <f t="shared" si="27"/>
        <v>1287.2666666666667</v>
      </c>
      <c r="AL70" s="35">
        <f t="shared" si="28"/>
        <v>3861.7999999999997</v>
      </c>
      <c r="AM70" s="35">
        <f t="shared" si="29"/>
        <v>3089.4399999999996</v>
      </c>
      <c r="AN70" s="35"/>
      <c r="AO70" s="35"/>
      <c r="AP70" s="35"/>
      <c r="AQ70" s="35"/>
      <c r="AR70" s="36">
        <f t="shared" si="50"/>
        <v>177587.12373333331</v>
      </c>
      <c r="AS70" s="35" t="s">
        <v>72</v>
      </c>
    </row>
    <row r="71" spans="1:45" s="115" customFormat="1" ht="12" x14ac:dyDescent="0.2">
      <c r="A71" s="24">
        <f t="shared" si="7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27">
        <v>43481</v>
      </c>
      <c r="G71" s="34">
        <v>10</v>
      </c>
      <c r="H71" s="28">
        <v>40</v>
      </c>
      <c r="I71" s="29" t="s">
        <v>68</v>
      </c>
      <c r="J71" s="30" t="s">
        <v>18</v>
      </c>
      <c r="K71" s="29" t="s">
        <v>70</v>
      </c>
      <c r="L71" s="28" t="s">
        <v>41</v>
      </c>
      <c r="M71" s="28" t="s">
        <v>143</v>
      </c>
      <c r="N71" s="31">
        <v>7723.6</v>
      </c>
      <c r="O71" s="32"/>
      <c r="P71" s="32">
        <f t="shared" si="51"/>
        <v>7723.6</v>
      </c>
      <c r="Q71" s="35">
        <v>1091</v>
      </c>
      <c r="R71" s="35"/>
      <c r="S71" s="32"/>
      <c r="T71" s="33">
        <f t="shared" si="44"/>
        <v>1351.6299999999999</v>
      </c>
      <c r="U71" s="35">
        <f t="shared" si="45"/>
        <v>231.708</v>
      </c>
      <c r="V71" s="48">
        <f t="shared" si="24"/>
        <v>463.416</v>
      </c>
      <c r="W71" s="35">
        <f t="shared" si="46"/>
        <v>154.47200000000001</v>
      </c>
      <c r="X71" s="75"/>
      <c r="Y71" s="35">
        <v>708.25</v>
      </c>
      <c r="Z71" s="32"/>
      <c r="AA71" s="49"/>
      <c r="AB71" s="35"/>
      <c r="AC71" s="75"/>
      <c r="AD71" s="35">
        <f t="shared" si="47"/>
        <v>131.30120000000002</v>
      </c>
      <c r="AE71" s="35">
        <f t="shared" si="8"/>
        <v>3398.384</v>
      </c>
      <c r="AF71" s="75">
        <f t="shared" si="48"/>
        <v>6178.8799999999992</v>
      </c>
      <c r="AG71" s="32">
        <f t="shared" si="49"/>
        <v>12872.666666666666</v>
      </c>
      <c r="AH71" s="35">
        <v>0</v>
      </c>
      <c r="AI71" s="35">
        <f t="shared" si="25"/>
        <v>3861.7999999999997</v>
      </c>
      <c r="AJ71" s="35">
        <f t="shared" si="26"/>
        <v>772.3599999999999</v>
      </c>
      <c r="AK71" s="35">
        <f t="shared" si="27"/>
        <v>1287.2666666666667</v>
      </c>
      <c r="AL71" s="35">
        <f t="shared" si="28"/>
        <v>3861.7999999999997</v>
      </c>
      <c r="AM71" s="35">
        <f t="shared" si="29"/>
        <v>3089.4399999999996</v>
      </c>
      <c r="AN71" s="35"/>
      <c r="AO71" s="35"/>
      <c r="AP71" s="35"/>
      <c r="AQ71" s="35"/>
      <c r="AR71" s="36">
        <f t="shared" si="50"/>
        <v>177587.12373333331</v>
      </c>
      <c r="AS71" s="35"/>
    </row>
    <row r="72" spans="1:45" s="8" customFormat="1" x14ac:dyDescent="0.2">
      <c r="A72" s="24">
        <f t="shared" si="7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27">
        <v>40508</v>
      </c>
      <c r="G72" s="24">
        <v>8</v>
      </c>
      <c r="H72" s="28">
        <v>40</v>
      </c>
      <c r="I72" s="29" t="s">
        <v>69</v>
      </c>
      <c r="J72" s="30" t="s">
        <v>27</v>
      </c>
      <c r="K72" s="29" t="s">
        <v>70</v>
      </c>
      <c r="L72" s="28" t="s">
        <v>41</v>
      </c>
      <c r="M72" s="28" t="s">
        <v>141</v>
      </c>
      <c r="N72" s="31">
        <v>6999.5</v>
      </c>
      <c r="O72" s="32"/>
      <c r="P72" s="32">
        <f t="shared" si="51"/>
        <v>6999.5</v>
      </c>
      <c r="Q72" s="35">
        <v>1091</v>
      </c>
      <c r="R72" s="35"/>
      <c r="S72" s="32"/>
      <c r="T72" s="33">
        <f t="shared" si="44"/>
        <v>1224.9124999999999</v>
      </c>
      <c r="U72" s="35">
        <f t="shared" si="45"/>
        <v>209.98499999999999</v>
      </c>
      <c r="V72" s="48">
        <f t="shared" si="24"/>
        <v>487.16640000000001</v>
      </c>
      <c r="W72" s="35">
        <f t="shared" si="46"/>
        <v>139.99</v>
      </c>
      <c r="X72" s="41">
        <v>1119.94</v>
      </c>
      <c r="Y72" s="35">
        <v>708.25</v>
      </c>
      <c r="Z72" s="32"/>
      <c r="AA72" s="49"/>
      <c r="AB72" s="35"/>
      <c r="AC72" s="41"/>
      <c r="AD72" s="35">
        <f t="shared" si="47"/>
        <v>118.9915</v>
      </c>
      <c r="AE72" s="35">
        <f t="shared" si="8"/>
        <v>3079.78</v>
      </c>
      <c r="AF72" s="41">
        <f t="shared" si="48"/>
        <v>6495.5520000000006</v>
      </c>
      <c r="AG72" s="32">
        <f t="shared" si="49"/>
        <v>13532.400000000001</v>
      </c>
      <c r="AH72" s="35">
        <v>3499.8</v>
      </c>
      <c r="AI72" s="35">
        <f t="shared" si="25"/>
        <v>3499.75</v>
      </c>
      <c r="AJ72" s="35">
        <f t="shared" si="26"/>
        <v>811.94400000000007</v>
      </c>
      <c r="AK72" s="35">
        <f t="shared" si="27"/>
        <v>1353.2400000000002</v>
      </c>
      <c r="AL72" s="35">
        <f t="shared" si="28"/>
        <v>4059.7200000000003</v>
      </c>
      <c r="AM72" s="35">
        <f t="shared" si="29"/>
        <v>3247.7760000000003</v>
      </c>
      <c r="AN72" s="35"/>
      <c r="AO72" s="35"/>
      <c r="AP72" s="35"/>
      <c r="AQ72" s="35"/>
      <c r="AR72" s="36">
        <f t="shared" si="50"/>
        <v>184776.7868</v>
      </c>
      <c r="AS72" s="35"/>
    </row>
    <row r="73" spans="1:45" s="8" customFormat="1" x14ac:dyDescent="0.2">
      <c r="A73" s="24">
        <f t="shared" ref="A73:A136" si="52">A72+1</f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27">
        <v>42110</v>
      </c>
      <c r="G73" s="24">
        <v>8</v>
      </c>
      <c r="H73" s="28">
        <v>40</v>
      </c>
      <c r="I73" s="29" t="s">
        <v>69</v>
      </c>
      <c r="J73" s="30" t="s">
        <v>27</v>
      </c>
      <c r="K73" s="29" t="s">
        <v>70</v>
      </c>
      <c r="L73" s="28" t="s">
        <v>41</v>
      </c>
      <c r="M73" s="28" t="s">
        <v>140</v>
      </c>
      <c r="N73" s="31">
        <v>6999.5</v>
      </c>
      <c r="O73" s="32"/>
      <c r="P73" s="32">
        <f t="shared" si="51"/>
        <v>6999.5</v>
      </c>
      <c r="Q73" s="35">
        <v>1091</v>
      </c>
      <c r="R73" s="35"/>
      <c r="S73" s="32"/>
      <c r="T73" s="33">
        <f t="shared" si="44"/>
        <v>1224.9124999999999</v>
      </c>
      <c r="U73" s="35">
        <f t="shared" si="45"/>
        <v>209.98499999999999</v>
      </c>
      <c r="V73" s="48">
        <f t="shared" si="24"/>
        <v>419.96999999999997</v>
      </c>
      <c r="W73" s="35">
        <f t="shared" si="46"/>
        <v>139.99</v>
      </c>
      <c r="X73" s="41"/>
      <c r="Y73" s="35">
        <v>708.25</v>
      </c>
      <c r="Z73" s="32"/>
      <c r="AA73" s="49"/>
      <c r="AB73" s="35"/>
      <c r="AC73" s="41"/>
      <c r="AD73" s="35">
        <f t="shared" si="47"/>
        <v>118.9915</v>
      </c>
      <c r="AE73" s="35">
        <f t="shared" ref="AE73:AE136" si="53">(N73*4%)*11</f>
        <v>3079.78</v>
      </c>
      <c r="AF73" s="41">
        <f t="shared" si="48"/>
        <v>5599.6</v>
      </c>
      <c r="AG73" s="32">
        <f t="shared" si="49"/>
        <v>11665.833333333334</v>
      </c>
      <c r="AH73" s="35">
        <v>3499.8</v>
      </c>
      <c r="AI73" s="35">
        <f t="shared" si="25"/>
        <v>3499.75</v>
      </c>
      <c r="AJ73" s="35">
        <f t="shared" si="26"/>
        <v>699.95</v>
      </c>
      <c r="AK73" s="35">
        <f t="shared" si="27"/>
        <v>1166.5833333333333</v>
      </c>
      <c r="AL73" s="35">
        <f t="shared" si="28"/>
        <v>3499.75</v>
      </c>
      <c r="AM73" s="35">
        <f t="shared" si="29"/>
        <v>2799.8</v>
      </c>
      <c r="AN73" s="35"/>
      <c r="AO73" s="35"/>
      <c r="AP73" s="35"/>
      <c r="AQ73" s="35"/>
      <c r="AR73" s="36">
        <f t="shared" si="50"/>
        <v>166462.03466666664</v>
      </c>
      <c r="AS73" s="35"/>
    </row>
    <row r="74" spans="1:45" s="8" customFormat="1" x14ac:dyDescent="0.2">
      <c r="A74" s="24">
        <f t="shared" si="52"/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27">
        <v>42982</v>
      </c>
      <c r="G74" s="24">
        <v>8</v>
      </c>
      <c r="H74" s="28">
        <v>40</v>
      </c>
      <c r="I74" s="29" t="s">
        <v>69</v>
      </c>
      <c r="J74" s="30" t="s">
        <v>27</v>
      </c>
      <c r="K74" s="29" t="s">
        <v>70</v>
      </c>
      <c r="L74" s="28" t="s">
        <v>41</v>
      </c>
      <c r="M74" s="28" t="s">
        <v>141</v>
      </c>
      <c r="N74" s="31">
        <v>6999.5</v>
      </c>
      <c r="O74" s="32"/>
      <c r="P74" s="32">
        <f t="shared" si="51"/>
        <v>6999.5</v>
      </c>
      <c r="Q74" s="35">
        <v>1091</v>
      </c>
      <c r="R74" s="35"/>
      <c r="S74" s="32"/>
      <c r="T74" s="33">
        <f t="shared" si="44"/>
        <v>1224.9124999999999</v>
      </c>
      <c r="U74" s="35">
        <f t="shared" si="45"/>
        <v>209.98499999999999</v>
      </c>
      <c r="V74" s="48">
        <f t="shared" si="24"/>
        <v>419.96999999999997</v>
      </c>
      <c r="W74" s="35">
        <f t="shared" si="46"/>
        <v>139.99</v>
      </c>
      <c r="X74" s="41"/>
      <c r="Y74" s="35">
        <v>708.25</v>
      </c>
      <c r="Z74" s="32"/>
      <c r="AA74" s="49"/>
      <c r="AB74" s="35"/>
      <c r="AC74" s="41"/>
      <c r="AD74" s="35">
        <f t="shared" si="47"/>
        <v>118.9915</v>
      </c>
      <c r="AE74" s="35">
        <f t="shared" si="53"/>
        <v>3079.78</v>
      </c>
      <c r="AF74" s="41">
        <f t="shared" si="48"/>
        <v>5599.6</v>
      </c>
      <c r="AG74" s="32">
        <f t="shared" si="49"/>
        <v>11665.833333333334</v>
      </c>
      <c r="AH74" s="35">
        <v>3499.8</v>
      </c>
      <c r="AI74" s="35">
        <f t="shared" si="25"/>
        <v>3499.75</v>
      </c>
      <c r="AJ74" s="35">
        <f t="shared" si="26"/>
        <v>699.95</v>
      </c>
      <c r="AK74" s="35">
        <f t="shared" si="27"/>
        <v>1166.5833333333333</v>
      </c>
      <c r="AL74" s="35">
        <f t="shared" si="28"/>
        <v>3499.75</v>
      </c>
      <c r="AM74" s="35">
        <f t="shared" si="29"/>
        <v>2799.8</v>
      </c>
      <c r="AN74" s="35"/>
      <c r="AO74" s="35"/>
      <c r="AP74" s="35"/>
      <c r="AQ74" s="35"/>
      <c r="AR74" s="36">
        <f t="shared" si="50"/>
        <v>166462.03466666664</v>
      </c>
      <c r="AS74" s="35"/>
    </row>
    <row r="75" spans="1:45" s="8" customFormat="1" x14ac:dyDescent="0.2">
      <c r="A75" s="24">
        <f t="shared" si="52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27">
        <v>40931</v>
      </c>
      <c r="G75" s="24">
        <v>8</v>
      </c>
      <c r="H75" s="28">
        <v>40</v>
      </c>
      <c r="I75" s="29" t="s">
        <v>69</v>
      </c>
      <c r="J75" s="30" t="s">
        <v>27</v>
      </c>
      <c r="K75" s="29" t="s">
        <v>70</v>
      </c>
      <c r="L75" s="28" t="s">
        <v>41</v>
      </c>
      <c r="M75" s="28" t="s">
        <v>141</v>
      </c>
      <c r="N75" s="31">
        <v>6999.5</v>
      </c>
      <c r="O75" s="32"/>
      <c r="P75" s="32">
        <f t="shared" si="51"/>
        <v>6999.5</v>
      </c>
      <c r="Q75" s="35">
        <v>1091</v>
      </c>
      <c r="R75" s="35"/>
      <c r="S75" s="32"/>
      <c r="T75" s="33">
        <f t="shared" si="44"/>
        <v>1224.9124999999999</v>
      </c>
      <c r="U75" s="35">
        <f t="shared" si="45"/>
        <v>209.98499999999999</v>
      </c>
      <c r="V75" s="48">
        <f t="shared" si="24"/>
        <v>478.76640000000003</v>
      </c>
      <c r="W75" s="35">
        <f t="shared" si="46"/>
        <v>139.99</v>
      </c>
      <c r="X75" s="41">
        <v>979.94</v>
      </c>
      <c r="Y75" s="35">
        <v>708.25</v>
      </c>
      <c r="Z75" s="32"/>
      <c r="AA75" s="49"/>
      <c r="AB75" s="35"/>
      <c r="AC75" s="41"/>
      <c r="AD75" s="35">
        <f t="shared" si="47"/>
        <v>118.9915</v>
      </c>
      <c r="AE75" s="35">
        <f t="shared" si="53"/>
        <v>3079.78</v>
      </c>
      <c r="AF75" s="41">
        <f t="shared" si="48"/>
        <v>6383.5519999999997</v>
      </c>
      <c r="AG75" s="32">
        <f t="shared" si="49"/>
        <v>13299.066666666668</v>
      </c>
      <c r="AH75" s="35">
        <v>3499.8</v>
      </c>
      <c r="AI75" s="35">
        <f t="shared" si="25"/>
        <v>3499.75</v>
      </c>
      <c r="AJ75" s="35">
        <f t="shared" si="26"/>
        <v>797.94399999999996</v>
      </c>
      <c r="AK75" s="35">
        <f t="shared" si="27"/>
        <v>1329.9066666666668</v>
      </c>
      <c r="AL75" s="35">
        <f t="shared" si="28"/>
        <v>3989.7200000000003</v>
      </c>
      <c r="AM75" s="35">
        <f t="shared" si="29"/>
        <v>3191.7759999999998</v>
      </c>
      <c r="AN75" s="35"/>
      <c r="AO75" s="35"/>
      <c r="AP75" s="35"/>
      <c r="AQ75" s="35"/>
      <c r="AR75" s="36">
        <f t="shared" si="50"/>
        <v>182487.32013333333</v>
      </c>
      <c r="AS75" s="35"/>
    </row>
    <row r="76" spans="1:45" s="8" customFormat="1" x14ac:dyDescent="0.2">
      <c r="A76" s="24">
        <f t="shared" si="52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27">
        <v>42117</v>
      </c>
      <c r="G76" s="24">
        <v>8</v>
      </c>
      <c r="H76" s="28">
        <v>40</v>
      </c>
      <c r="I76" s="29" t="s">
        <v>69</v>
      </c>
      <c r="J76" s="30" t="s">
        <v>27</v>
      </c>
      <c r="K76" s="29" t="s">
        <v>70</v>
      </c>
      <c r="L76" s="28" t="s">
        <v>41</v>
      </c>
      <c r="M76" s="28" t="s">
        <v>143</v>
      </c>
      <c r="N76" s="31">
        <v>6999.5</v>
      </c>
      <c r="O76" s="32"/>
      <c r="P76" s="32">
        <f t="shared" si="51"/>
        <v>6999.5</v>
      </c>
      <c r="Q76" s="35">
        <v>1091</v>
      </c>
      <c r="R76" s="35"/>
      <c r="S76" s="32"/>
      <c r="T76" s="33">
        <f t="shared" si="44"/>
        <v>1224.9124999999999</v>
      </c>
      <c r="U76" s="35">
        <f t="shared" si="45"/>
        <v>209.98499999999999</v>
      </c>
      <c r="V76" s="48">
        <f t="shared" si="24"/>
        <v>419.96999999999997</v>
      </c>
      <c r="W76" s="35">
        <f t="shared" si="46"/>
        <v>139.99</v>
      </c>
      <c r="X76" s="41"/>
      <c r="Y76" s="35">
        <v>708.25</v>
      </c>
      <c r="Z76" s="32"/>
      <c r="AA76" s="49"/>
      <c r="AB76" s="35"/>
      <c r="AC76" s="41"/>
      <c r="AD76" s="35">
        <f t="shared" si="47"/>
        <v>118.9915</v>
      </c>
      <c r="AE76" s="35">
        <f t="shared" si="53"/>
        <v>3079.78</v>
      </c>
      <c r="AF76" s="41">
        <f t="shared" si="48"/>
        <v>5599.6</v>
      </c>
      <c r="AG76" s="32">
        <f t="shared" si="49"/>
        <v>11665.833333333334</v>
      </c>
      <c r="AH76" s="35">
        <v>3499.8</v>
      </c>
      <c r="AI76" s="35">
        <f t="shared" si="25"/>
        <v>3499.75</v>
      </c>
      <c r="AJ76" s="35">
        <f t="shared" si="26"/>
        <v>699.95</v>
      </c>
      <c r="AK76" s="35">
        <f t="shared" si="27"/>
        <v>1166.5833333333333</v>
      </c>
      <c r="AL76" s="35">
        <f t="shared" si="28"/>
        <v>3499.75</v>
      </c>
      <c r="AM76" s="35">
        <f t="shared" si="29"/>
        <v>2799.8</v>
      </c>
      <c r="AN76" s="35"/>
      <c r="AO76" s="35"/>
      <c r="AP76" s="35"/>
      <c r="AQ76" s="35"/>
      <c r="AR76" s="36">
        <f t="shared" si="50"/>
        <v>166462.03466666664</v>
      </c>
      <c r="AS76" s="35"/>
    </row>
    <row r="77" spans="1:45" s="8" customFormat="1" x14ac:dyDescent="0.2">
      <c r="A77" s="24">
        <f t="shared" si="52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27">
        <v>41761</v>
      </c>
      <c r="G77" s="24">
        <v>8</v>
      </c>
      <c r="H77" s="28">
        <v>40</v>
      </c>
      <c r="I77" s="29" t="s">
        <v>69</v>
      </c>
      <c r="J77" s="30" t="s">
        <v>27</v>
      </c>
      <c r="K77" s="29" t="s">
        <v>70</v>
      </c>
      <c r="L77" s="28" t="s">
        <v>41</v>
      </c>
      <c r="M77" s="28" t="s">
        <v>143</v>
      </c>
      <c r="N77" s="31">
        <v>6999.5</v>
      </c>
      <c r="O77" s="32"/>
      <c r="P77" s="32">
        <f t="shared" si="51"/>
        <v>6999.5</v>
      </c>
      <c r="Q77" s="35">
        <v>1091</v>
      </c>
      <c r="R77" s="35"/>
      <c r="S77" s="32"/>
      <c r="T77" s="33">
        <f t="shared" si="44"/>
        <v>1224.9124999999999</v>
      </c>
      <c r="U77" s="35">
        <f t="shared" si="45"/>
        <v>209.98499999999999</v>
      </c>
      <c r="V77" s="48">
        <f t="shared" si="24"/>
        <v>461.9676</v>
      </c>
      <c r="W77" s="35">
        <f t="shared" si="46"/>
        <v>139.99</v>
      </c>
      <c r="X77" s="41">
        <v>699.96</v>
      </c>
      <c r="Y77" s="35">
        <v>708.25</v>
      </c>
      <c r="Z77" s="32"/>
      <c r="AA77" s="49"/>
      <c r="AB77" s="35"/>
      <c r="AC77" s="41">
        <v>1180</v>
      </c>
      <c r="AD77" s="35">
        <f t="shared" si="47"/>
        <v>118.9915</v>
      </c>
      <c r="AE77" s="35">
        <f t="shared" si="53"/>
        <v>3079.78</v>
      </c>
      <c r="AF77" s="41">
        <f t="shared" si="48"/>
        <v>6159.5679999999993</v>
      </c>
      <c r="AG77" s="32">
        <f t="shared" si="49"/>
        <v>12832.433333333332</v>
      </c>
      <c r="AH77" s="35">
        <v>3499.8</v>
      </c>
      <c r="AI77" s="35">
        <f t="shared" si="25"/>
        <v>3499.75</v>
      </c>
      <c r="AJ77" s="35">
        <f t="shared" si="26"/>
        <v>769.94599999999991</v>
      </c>
      <c r="AK77" s="35">
        <f t="shared" si="27"/>
        <v>1283.2433333333333</v>
      </c>
      <c r="AL77" s="35">
        <f t="shared" si="28"/>
        <v>3849.73</v>
      </c>
      <c r="AM77" s="35">
        <f t="shared" si="29"/>
        <v>3079.7839999999997</v>
      </c>
      <c r="AN77" s="35"/>
      <c r="AO77" s="35"/>
      <c r="AP77" s="35"/>
      <c r="AQ77" s="35"/>
      <c r="AR77" s="36">
        <f t="shared" si="50"/>
        <v>192068.71386666669</v>
      </c>
      <c r="AS77" s="35"/>
    </row>
    <row r="78" spans="1:45" s="8" customFormat="1" x14ac:dyDescent="0.2">
      <c r="A78" s="24">
        <f t="shared" si="52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27">
        <v>43725</v>
      </c>
      <c r="G78" s="24">
        <v>8</v>
      </c>
      <c r="H78" s="28">
        <v>40</v>
      </c>
      <c r="I78" s="29" t="s">
        <v>69</v>
      </c>
      <c r="J78" s="30" t="s">
        <v>27</v>
      </c>
      <c r="K78" s="29" t="s">
        <v>70</v>
      </c>
      <c r="L78" s="28" t="s">
        <v>41</v>
      </c>
      <c r="M78" s="28" t="s">
        <v>141</v>
      </c>
      <c r="N78" s="31">
        <v>6999.5</v>
      </c>
      <c r="O78" s="32"/>
      <c r="P78" s="32">
        <f t="shared" si="51"/>
        <v>6999.5</v>
      </c>
      <c r="Q78" s="35">
        <v>1091</v>
      </c>
      <c r="R78" s="35"/>
      <c r="S78" s="32"/>
      <c r="T78" s="33">
        <f t="shared" si="44"/>
        <v>1224.9124999999999</v>
      </c>
      <c r="U78" s="35">
        <f t="shared" si="45"/>
        <v>209.98499999999999</v>
      </c>
      <c r="V78" s="48">
        <f t="shared" si="24"/>
        <v>419.96999999999997</v>
      </c>
      <c r="W78" s="35">
        <f t="shared" si="46"/>
        <v>139.99</v>
      </c>
      <c r="X78" s="41"/>
      <c r="Y78" s="35">
        <v>708.25</v>
      </c>
      <c r="Z78" s="32"/>
      <c r="AA78" s="49"/>
      <c r="AB78" s="35"/>
      <c r="AC78" s="41"/>
      <c r="AD78" s="35">
        <f t="shared" si="47"/>
        <v>118.9915</v>
      </c>
      <c r="AE78" s="35">
        <f t="shared" si="53"/>
        <v>3079.78</v>
      </c>
      <c r="AF78" s="41">
        <f t="shared" si="48"/>
        <v>5599.6</v>
      </c>
      <c r="AG78" s="32">
        <f t="shared" si="49"/>
        <v>11665.833333333334</v>
      </c>
      <c r="AH78" s="35">
        <v>116.66</v>
      </c>
      <c r="AI78" s="35">
        <f t="shared" si="25"/>
        <v>3499.75</v>
      </c>
      <c r="AJ78" s="35">
        <f t="shared" si="26"/>
        <v>699.95</v>
      </c>
      <c r="AK78" s="35">
        <f t="shared" si="27"/>
        <v>1166.5833333333333</v>
      </c>
      <c r="AL78" s="35">
        <f t="shared" si="28"/>
        <v>3499.75</v>
      </c>
      <c r="AM78" s="35">
        <f t="shared" si="29"/>
        <v>2799.8</v>
      </c>
      <c r="AN78" s="35"/>
      <c r="AO78" s="35"/>
      <c r="AP78" s="35"/>
      <c r="AQ78" s="35"/>
      <c r="AR78" s="36">
        <f t="shared" si="50"/>
        <v>163078.89466666666</v>
      </c>
      <c r="AS78" s="35"/>
    </row>
    <row r="79" spans="1:45" s="8" customFormat="1" x14ac:dyDescent="0.2">
      <c r="A79" s="24">
        <f t="shared" si="52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38">
        <v>43481</v>
      </c>
      <c r="G79" s="24">
        <v>8</v>
      </c>
      <c r="H79" s="39">
        <v>40</v>
      </c>
      <c r="I79" s="29" t="s">
        <v>69</v>
      </c>
      <c r="J79" s="40" t="s">
        <v>27</v>
      </c>
      <c r="K79" s="29" t="s">
        <v>70</v>
      </c>
      <c r="L79" s="28" t="s">
        <v>41</v>
      </c>
      <c r="M79" s="28" t="s">
        <v>141</v>
      </c>
      <c r="N79" s="31">
        <v>6999.5</v>
      </c>
      <c r="O79" s="32"/>
      <c r="P79" s="32">
        <f t="shared" si="51"/>
        <v>6999.5</v>
      </c>
      <c r="Q79" s="35">
        <v>1091</v>
      </c>
      <c r="R79" s="35"/>
      <c r="S79" s="32"/>
      <c r="T79" s="33">
        <f t="shared" si="44"/>
        <v>1224.9124999999999</v>
      </c>
      <c r="U79" s="35">
        <f t="shared" si="45"/>
        <v>209.98499999999999</v>
      </c>
      <c r="V79" s="48">
        <f t="shared" si="24"/>
        <v>419.96999999999997</v>
      </c>
      <c r="W79" s="35">
        <f t="shared" si="46"/>
        <v>139.99</v>
      </c>
      <c r="X79" s="41"/>
      <c r="Y79" s="35">
        <v>708.25</v>
      </c>
      <c r="Z79" s="32"/>
      <c r="AA79" s="49"/>
      <c r="AB79" s="35"/>
      <c r="AC79" s="41"/>
      <c r="AD79" s="35">
        <f t="shared" si="47"/>
        <v>118.9915</v>
      </c>
      <c r="AE79" s="35">
        <f t="shared" si="53"/>
        <v>3079.78</v>
      </c>
      <c r="AF79" s="41">
        <f t="shared" si="48"/>
        <v>5599.6</v>
      </c>
      <c r="AG79" s="32">
        <f t="shared" si="49"/>
        <v>11665.833333333334</v>
      </c>
      <c r="AH79" s="35">
        <v>3499.8</v>
      </c>
      <c r="AI79" s="35">
        <f t="shared" si="25"/>
        <v>3499.75</v>
      </c>
      <c r="AJ79" s="35">
        <f t="shared" si="26"/>
        <v>699.95</v>
      </c>
      <c r="AK79" s="35">
        <f t="shared" si="27"/>
        <v>1166.5833333333333</v>
      </c>
      <c r="AL79" s="35">
        <f t="shared" si="28"/>
        <v>3499.75</v>
      </c>
      <c r="AM79" s="35">
        <f t="shared" si="29"/>
        <v>2799.8</v>
      </c>
      <c r="AN79" s="35"/>
      <c r="AO79" s="35"/>
      <c r="AP79" s="35"/>
      <c r="AQ79" s="35"/>
      <c r="AR79" s="36">
        <f t="shared" si="50"/>
        <v>166462.03466666664</v>
      </c>
      <c r="AS79" s="35"/>
    </row>
    <row r="80" spans="1:45" s="8" customFormat="1" x14ac:dyDescent="0.2">
      <c r="A80" s="24">
        <f t="shared" si="52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27">
        <v>43344</v>
      </c>
      <c r="G80" s="24">
        <v>8</v>
      </c>
      <c r="H80" s="28">
        <v>40</v>
      </c>
      <c r="I80" s="29" t="s">
        <v>69</v>
      </c>
      <c r="J80" s="30" t="s">
        <v>27</v>
      </c>
      <c r="K80" s="29" t="s">
        <v>70</v>
      </c>
      <c r="L80" s="28" t="s">
        <v>41</v>
      </c>
      <c r="M80" s="28" t="s">
        <v>141</v>
      </c>
      <c r="N80" s="31">
        <v>6999.5</v>
      </c>
      <c r="O80" s="32"/>
      <c r="P80" s="32">
        <f t="shared" si="51"/>
        <v>6999.5</v>
      </c>
      <c r="Q80" s="35">
        <v>1091</v>
      </c>
      <c r="R80" s="35"/>
      <c r="S80" s="32"/>
      <c r="T80" s="33">
        <f t="shared" si="44"/>
        <v>1224.9124999999999</v>
      </c>
      <c r="U80" s="35">
        <f t="shared" si="45"/>
        <v>209.98499999999999</v>
      </c>
      <c r="V80" s="48">
        <f t="shared" si="24"/>
        <v>419.96999999999997</v>
      </c>
      <c r="W80" s="35">
        <f t="shared" si="46"/>
        <v>139.99</v>
      </c>
      <c r="X80" s="41"/>
      <c r="Y80" s="35">
        <v>708.25</v>
      </c>
      <c r="Z80" s="32"/>
      <c r="AA80" s="49"/>
      <c r="AB80" s="35"/>
      <c r="AC80" s="41"/>
      <c r="AD80" s="35">
        <f t="shared" si="47"/>
        <v>118.9915</v>
      </c>
      <c r="AE80" s="35">
        <f t="shared" si="53"/>
        <v>3079.78</v>
      </c>
      <c r="AF80" s="41">
        <f t="shared" si="48"/>
        <v>5599.6</v>
      </c>
      <c r="AG80" s="32">
        <f t="shared" si="49"/>
        <v>11665.833333333334</v>
      </c>
      <c r="AH80" s="35">
        <v>1730.46</v>
      </c>
      <c r="AI80" s="35">
        <f t="shared" si="25"/>
        <v>3499.75</v>
      </c>
      <c r="AJ80" s="35">
        <f t="shared" si="26"/>
        <v>699.95</v>
      </c>
      <c r="AK80" s="35">
        <f t="shared" si="27"/>
        <v>1166.5833333333333</v>
      </c>
      <c r="AL80" s="35">
        <f t="shared" si="28"/>
        <v>3499.75</v>
      </c>
      <c r="AM80" s="35">
        <f t="shared" si="29"/>
        <v>2799.8</v>
      </c>
      <c r="AN80" s="35"/>
      <c r="AO80" s="35"/>
      <c r="AP80" s="35"/>
      <c r="AQ80" s="35"/>
      <c r="AR80" s="36">
        <f t="shared" si="50"/>
        <v>164692.69466666668</v>
      </c>
      <c r="AS80" s="35"/>
    </row>
    <row r="81" spans="1:45" s="8" customFormat="1" x14ac:dyDescent="0.2">
      <c r="A81" s="24">
        <f t="shared" si="52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27">
        <v>40878</v>
      </c>
      <c r="G81" s="24">
        <v>8</v>
      </c>
      <c r="H81" s="28">
        <v>40</v>
      </c>
      <c r="I81" s="29" t="s">
        <v>69</v>
      </c>
      <c r="J81" s="30" t="s">
        <v>27</v>
      </c>
      <c r="K81" s="29" t="s">
        <v>70</v>
      </c>
      <c r="L81" s="28" t="s">
        <v>41</v>
      </c>
      <c r="M81" s="28" t="s">
        <v>141</v>
      </c>
      <c r="N81" s="31">
        <v>6999.5</v>
      </c>
      <c r="O81" s="32"/>
      <c r="P81" s="32">
        <f t="shared" si="51"/>
        <v>6999.5</v>
      </c>
      <c r="Q81" s="35">
        <v>1091</v>
      </c>
      <c r="R81" s="35"/>
      <c r="S81" s="32"/>
      <c r="T81" s="33">
        <f t="shared" si="44"/>
        <v>1224.9124999999999</v>
      </c>
      <c r="U81" s="35">
        <f t="shared" si="45"/>
        <v>209.98499999999999</v>
      </c>
      <c r="V81" s="48">
        <f t="shared" si="24"/>
        <v>478.76640000000003</v>
      </c>
      <c r="W81" s="35">
        <f t="shared" si="46"/>
        <v>139.99</v>
      </c>
      <c r="X81" s="41">
        <v>979.94</v>
      </c>
      <c r="Y81" s="35">
        <v>708.25</v>
      </c>
      <c r="Z81" s="32"/>
      <c r="AA81" s="49"/>
      <c r="AB81" s="35"/>
      <c r="AC81" s="41"/>
      <c r="AD81" s="35">
        <f t="shared" si="47"/>
        <v>118.9915</v>
      </c>
      <c r="AE81" s="35">
        <f t="shared" si="53"/>
        <v>3079.78</v>
      </c>
      <c r="AF81" s="41">
        <f t="shared" si="48"/>
        <v>6383.5519999999997</v>
      </c>
      <c r="AG81" s="32">
        <f t="shared" si="49"/>
        <v>13299.066666666668</v>
      </c>
      <c r="AH81" s="35">
        <v>3499.8</v>
      </c>
      <c r="AI81" s="35">
        <f t="shared" si="25"/>
        <v>3499.75</v>
      </c>
      <c r="AJ81" s="35">
        <f t="shared" si="26"/>
        <v>797.94399999999996</v>
      </c>
      <c r="AK81" s="35">
        <f t="shared" si="27"/>
        <v>1329.9066666666668</v>
      </c>
      <c r="AL81" s="35">
        <f t="shared" si="28"/>
        <v>3989.7200000000003</v>
      </c>
      <c r="AM81" s="35">
        <f t="shared" si="29"/>
        <v>3191.7759999999998</v>
      </c>
      <c r="AN81" s="35"/>
      <c r="AO81" s="35"/>
      <c r="AP81" s="35"/>
      <c r="AQ81" s="35"/>
      <c r="AR81" s="36">
        <f t="shared" si="50"/>
        <v>182487.32013333333</v>
      </c>
      <c r="AS81" s="35"/>
    </row>
    <row r="82" spans="1:45" s="8" customFormat="1" x14ac:dyDescent="0.2">
      <c r="A82" s="24">
        <f t="shared" si="52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27">
        <v>42142</v>
      </c>
      <c r="G82" s="24">
        <v>8</v>
      </c>
      <c r="H82" s="28">
        <v>40</v>
      </c>
      <c r="I82" s="29" t="s">
        <v>69</v>
      </c>
      <c r="J82" s="30" t="s">
        <v>27</v>
      </c>
      <c r="K82" s="29" t="s">
        <v>70</v>
      </c>
      <c r="L82" s="28" t="s">
        <v>41</v>
      </c>
      <c r="M82" s="28" t="s">
        <v>140</v>
      </c>
      <c r="N82" s="31">
        <v>6999.5</v>
      </c>
      <c r="O82" s="32"/>
      <c r="P82" s="32">
        <f t="shared" ref="P82:P83" si="54">N82+O82</f>
        <v>6999.5</v>
      </c>
      <c r="Q82" s="35">
        <v>1091</v>
      </c>
      <c r="R82" s="35"/>
      <c r="S82" s="32"/>
      <c r="T82" s="33">
        <f t="shared" si="44"/>
        <v>1224.9124999999999</v>
      </c>
      <c r="U82" s="35">
        <f t="shared" si="45"/>
        <v>209.98499999999999</v>
      </c>
      <c r="V82" s="48">
        <f t="shared" si="24"/>
        <v>419.96999999999997</v>
      </c>
      <c r="W82" s="35">
        <f t="shared" si="46"/>
        <v>139.99</v>
      </c>
      <c r="X82" s="41"/>
      <c r="Y82" s="35">
        <v>708.25</v>
      </c>
      <c r="Z82" s="32"/>
      <c r="AA82" s="49"/>
      <c r="AB82" s="35"/>
      <c r="AC82" s="41"/>
      <c r="AD82" s="35">
        <f t="shared" si="47"/>
        <v>118.9915</v>
      </c>
      <c r="AE82" s="35">
        <f t="shared" si="53"/>
        <v>3079.78</v>
      </c>
      <c r="AF82" s="41">
        <f t="shared" si="48"/>
        <v>5599.6</v>
      </c>
      <c r="AG82" s="32">
        <f t="shared" si="49"/>
        <v>11665.833333333334</v>
      </c>
      <c r="AH82" s="35">
        <v>3499.8</v>
      </c>
      <c r="AI82" s="35">
        <f t="shared" si="25"/>
        <v>3499.75</v>
      </c>
      <c r="AJ82" s="35">
        <f t="shared" si="26"/>
        <v>699.95</v>
      </c>
      <c r="AK82" s="35">
        <f t="shared" si="27"/>
        <v>1166.5833333333333</v>
      </c>
      <c r="AL82" s="35">
        <f t="shared" si="28"/>
        <v>3499.75</v>
      </c>
      <c r="AM82" s="35">
        <f t="shared" si="29"/>
        <v>2799.8</v>
      </c>
      <c r="AN82" s="35"/>
      <c r="AO82" s="35"/>
      <c r="AP82" s="35"/>
      <c r="AQ82" s="35"/>
      <c r="AR82" s="36">
        <f t="shared" si="50"/>
        <v>166462.03466666664</v>
      </c>
      <c r="AS82" s="35"/>
    </row>
    <row r="83" spans="1:45" s="8" customFormat="1" x14ac:dyDescent="0.2">
      <c r="A83" s="24">
        <f t="shared" si="52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27">
        <v>43696</v>
      </c>
      <c r="G83" s="24">
        <v>8</v>
      </c>
      <c r="H83" s="28">
        <v>40</v>
      </c>
      <c r="I83" s="29" t="s">
        <v>69</v>
      </c>
      <c r="J83" s="30" t="s">
        <v>27</v>
      </c>
      <c r="K83" s="29" t="s">
        <v>70</v>
      </c>
      <c r="L83" s="28" t="s">
        <v>41</v>
      </c>
      <c r="M83" s="28" t="s">
        <v>142</v>
      </c>
      <c r="N83" s="31">
        <v>6999.5</v>
      </c>
      <c r="O83" s="32"/>
      <c r="P83" s="32">
        <f t="shared" si="54"/>
        <v>6999.5</v>
      </c>
      <c r="Q83" s="35">
        <v>1091</v>
      </c>
      <c r="R83" s="35"/>
      <c r="S83" s="32"/>
      <c r="T83" s="33">
        <f t="shared" si="44"/>
        <v>1224.9124999999999</v>
      </c>
      <c r="U83" s="35">
        <f t="shared" si="45"/>
        <v>209.98499999999999</v>
      </c>
      <c r="V83" s="48">
        <f t="shared" si="24"/>
        <v>419.96999999999997</v>
      </c>
      <c r="W83" s="35">
        <f t="shared" si="46"/>
        <v>139.99</v>
      </c>
      <c r="X83" s="41"/>
      <c r="Y83" s="35">
        <v>708.25</v>
      </c>
      <c r="Z83" s="32"/>
      <c r="AA83" s="49"/>
      <c r="AB83" s="35"/>
      <c r="AC83" s="41"/>
      <c r="AD83" s="35">
        <f t="shared" si="47"/>
        <v>118.9915</v>
      </c>
      <c r="AE83" s="35">
        <f t="shared" si="53"/>
        <v>3079.78</v>
      </c>
      <c r="AF83" s="41">
        <f t="shared" si="48"/>
        <v>5599.6</v>
      </c>
      <c r="AG83" s="32">
        <f t="shared" si="49"/>
        <v>11665.833333333334</v>
      </c>
      <c r="AH83" s="35">
        <v>388.87</v>
      </c>
      <c r="AI83" s="35">
        <f t="shared" si="25"/>
        <v>3499.75</v>
      </c>
      <c r="AJ83" s="35">
        <f t="shared" si="26"/>
        <v>699.95</v>
      </c>
      <c r="AK83" s="35">
        <f t="shared" si="27"/>
        <v>1166.5833333333333</v>
      </c>
      <c r="AL83" s="35">
        <f t="shared" si="28"/>
        <v>3499.75</v>
      </c>
      <c r="AM83" s="35">
        <f t="shared" si="29"/>
        <v>2799.8</v>
      </c>
      <c r="AN83" s="35"/>
      <c r="AO83" s="35"/>
      <c r="AP83" s="35"/>
      <c r="AQ83" s="35"/>
      <c r="AR83" s="36">
        <f t="shared" si="50"/>
        <v>163351.10466666665</v>
      </c>
      <c r="AS83" s="35"/>
    </row>
    <row r="84" spans="1:45" s="8" customFormat="1" x14ac:dyDescent="0.2">
      <c r="A84" s="24">
        <f t="shared" si="52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27">
        <v>41045</v>
      </c>
      <c r="G84" s="24">
        <v>7</v>
      </c>
      <c r="H84" s="28">
        <v>40</v>
      </c>
      <c r="I84" s="29" t="s">
        <v>69</v>
      </c>
      <c r="J84" s="30" t="s">
        <v>28</v>
      </c>
      <c r="K84" s="29" t="s">
        <v>70</v>
      </c>
      <c r="L84" s="28" t="s">
        <v>41</v>
      </c>
      <c r="M84" s="28" t="s">
        <v>141</v>
      </c>
      <c r="N84" s="31">
        <v>6654.95</v>
      </c>
      <c r="O84" s="32"/>
      <c r="P84" s="32">
        <f t="shared" si="51"/>
        <v>6654.95</v>
      </c>
      <c r="Q84" s="35">
        <v>1091</v>
      </c>
      <c r="R84" s="35"/>
      <c r="S84" s="32"/>
      <c r="T84" s="33">
        <f t="shared" si="44"/>
        <v>1164.6162499999998</v>
      </c>
      <c r="U84" s="35">
        <f t="shared" si="45"/>
        <v>199.64849999999998</v>
      </c>
      <c r="V84" s="48">
        <f t="shared" ref="V84:V98" si="55">(N84+X84)*6%</f>
        <v>455.19779999999997</v>
      </c>
      <c r="W84" s="35">
        <f t="shared" si="46"/>
        <v>133.09899999999999</v>
      </c>
      <c r="X84" s="41">
        <v>931.68</v>
      </c>
      <c r="Y84" s="35">
        <v>708.25</v>
      </c>
      <c r="Z84" s="32"/>
      <c r="AA84" s="49"/>
      <c r="AB84" s="35"/>
      <c r="AC84" s="41"/>
      <c r="AD84" s="35">
        <f t="shared" si="47"/>
        <v>113.13415000000001</v>
      </c>
      <c r="AE84" s="35">
        <f t="shared" si="53"/>
        <v>2928.1779999999999</v>
      </c>
      <c r="AF84" s="41">
        <f t="shared" si="48"/>
        <v>6069.3040000000001</v>
      </c>
      <c r="AG84" s="32">
        <f t="shared" si="49"/>
        <v>12644.383333333333</v>
      </c>
      <c r="AH84" s="35">
        <v>3327.45</v>
      </c>
      <c r="AI84" s="35">
        <f t="shared" ref="AI84:AI98" si="56">(N84/30)*15</f>
        <v>3327.4749999999999</v>
      </c>
      <c r="AJ84" s="35">
        <f t="shared" ref="AJ84:AJ98" si="57">(N84+X84)/30*3</f>
        <v>758.66300000000001</v>
      </c>
      <c r="AK84" s="35">
        <f t="shared" ref="AK84:AK98" si="58">(N84+X84)/30*5</f>
        <v>1264.4383333333333</v>
      </c>
      <c r="AL84" s="35">
        <f t="shared" ref="AL84:AL98" si="59">(N84+X84)/30*15</f>
        <v>3793.3150000000001</v>
      </c>
      <c r="AM84" s="35">
        <f t="shared" ref="AM84:AM98" si="60">(N84+X84)/30*12</f>
        <v>3034.652</v>
      </c>
      <c r="AN84" s="35"/>
      <c r="AO84" s="35"/>
      <c r="AP84" s="35"/>
      <c r="AQ84" s="35"/>
      <c r="AR84" s="36">
        <f t="shared" si="50"/>
        <v>174566.76706666665</v>
      </c>
      <c r="AS84" s="35"/>
    </row>
    <row r="85" spans="1:45" s="8" customFormat="1" x14ac:dyDescent="0.2">
      <c r="A85" s="24">
        <f t="shared" si="52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27">
        <v>41365</v>
      </c>
      <c r="G85" s="24">
        <v>7</v>
      </c>
      <c r="H85" s="28">
        <v>40</v>
      </c>
      <c r="I85" s="29" t="s">
        <v>69</v>
      </c>
      <c r="J85" s="30" t="s">
        <v>28</v>
      </c>
      <c r="K85" s="29" t="s">
        <v>70</v>
      </c>
      <c r="L85" s="28" t="s">
        <v>41</v>
      </c>
      <c r="M85" s="28" t="s">
        <v>141</v>
      </c>
      <c r="N85" s="31">
        <v>6654.95</v>
      </c>
      <c r="O85" s="32"/>
      <c r="P85" s="32">
        <f t="shared" si="51"/>
        <v>6654.95</v>
      </c>
      <c r="Q85" s="35">
        <v>1091</v>
      </c>
      <c r="R85" s="35"/>
      <c r="S85" s="32"/>
      <c r="T85" s="33">
        <f t="shared" si="44"/>
        <v>1164.6162499999998</v>
      </c>
      <c r="U85" s="35">
        <f t="shared" si="45"/>
        <v>199.64849999999998</v>
      </c>
      <c r="V85" s="48">
        <f t="shared" si="55"/>
        <v>447.21300000000002</v>
      </c>
      <c r="W85" s="35">
        <f t="shared" si="46"/>
        <v>133.09899999999999</v>
      </c>
      <c r="X85" s="41">
        <v>798.6</v>
      </c>
      <c r="Y85" s="35">
        <v>708.25</v>
      </c>
      <c r="Z85" s="32"/>
      <c r="AA85" s="49"/>
      <c r="AB85" s="35"/>
      <c r="AC85" s="41"/>
      <c r="AD85" s="35">
        <f t="shared" si="47"/>
        <v>113.13415000000001</v>
      </c>
      <c r="AE85" s="35">
        <f t="shared" si="53"/>
        <v>2928.1779999999999</v>
      </c>
      <c r="AF85" s="41">
        <f t="shared" si="48"/>
        <v>5962.84</v>
      </c>
      <c r="AG85" s="32">
        <f t="shared" si="49"/>
        <v>12422.583333333334</v>
      </c>
      <c r="AH85" s="35">
        <v>3327.45</v>
      </c>
      <c r="AI85" s="35">
        <f t="shared" si="56"/>
        <v>3327.4749999999999</v>
      </c>
      <c r="AJ85" s="35">
        <f t="shared" si="57"/>
        <v>745.35500000000002</v>
      </c>
      <c r="AK85" s="35">
        <f t="shared" si="58"/>
        <v>1242.2583333333334</v>
      </c>
      <c r="AL85" s="35">
        <f t="shared" si="59"/>
        <v>3726.7750000000001</v>
      </c>
      <c r="AM85" s="35">
        <f t="shared" si="60"/>
        <v>2981.42</v>
      </c>
      <c r="AN85" s="35"/>
      <c r="AO85" s="35"/>
      <c r="AP85" s="35"/>
      <c r="AQ85" s="35"/>
      <c r="AR85" s="36">
        <f t="shared" si="50"/>
        <v>172390.46546666665</v>
      </c>
      <c r="AS85" s="35"/>
    </row>
    <row r="86" spans="1:45" s="8" customFormat="1" x14ac:dyDescent="0.2">
      <c r="A86" s="24">
        <f t="shared" si="52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27">
        <v>42751</v>
      </c>
      <c r="G86" s="24">
        <v>6</v>
      </c>
      <c r="H86" s="28">
        <v>40</v>
      </c>
      <c r="I86" s="29" t="s">
        <v>69</v>
      </c>
      <c r="J86" s="30" t="s">
        <v>26</v>
      </c>
      <c r="K86" s="29" t="s">
        <v>70</v>
      </c>
      <c r="L86" s="28" t="s">
        <v>41</v>
      </c>
      <c r="M86" s="28" t="s">
        <v>143</v>
      </c>
      <c r="N86" s="31">
        <v>6312.25</v>
      </c>
      <c r="O86" s="32"/>
      <c r="P86" s="32">
        <f>N86+O86</f>
        <v>6312.25</v>
      </c>
      <c r="Q86" s="35">
        <v>1091</v>
      </c>
      <c r="R86" s="35"/>
      <c r="S86" s="32"/>
      <c r="T86" s="33">
        <f t="shared" si="44"/>
        <v>1104.64375</v>
      </c>
      <c r="U86" s="35">
        <f t="shared" si="45"/>
        <v>189.36750000000001</v>
      </c>
      <c r="V86" s="48">
        <f t="shared" si="55"/>
        <v>378.73500000000001</v>
      </c>
      <c r="W86" s="35">
        <f t="shared" si="46"/>
        <v>126.245</v>
      </c>
      <c r="X86" s="41"/>
      <c r="Y86" s="35">
        <v>708.25</v>
      </c>
      <c r="Z86" s="32"/>
      <c r="AA86" s="49"/>
      <c r="AB86" s="35"/>
      <c r="AC86" s="41"/>
      <c r="AD86" s="35">
        <f t="shared" si="47"/>
        <v>107.30825</v>
      </c>
      <c r="AE86" s="35">
        <f t="shared" si="53"/>
        <v>2777.3900000000003</v>
      </c>
      <c r="AF86" s="41">
        <f t="shared" si="48"/>
        <v>5049.8</v>
      </c>
      <c r="AG86" s="32">
        <f t="shared" si="49"/>
        <v>10520.416666666666</v>
      </c>
      <c r="AH86" s="35">
        <v>3156.13</v>
      </c>
      <c r="AI86" s="35">
        <f t="shared" si="56"/>
        <v>3156.125</v>
      </c>
      <c r="AJ86" s="35">
        <f t="shared" si="57"/>
        <v>631.22500000000002</v>
      </c>
      <c r="AK86" s="35">
        <f t="shared" si="58"/>
        <v>1052.0416666666667</v>
      </c>
      <c r="AL86" s="35">
        <f t="shared" si="59"/>
        <v>3156.125</v>
      </c>
      <c r="AM86" s="35">
        <f t="shared" si="60"/>
        <v>2524.9</v>
      </c>
      <c r="AN86" s="35"/>
      <c r="AO86" s="35"/>
      <c r="AP86" s="35"/>
      <c r="AQ86" s="35"/>
      <c r="AR86" s="36">
        <f t="shared" si="50"/>
        <v>152237.74733333336</v>
      </c>
      <c r="AS86" s="35"/>
    </row>
    <row r="87" spans="1:45" s="8" customFormat="1" x14ac:dyDescent="0.2">
      <c r="A87" s="24">
        <f t="shared" si="52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27">
        <v>38002</v>
      </c>
      <c r="G87" s="24">
        <v>4</v>
      </c>
      <c r="H87" s="28">
        <v>40</v>
      </c>
      <c r="I87" s="29" t="s">
        <v>69</v>
      </c>
      <c r="J87" s="30" t="s">
        <v>33</v>
      </c>
      <c r="K87" s="29" t="s">
        <v>70</v>
      </c>
      <c r="L87" s="28" t="s">
        <v>41</v>
      </c>
      <c r="M87" s="28" t="s">
        <v>141</v>
      </c>
      <c r="N87" s="31">
        <v>5723.25</v>
      </c>
      <c r="O87" s="32"/>
      <c r="P87" s="32">
        <f>N87+O87</f>
        <v>5723.25</v>
      </c>
      <c r="Q87" s="35">
        <v>1091</v>
      </c>
      <c r="R87" s="35"/>
      <c r="S87" s="32"/>
      <c r="T87" s="33">
        <f t="shared" si="44"/>
        <v>1001.5687499999999</v>
      </c>
      <c r="U87" s="35">
        <f t="shared" si="45"/>
        <v>171.69749999999999</v>
      </c>
      <c r="V87" s="48">
        <f t="shared" si="55"/>
        <v>446.41019999999997</v>
      </c>
      <c r="W87" s="35">
        <f t="shared" si="46"/>
        <v>114.465</v>
      </c>
      <c r="X87" s="41">
        <v>1716.92</v>
      </c>
      <c r="Y87" s="35">
        <v>708.25</v>
      </c>
      <c r="Z87" s="32"/>
      <c r="AA87" s="49"/>
      <c r="AB87" s="35"/>
      <c r="AC87" s="41"/>
      <c r="AD87" s="35">
        <f t="shared" si="47"/>
        <v>97.29525000000001</v>
      </c>
      <c r="AE87" s="35">
        <f t="shared" si="53"/>
        <v>2518.23</v>
      </c>
      <c r="AF87" s="41">
        <f t="shared" si="48"/>
        <v>5952.1359999999995</v>
      </c>
      <c r="AG87" s="32">
        <f t="shared" si="49"/>
        <v>12400.283333333333</v>
      </c>
      <c r="AH87" s="35">
        <v>2861.55</v>
      </c>
      <c r="AI87" s="35">
        <f t="shared" si="56"/>
        <v>2861.625</v>
      </c>
      <c r="AJ87" s="35">
        <f t="shared" si="57"/>
        <v>744.01699999999994</v>
      </c>
      <c r="AK87" s="35">
        <f t="shared" si="58"/>
        <v>1240.0283333333332</v>
      </c>
      <c r="AL87" s="35">
        <f t="shared" si="59"/>
        <v>3720.085</v>
      </c>
      <c r="AM87" s="35">
        <f t="shared" si="60"/>
        <v>2976.0679999999998</v>
      </c>
      <c r="AN87" s="35"/>
      <c r="AO87" s="35"/>
      <c r="AP87" s="35"/>
      <c r="AQ87" s="35"/>
      <c r="AR87" s="36">
        <f t="shared" si="50"/>
        <v>168124.30306666665</v>
      </c>
      <c r="AS87" s="35"/>
    </row>
    <row r="88" spans="1:45" s="8" customFormat="1" x14ac:dyDescent="0.2">
      <c r="A88" s="24">
        <f t="shared" si="52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27">
        <v>41839</v>
      </c>
      <c r="G88" s="24">
        <v>4</v>
      </c>
      <c r="H88" s="28">
        <v>40</v>
      </c>
      <c r="I88" s="29" t="s">
        <v>69</v>
      </c>
      <c r="J88" s="30" t="s">
        <v>29</v>
      </c>
      <c r="K88" s="29" t="s">
        <v>70</v>
      </c>
      <c r="L88" s="28" t="s">
        <v>41</v>
      </c>
      <c r="M88" s="28" t="s">
        <v>141</v>
      </c>
      <c r="N88" s="31">
        <v>5723.25</v>
      </c>
      <c r="O88" s="32"/>
      <c r="P88" s="32">
        <f t="shared" si="51"/>
        <v>5723.25</v>
      </c>
      <c r="Q88" s="35">
        <v>1091</v>
      </c>
      <c r="R88" s="35"/>
      <c r="S88" s="32"/>
      <c r="T88" s="33">
        <f t="shared" si="44"/>
        <v>1001.5687499999999</v>
      </c>
      <c r="U88" s="35">
        <f t="shared" si="45"/>
        <v>171.69749999999999</v>
      </c>
      <c r="V88" s="48">
        <f t="shared" si="55"/>
        <v>377.73419999999999</v>
      </c>
      <c r="W88" s="35">
        <f t="shared" si="46"/>
        <v>114.465</v>
      </c>
      <c r="X88" s="41">
        <v>572.32000000000005</v>
      </c>
      <c r="Y88" s="35">
        <v>708.25</v>
      </c>
      <c r="Z88" s="32"/>
      <c r="AA88" s="49"/>
      <c r="AB88" s="35"/>
      <c r="AC88" s="41"/>
      <c r="AD88" s="35">
        <f t="shared" si="47"/>
        <v>97.29525000000001</v>
      </c>
      <c r="AE88" s="35">
        <f t="shared" si="53"/>
        <v>2518.23</v>
      </c>
      <c r="AF88" s="41">
        <f t="shared" si="48"/>
        <v>5036.4560000000001</v>
      </c>
      <c r="AG88" s="32">
        <f t="shared" si="49"/>
        <v>10492.616666666667</v>
      </c>
      <c r="AH88" s="35">
        <v>2861.55</v>
      </c>
      <c r="AI88" s="35">
        <f t="shared" si="56"/>
        <v>2861.625</v>
      </c>
      <c r="AJ88" s="35">
        <f t="shared" si="57"/>
        <v>629.55700000000002</v>
      </c>
      <c r="AK88" s="35">
        <f t="shared" si="58"/>
        <v>1049.2616666666665</v>
      </c>
      <c r="AL88" s="35">
        <f t="shared" si="59"/>
        <v>3147.7849999999999</v>
      </c>
      <c r="AM88" s="35">
        <f t="shared" si="60"/>
        <v>2518.2280000000001</v>
      </c>
      <c r="AN88" s="35"/>
      <c r="AO88" s="35"/>
      <c r="AP88" s="35"/>
      <c r="AQ88" s="35"/>
      <c r="AR88" s="36">
        <f t="shared" si="50"/>
        <v>149406.27773333335</v>
      </c>
      <c r="AS88" s="35"/>
    </row>
    <row r="89" spans="1:45" s="8" customFormat="1" x14ac:dyDescent="0.2">
      <c r="A89" s="24">
        <f t="shared" si="52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27">
        <v>40514</v>
      </c>
      <c r="G89" s="24">
        <v>4</v>
      </c>
      <c r="H89" s="28">
        <v>40</v>
      </c>
      <c r="I89" s="29" t="s">
        <v>69</v>
      </c>
      <c r="J89" s="30" t="s">
        <v>31</v>
      </c>
      <c r="K89" s="29" t="s">
        <v>70</v>
      </c>
      <c r="L89" s="28" t="s">
        <v>41</v>
      </c>
      <c r="M89" s="28" t="s">
        <v>141</v>
      </c>
      <c r="N89" s="31">
        <v>5723.25</v>
      </c>
      <c r="O89" s="32"/>
      <c r="P89" s="32">
        <f>N89+O89</f>
        <v>5723.25</v>
      </c>
      <c r="Q89" s="35">
        <v>1091</v>
      </c>
      <c r="R89" s="35"/>
      <c r="S89" s="32"/>
      <c r="T89" s="33">
        <f t="shared" si="44"/>
        <v>1001.5687499999999</v>
      </c>
      <c r="U89" s="35">
        <f t="shared" si="45"/>
        <v>171.69749999999999</v>
      </c>
      <c r="V89" s="48">
        <f t="shared" si="55"/>
        <v>398.33699999999999</v>
      </c>
      <c r="W89" s="35">
        <f t="shared" si="46"/>
        <v>114.465</v>
      </c>
      <c r="X89" s="41">
        <v>915.7</v>
      </c>
      <c r="Y89" s="35">
        <v>708.25</v>
      </c>
      <c r="Z89" s="32"/>
      <c r="AA89" s="49"/>
      <c r="AB89" s="35"/>
      <c r="AC89" s="41"/>
      <c r="AD89" s="35">
        <f t="shared" si="47"/>
        <v>97.29525000000001</v>
      </c>
      <c r="AE89" s="35">
        <f t="shared" si="53"/>
        <v>2518.23</v>
      </c>
      <c r="AF89" s="41">
        <f t="shared" si="48"/>
        <v>5311.16</v>
      </c>
      <c r="AG89" s="32">
        <f t="shared" si="49"/>
        <v>11064.916666666666</v>
      </c>
      <c r="AH89" s="35">
        <v>2861.55</v>
      </c>
      <c r="AI89" s="35">
        <f t="shared" si="56"/>
        <v>2861.625</v>
      </c>
      <c r="AJ89" s="35">
        <f t="shared" si="57"/>
        <v>663.89499999999998</v>
      </c>
      <c r="AK89" s="35">
        <f t="shared" si="58"/>
        <v>1106.4916666666666</v>
      </c>
      <c r="AL89" s="35">
        <f t="shared" si="59"/>
        <v>3319.4749999999999</v>
      </c>
      <c r="AM89" s="35">
        <f t="shared" si="60"/>
        <v>2655.58</v>
      </c>
      <c r="AN89" s="35"/>
      <c r="AO89" s="35"/>
      <c r="AP89" s="35"/>
      <c r="AQ89" s="35"/>
      <c r="AR89" s="36">
        <f t="shared" si="50"/>
        <v>155021.68533333333</v>
      </c>
      <c r="AS89" s="35"/>
    </row>
    <row r="90" spans="1:45" s="8" customFormat="1" x14ac:dyDescent="0.2">
      <c r="A90" s="24">
        <f t="shared" si="52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27">
        <v>42917</v>
      </c>
      <c r="G90" s="24">
        <v>4</v>
      </c>
      <c r="H90" s="28">
        <v>40</v>
      </c>
      <c r="I90" s="29" t="s">
        <v>69</v>
      </c>
      <c r="J90" s="30" t="s">
        <v>31</v>
      </c>
      <c r="K90" s="29" t="s">
        <v>70</v>
      </c>
      <c r="L90" s="28" t="s">
        <v>41</v>
      </c>
      <c r="M90" s="28" t="s">
        <v>145</v>
      </c>
      <c r="N90" s="31">
        <v>5723.25</v>
      </c>
      <c r="O90" s="32"/>
      <c r="P90" s="32">
        <f>N90+O90</f>
        <v>5723.25</v>
      </c>
      <c r="Q90" s="35">
        <v>1091</v>
      </c>
      <c r="R90" s="35"/>
      <c r="S90" s="32"/>
      <c r="T90" s="33">
        <f t="shared" si="44"/>
        <v>1001.5687499999999</v>
      </c>
      <c r="U90" s="35">
        <f t="shared" si="45"/>
        <v>171.69749999999999</v>
      </c>
      <c r="V90" s="48">
        <f t="shared" si="55"/>
        <v>343.39499999999998</v>
      </c>
      <c r="W90" s="35">
        <f t="shared" si="46"/>
        <v>114.465</v>
      </c>
      <c r="X90" s="41"/>
      <c r="Y90" s="35">
        <v>708.25</v>
      </c>
      <c r="Z90" s="32"/>
      <c r="AA90" s="49"/>
      <c r="AB90" s="35"/>
      <c r="AC90" s="41"/>
      <c r="AD90" s="35">
        <f t="shared" si="47"/>
        <v>97.29525000000001</v>
      </c>
      <c r="AE90" s="35">
        <f t="shared" si="53"/>
        <v>2518.23</v>
      </c>
      <c r="AF90" s="41">
        <f t="shared" si="48"/>
        <v>4578.6000000000004</v>
      </c>
      <c r="AG90" s="32">
        <f t="shared" si="49"/>
        <v>9538.75</v>
      </c>
      <c r="AH90" s="35">
        <v>2861.55</v>
      </c>
      <c r="AI90" s="35">
        <f t="shared" si="56"/>
        <v>2861.625</v>
      </c>
      <c r="AJ90" s="35">
        <f t="shared" si="57"/>
        <v>572.32500000000005</v>
      </c>
      <c r="AK90" s="35">
        <f t="shared" si="58"/>
        <v>953.875</v>
      </c>
      <c r="AL90" s="35">
        <f t="shared" si="59"/>
        <v>2861.625</v>
      </c>
      <c r="AM90" s="35">
        <f t="shared" si="60"/>
        <v>2289.3000000000002</v>
      </c>
      <c r="AN90" s="35"/>
      <c r="AO90" s="35"/>
      <c r="AP90" s="35"/>
      <c r="AQ90" s="35"/>
      <c r="AR90" s="36">
        <f t="shared" si="50"/>
        <v>140046.93799999999</v>
      </c>
      <c r="AS90" s="35"/>
    </row>
    <row r="91" spans="1:45" s="8" customFormat="1" x14ac:dyDescent="0.2">
      <c r="A91" s="24">
        <f t="shared" si="52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27">
        <v>43222</v>
      </c>
      <c r="G91" s="24">
        <v>4</v>
      </c>
      <c r="H91" s="28">
        <v>40</v>
      </c>
      <c r="I91" s="29" t="s">
        <v>69</v>
      </c>
      <c r="J91" s="30" t="s">
        <v>32</v>
      </c>
      <c r="K91" s="29" t="s">
        <v>70</v>
      </c>
      <c r="L91" s="28" t="s">
        <v>41</v>
      </c>
      <c r="M91" s="28" t="s">
        <v>141</v>
      </c>
      <c r="N91" s="31">
        <v>5723.25</v>
      </c>
      <c r="O91" s="32"/>
      <c r="P91" s="32">
        <f>N91+O91</f>
        <v>5723.25</v>
      </c>
      <c r="Q91" s="35">
        <v>1091</v>
      </c>
      <c r="R91" s="35"/>
      <c r="S91" s="32"/>
      <c r="T91" s="33">
        <f t="shared" si="44"/>
        <v>1001.5687499999999</v>
      </c>
      <c r="U91" s="35">
        <f t="shared" si="45"/>
        <v>171.69749999999999</v>
      </c>
      <c r="V91" s="48">
        <f t="shared" si="55"/>
        <v>343.39499999999998</v>
      </c>
      <c r="W91" s="35">
        <f t="shared" si="46"/>
        <v>114.465</v>
      </c>
      <c r="X91" s="41"/>
      <c r="Y91" s="35">
        <v>708.25</v>
      </c>
      <c r="Z91" s="32"/>
      <c r="AA91" s="49"/>
      <c r="AB91" s="35"/>
      <c r="AC91" s="41">
        <v>2360</v>
      </c>
      <c r="AD91" s="35">
        <f t="shared" si="47"/>
        <v>97.29525000000001</v>
      </c>
      <c r="AE91" s="35">
        <f t="shared" si="53"/>
        <v>2518.23</v>
      </c>
      <c r="AF91" s="41">
        <f t="shared" si="48"/>
        <v>4578.6000000000004</v>
      </c>
      <c r="AG91" s="32">
        <f t="shared" si="49"/>
        <v>9538.75</v>
      </c>
      <c r="AH91" s="35">
        <v>2861.55</v>
      </c>
      <c r="AI91" s="35">
        <f t="shared" si="56"/>
        <v>2861.625</v>
      </c>
      <c r="AJ91" s="35">
        <f t="shared" si="57"/>
        <v>572.32500000000005</v>
      </c>
      <c r="AK91" s="35">
        <f t="shared" si="58"/>
        <v>953.875</v>
      </c>
      <c r="AL91" s="35">
        <f t="shared" si="59"/>
        <v>2861.625</v>
      </c>
      <c r="AM91" s="35">
        <f t="shared" si="60"/>
        <v>2289.3000000000002</v>
      </c>
      <c r="AN91" s="35"/>
      <c r="AO91" s="35"/>
      <c r="AP91" s="35"/>
      <c r="AQ91" s="35"/>
      <c r="AR91" s="36">
        <f t="shared" si="50"/>
        <v>168366.93800000002</v>
      </c>
      <c r="AS91" s="35"/>
    </row>
    <row r="92" spans="1:45" s="8" customFormat="1" x14ac:dyDescent="0.2">
      <c r="A92" s="24">
        <f t="shared" si="52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27">
        <v>42999</v>
      </c>
      <c r="G92" s="24">
        <v>4</v>
      </c>
      <c r="H92" s="28">
        <v>40</v>
      </c>
      <c r="I92" s="29" t="s">
        <v>69</v>
      </c>
      <c r="J92" s="30" t="s">
        <v>32</v>
      </c>
      <c r="K92" s="29" t="s">
        <v>70</v>
      </c>
      <c r="L92" s="28" t="s">
        <v>41</v>
      </c>
      <c r="M92" s="28" t="s">
        <v>143</v>
      </c>
      <c r="N92" s="31">
        <v>5723.25</v>
      </c>
      <c r="O92" s="32"/>
      <c r="P92" s="32">
        <f>N92+O92</f>
        <v>5723.25</v>
      </c>
      <c r="Q92" s="35">
        <v>1091</v>
      </c>
      <c r="R92" s="35"/>
      <c r="S92" s="32"/>
      <c r="T92" s="33">
        <f t="shared" si="44"/>
        <v>1001.5687499999999</v>
      </c>
      <c r="U92" s="35">
        <f t="shared" si="45"/>
        <v>171.69749999999999</v>
      </c>
      <c r="V92" s="48">
        <f t="shared" si="55"/>
        <v>343.39499999999998</v>
      </c>
      <c r="W92" s="35">
        <f t="shared" si="46"/>
        <v>114.465</v>
      </c>
      <c r="X92" s="41"/>
      <c r="Y92" s="35">
        <v>708.25</v>
      </c>
      <c r="Z92" s="32"/>
      <c r="AA92" s="49"/>
      <c r="AB92" s="35"/>
      <c r="AC92" s="41">
        <v>2360</v>
      </c>
      <c r="AD92" s="35">
        <f t="shared" si="47"/>
        <v>97.29525000000001</v>
      </c>
      <c r="AE92" s="35">
        <f t="shared" si="53"/>
        <v>2518.23</v>
      </c>
      <c r="AF92" s="41">
        <f t="shared" si="48"/>
        <v>4578.6000000000004</v>
      </c>
      <c r="AG92" s="32">
        <f t="shared" si="49"/>
        <v>9538.75</v>
      </c>
      <c r="AH92" s="35">
        <v>2861.55</v>
      </c>
      <c r="AI92" s="35">
        <f t="shared" si="56"/>
        <v>2861.625</v>
      </c>
      <c r="AJ92" s="35">
        <f t="shared" si="57"/>
        <v>572.32500000000005</v>
      </c>
      <c r="AK92" s="35">
        <f t="shared" si="58"/>
        <v>953.875</v>
      </c>
      <c r="AL92" s="35">
        <f t="shared" si="59"/>
        <v>2861.625</v>
      </c>
      <c r="AM92" s="35">
        <f t="shared" si="60"/>
        <v>2289.3000000000002</v>
      </c>
      <c r="AN92" s="35"/>
      <c r="AO92" s="35"/>
      <c r="AP92" s="35"/>
      <c r="AQ92" s="35"/>
      <c r="AR92" s="36">
        <f t="shared" si="50"/>
        <v>168366.93800000002</v>
      </c>
      <c r="AS92" s="35"/>
    </row>
    <row r="93" spans="1:45" s="8" customFormat="1" x14ac:dyDescent="0.2">
      <c r="A93" s="24">
        <f t="shared" si="52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27">
        <v>40680</v>
      </c>
      <c r="G93" s="24">
        <v>4</v>
      </c>
      <c r="H93" s="28">
        <v>40</v>
      </c>
      <c r="I93" s="29" t="s">
        <v>69</v>
      </c>
      <c r="J93" s="30" t="s">
        <v>30</v>
      </c>
      <c r="K93" s="29" t="s">
        <v>70</v>
      </c>
      <c r="L93" s="28" t="s">
        <v>41</v>
      </c>
      <c r="M93" s="28" t="s">
        <v>141</v>
      </c>
      <c r="N93" s="31">
        <v>5723.25</v>
      </c>
      <c r="O93" s="32"/>
      <c r="P93" s="32">
        <f t="shared" si="51"/>
        <v>5723.25</v>
      </c>
      <c r="Q93" s="35">
        <v>1091</v>
      </c>
      <c r="R93" s="35"/>
      <c r="S93" s="32"/>
      <c r="T93" s="33">
        <f t="shared" si="44"/>
        <v>1001.5687499999999</v>
      </c>
      <c r="U93" s="35">
        <f t="shared" si="45"/>
        <v>171.69749999999999</v>
      </c>
      <c r="V93" s="48">
        <f t="shared" si="55"/>
        <v>398.33699999999999</v>
      </c>
      <c r="W93" s="35">
        <f t="shared" si="46"/>
        <v>114.465</v>
      </c>
      <c r="X93" s="41">
        <v>915.7</v>
      </c>
      <c r="Y93" s="35">
        <v>708.25</v>
      </c>
      <c r="Z93" s="32"/>
      <c r="AA93" s="49"/>
      <c r="AB93" s="35"/>
      <c r="AC93" s="41"/>
      <c r="AD93" s="35">
        <f t="shared" si="47"/>
        <v>97.29525000000001</v>
      </c>
      <c r="AE93" s="35">
        <f t="shared" si="53"/>
        <v>2518.23</v>
      </c>
      <c r="AF93" s="41">
        <f t="shared" si="48"/>
        <v>5311.16</v>
      </c>
      <c r="AG93" s="32">
        <f t="shared" si="49"/>
        <v>11064.916666666666</v>
      </c>
      <c r="AH93" s="35">
        <v>2861.55</v>
      </c>
      <c r="AI93" s="35">
        <f t="shared" si="56"/>
        <v>2861.625</v>
      </c>
      <c r="AJ93" s="35">
        <f t="shared" si="57"/>
        <v>663.89499999999998</v>
      </c>
      <c r="AK93" s="35">
        <f t="shared" si="58"/>
        <v>1106.4916666666666</v>
      </c>
      <c r="AL93" s="35">
        <f t="shared" si="59"/>
        <v>3319.4749999999999</v>
      </c>
      <c r="AM93" s="35">
        <f t="shared" si="60"/>
        <v>2655.58</v>
      </c>
      <c r="AN93" s="35"/>
      <c r="AO93" s="35"/>
      <c r="AP93" s="35"/>
      <c r="AQ93" s="35"/>
      <c r="AR93" s="36">
        <f t="shared" si="50"/>
        <v>155021.68533333333</v>
      </c>
      <c r="AS93" s="35"/>
    </row>
    <row r="94" spans="1:45" s="8" customFormat="1" x14ac:dyDescent="0.2">
      <c r="A94" s="24">
        <f t="shared" si="52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27">
        <v>39873</v>
      </c>
      <c r="G94" s="24">
        <v>4</v>
      </c>
      <c r="H94" s="28">
        <v>40</v>
      </c>
      <c r="I94" s="29" t="s">
        <v>69</v>
      </c>
      <c r="J94" s="30" t="s">
        <v>30</v>
      </c>
      <c r="K94" s="29" t="s">
        <v>70</v>
      </c>
      <c r="L94" s="28" t="s">
        <v>41</v>
      </c>
      <c r="M94" s="28" t="s">
        <v>141</v>
      </c>
      <c r="N94" s="31">
        <v>5723.25</v>
      </c>
      <c r="O94" s="32"/>
      <c r="P94" s="32">
        <f t="shared" si="51"/>
        <v>5723.25</v>
      </c>
      <c r="Q94" s="35">
        <v>1091</v>
      </c>
      <c r="R94" s="35"/>
      <c r="S94" s="32"/>
      <c r="T94" s="33">
        <f t="shared" si="44"/>
        <v>1001.5687499999999</v>
      </c>
      <c r="U94" s="35">
        <f t="shared" si="45"/>
        <v>171.69749999999999</v>
      </c>
      <c r="V94" s="48">
        <f t="shared" si="55"/>
        <v>412.07219999999995</v>
      </c>
      <c r="W94" s="35">
        <f t="shared" si="46"/>
        <v>114.465</v>
      </c>
      <c r="X94" s="41">
        <v>1144.6199999999999</v>
      </c>
      <c r="Y94" s="35">
        <v>708.25</v>
      </c>
      <c r="Z94" s="32"/>
      <c r="AA94" s="49"/>
      <c r="AB94" s="35"/>
      <c r="AC94" s="41"/>
      <c r="AD94" s="35">
        <f t="shared" si="47"/>
        <v>97.29525000000001</v>
      </c>
      <c r="AE94" s="35">
        <f t="shared" si="53"/>
        <v>2518.23</v>
      </c>
      <c r="AF94" s="41">
        <f t="shared" si="48"/>
        <v>5494.2960000000003</v>
      </c>
      <c r="AG94" s="32">
        <f t="shared" si="49"/>
        <v>11446.45</v>
      </c>
      <c r="AH94" s="35">
        <v>2861.55</v>
      </c>
      <c r="AI94" s="35">
        <f t="shared" si="56"/>
        <v>2861.625</v>
      </c>
      <c r="AJ94" s="35">
        <f t="shared" si="57"/>
        <v>686.78700000000003</v>
      </c>
      <c r="AK94" s="35">
        <f t="shared" si="58"/>
        <v>1144.645</v>
      </c>
      <c r="AL94" s="35">
        <f t="shared" si="59"/>
        <v>3433.9349999999999</v>
      </c>
      <c r="AM94" s="35">
        <f t="shared" si="60"/>
        <v>2747.1480000000001</v>
      </c>
      <c r="AN94" s="35"/>
      <c r="AO94" s="35"/>
      <c r="AP94" s="35"/>
      <c r="AQ94" s="35"/>
      <c r="AR94" s="36">
        <f t="shared" si="50"/>
        <v>158765.29040000003</v>
      </c>
      <c r="AS94" s="35"/>
    </row>
    <row r="95" spans="1:45" s="8" customFormat="1" x14ac:dyDescent="0.2">
      <c r="A95" s="24">
        <f t="shared" si="52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27">
        <v>40666</v>
      </c>
      <c r="G95" s="24">
        <v>4</v>
      </c>
      <c r="H95" s="28">
        <v>40</v>
      </c>
      <c r="I95" s="29" t="s">
        <v>69</v>
      </c>
      <c r="J95" s="30" t="s">
        <v>30</v>
      </c>
      <c r="K95" s="29" t="s">
        <v>70</v>
      </c>
      <c r="L95" s="28" t="s">
        <v>41</v>
      </c>
      <c r="M95" s="28" t="s">
        <v>141</v>
      </c>
      <c r="N95" s="31">
        <v>5723.25</v>
      </c>
      <c r="O95" s="32"/>
      <c r="P95" s="32">
        <f t="shared" si="51"/>
        <v>5723.25</v>
      </c>
      <c r="Q95" s="35">
        <v>1091</v>
      </c>
      <c r="R95" s="35"/>
      <c r="S95" s="32"/>
      <c r="T95" s="33">
        <f t="shared" si="44"/>
        <v>1001.5687499999999</v>
      </c>
      <c r="U95" s="35">
        <f t="shared" si="45"/>
        <v>171.69749999999999</v>
      </c>
      <c r="V95" s="48">
        <f t="shared" si="55"/>
        <v>398.33699999999999</v>
      </c>
      <c r="W95" s="35">
        <f t="shared" si="46"/>
        <v>114.465</v>
      </c>
      <c r="X95" s="41">
        <v>915.7</v>
      </c>
      <c r="Y95" s="35">
        <v>708.25</v>
      </c>
      <c r="Z95" s="32"/>
      <c r="AA95" s="49"/>
      <c r="AB95" s="35"/>
      <c r="AC95" s="41"/>
      <c r="AD95" s="35">
        <f t="shared" si="47"/>
        <v>97.29525000000001</v>
      </c>
      <c r="AE95" s="35">
        <f t="shared" si="53"/>
        <v>2518.23</v>
      </c>
      <c r="AF95" s="41">
        <f t="shared" si="48"/>
        <v>5311.16</v>
      </c>
      <c r="AG95" s="32">
        <f t="shared" si="49"/>
        <v>11064.916666666666</v>
      </c>
      <c r="AH95" s="35">
        <v>2861.55</v>
      </c>
      <c r="AI95" s="35">
        <f t="shared" si="56"/>
        <v>2861.625</v>
      </c>
      <c r="AJ95" s="35">
        <f t="shared" si="57"/>
        <v>663.89499999999998</v>
      </c>
      <c r="AK95" s="35">
        <f t="shared" si="58"/>
        <v>1106.4916666666666</v>
      </c>
      <c r="AL95" s="35">
        <f t="shared" si="59"/>
        <v>3319.4749999999999</v>
      </c>
      <c r="AM95" s="35">
        <f t="shared" si="60"/>
        <v>2655.58</v>
      </c>
      <c r="AN95" s="35"/>
      <c r="AO95" s="35"/>
      <c r="AP95" s="35"/>
      <c r="AQ95" s="35"/>
      <c r="AR95" s="36">
        <f t="shared" si="50"/>
        <v>155021.68533333333</v>
      </c>
      <c r="AS95" s="35"/>
    </row>
    <row r="96" spans="1:45" s="8" customFormat="1" x14ac:dyDescent="0.2">
      <c r="A96" s="24">
        <f t="shared" si="52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27"/>
      <c r="G96" s="24">
        <v>3</v>
      </c>
      <c r="H96" s="28">
        <v>40</v>
      </c>
      <c r="I96" s="29" t="s">
        <v>69</v>
      </c>
      <c r="J96" s="30" t="s">
        <v>34</v>
      </c>
      <c r="K96" s="29" t="s">
        <v>70</v>
      </c>
      <c r="L96" s="28" t="s">
        <v>41</v>
      </c>
      <c r="M96" s="28"/>
      <c r="N96" s="31">
        <v>5473.6</v>
      </c>
      <c r="O96" s="32"/>
      <c r="P96" s="32">
        <f t="shared" si="51"/>
        <v>5473.6</v>
      </c>
      <c r="Q96" s="35">
        <v>1091</v>
      </c>
      <c r="R96" s="35"/>
      <c r="S96" s="32"/>
      <c r="T96" s="33">
        <f t="shared" si="44"/>
        <v>957.88</v>
      </c>
      <c r="U96" s="35">
        <f t="shared" si="45"/>
        <v>164.208</v>
      </c>
      <c r="V96" s="48">
        <f t="shared" si="55"/>
        <v>328.416</v>
      </c>
      <c r="W96" s="35">
        <f t="shared" si="46"/>
        <v>109.47200000000001</v>
      </c>
      <c r="X96" s="41"/>
      <c r="Y96" s="35">
        <v>708.25</v>
      </c>
      <c r="Z96" s="32"/>
      <c r="AA96" s="49"/>
      <c r="AB96" s="35"/>
      <c r="AC96" s="41"/>
      <c r="AD96" s="35">
        <f t="shared" si="47"/>
        <v>93.051200000000009</v>
      </c>
      <c r="AE96" s="35">
        <f t="shared" si="53"/>
        <v>2408.384</v>
      </c>
      <c r="AF96" s="41">
        <f t="shared" si="48"/>
        <v>4378.88</v>
      </c>
      <c r="AG96" s="32">
        <f t="shared" si="49"/>
        <v>9122.6666666666679</v>
      </c>
      <c r="AH96" s="35">
        <v>0</v>
      </c>
      <c r="AI96" s="35">
        <f t="shared" si="56"/>
        <v>2736.8</v>
      </c>
      <c r="AJ96" s="35">
        <f t="shared" si="57"/>
        <v>547.36</v>
      </c>
      <c r="AK96" s="35">
        <f t="shared" si="58"/>
        <v>912.26666666666677</v>
      </c>
      <c r="AL96" s="35">
        <f t="shared" si="59"/>
        <v>2736.8</v>
      </c>
      <c r="AM96" s="35">
        <f t="shared" si="60"/>
        <v>2189.44</v>
      </c>
      <c r="AN96" s="35"/>
      <c r="AO96" s="35"/>
      <c r="AP96" s="35"/>
      <c r="AQ96" s="35"/>
      <c r="AR96" s="36">
        <f t="shared" si="50"/>
        <v>132143.12373333334</v>
      </c>
      <c r="AS96" s="35" t="s">
        <v>72</v>
      </c>
    </row>
    <row r="97" spans="1:45" s="8" customFormat="1" x14ac:dyDescent="0.2">
      <c r="A97" s="24">
        <f t="shared" si="52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27">
        <v>43070</v>
      </c>
      <c r="G97" s="24">
        <v>3</v>
      </c>
      <c r="H97" s="28">
        <v>40</v>
      </c>
      <c r="I97" s="29" t="s">
        <v>69</v>
      </c>
      <c r="J97" s="30" t="s">
        <v>34</v>
      </c>
      <c r="K97" s="29" t="s">
        <v>70</v>
      </c>
      <c r="L97" s="28" t="s">
        <v>41</v>
      </c>
      <c r="M97" s="28" t="s">
        <v>141</v>
      </c>
      <c r="N97" s="31">
        <v>5473.6</v>
      </c>
      <c r="O97" s="32"/>
      <c r="P97" s="32">
        <f t="shared" si="51"/>
        <v>5473.6</v>
      </c>
      <c r="Q97" s="35">
        <v>1091</v>
      </c>
      <c r="R97" s="35"/>
      <c r="S97" s="32"/>
      <c r="T97" s="33">
        <f t="shared" si="44"/>
        <v>957.88</v>
      </c>
      <c r="U97" s="35">
        <f t="shared" si="45"/>
        <v>164.208</v>
      </c>
      <c r="V97" s="48">
        <f t="shared" si="55"/>
        <v>328.416</v>
      </c>
      <c r="W97" s="35">
        <f t="shared" si="46"/>
        <v>109.47200000000001</v>
      </c>
      <c r="X97" s="41"/>
      <c r="Y97" s="35">
        <v>708.25</v>
      </c>
      <c r="Z97" s="32"/>
      <c r="AA97" s="49"/>
      <c r="AB97" s="35"/>
      <c r="AC97" s="41"/>
      <c r="AD97" s="35">
        <f t="shared" si="47"/>
        <v>93.051200000000009</v>
      </c>
      <c r="AE97" s="35">
        <f t="shared" si="53"/>
        <v>2408.384</v>
      </c>
      <c r="AF97" s="41">
        <f t="shared" si="48"/>
        <v>4378.88</v>
      </c>
      <c r="AG97" s="32">
        <f t="shared" si="49"/>
        <v>9122.6666666666679</v>
      </c>
      <c r="AH97" s="35">
        <v>2736.75</v>
      </c>
      <c r="AI97" s="35">
        <f t="shared" si="56"/>
        <v>2736.8</v>
      </c>
      <c r="AJ97" s="35">
        <f t="shared" si="57"/>
        <v>547.36</v>
      </c>
      <c r="AK97" s="35">
        <f t="shared" si="58"/>
        <v>912.26666666666677</v>
      </c>
      <c r="AL97" s="35">
        <f t="shared" si="59"/>
        <v>2736.8</v>
      </c>
      <c r="AM97" s="35">
        <f t="shared" si="60"/>
        <v>2189.44</v>
      </c>
      <c r="AN97" s="35"/>
      <c r="AO97" s="35"/>
      <c r="AP97" s="35"/>
      <c r="AQ97" s="35"/>
      <c r="AR97" s="36">
        <f t="shared" si="50"/>
        <v>134879.87373333334</v>
      </c>
      <c r="AS97" s="35"/>
    </row>
    <row r="98" spans="1:45" s="8" customFormat="1" x14ac:dyDescent="0.2">
      <c r="A98" s="24">
        <f t="shared" si="52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27">
        <v>43628</v>
      </c>
      <c r="G98" s="24">
        <v>3</v>
      </c>
      <c r="H98" s="28">
        <v>40</v>
      </c>
      <c r="I98" s="29" t="s">
        <v>69</v>
      </c>
      <c r="J98" s="30" t="s">
        <v>34</v>
      </c>
      <c r="K98" s="29" t="s">
        <v>70</v>
      </c>
      <c r="L98" s="28" t="s">
        <v>41</v>
      </c>
      <c r="M98" s="28" t="s">
        <v>141</v>
      </c>
      <c r="N98" s="31">
        <v>5473.6</v>
      </c>
      <c r="O98" s="32"/>
      <c r="P98" s="32">
        <f t="shared" si="51"/>
        <v>5473.6</v>
      </c>
      <c r="Q98" s="35">
        <v>1091</v>
      </c>
      <c r="R98" s="35"/>
      <c r="S98" s="32"/>
      <c r="T98" s="33">
        <f t="shared" si="44"/>
        <v>957.88</v>
      </c>
      <c r="U98" s="35">
        <f t="shared" si="45"/>
        <v>164.208</v>
      </c>
      <c r="V98" s="48">
        <f t="shared" si="55"/>
        <v>328.416</v>
      </c>
      <c r="W98" s="35">
        <f t="shared" si="46"/>
        <v>109.47200000000001</v>
      </c>
      <c r="X98" s="41"/>
      <c r="Y98" s="35">
        <v>708.25</v>
      </c>
      <c r="Z98" s="32"/>
      <c r="AA98" s="49"/>
      <c r="AB98" s="35"/>
      <c r="AC98" s="41"/>
      <c r="AD98" s="35">
        <f t="shared" si="47"/>
        <v>93.051200000000009</v>
      </c>
      <c r="AE98" s="35">
        <f t="shared" si="53"/>
        <v>2408.384</v>
      </c>
      <c r="AF98" s="41">
        <f t="shared" si="48"/>
        <v>4378.88</v>
      </c>
      <c r="AG98" s="32">
        <f t="shared" si="49"/>
        <v>9122.6666666666679</v>
      </c>
      <c r="AH98" s="35">
        <v>98.83</v>
      </c>
      <c r="AI98" s="35">
        <f t="shared" si="56"/>
        <v>2736.8</v>
      </c>
      <c r="AJ98" s="35">
        <f t="shared" si="57"/>
        <v>547.36</v>
      </c>
      <c r="AK98" s="35">
        <f t="shared" si="58"/>
        <v>912.26666666666677</v>
      </c>
      <c r="AL98" s="35">
        <f t="shared" si="59"/>
        <v>2736.8</v>
      </c>
      <c r="AM98" s="35">
        <f t="shared" si="60"/>
        <v>2189.44</v>
      </c>
      <c r="AN98" s="35"/>
      <c r="AO98" s="35"/>
      <c r="AP98" s="35"/>
      <c r="AQ98" s="35"/>
      <c r="AR98" s="36">
        <f t="shared" si="50"/>
        <v>132241.95373333333</v>
      </c>
      <c r="AS98" s="35"/>
    </row>
    <row r="99" spans="1:45" s="8" customFormat="1" x14ac:dyDescent="0.2">
      <c r="A99" s="24">
        <f t="shared" si="52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27">
        <v>37123</v>
      </c>
      <c r="G99" s="24"/>
      <c r="H99" s="28">
        <v>40</v>
      </c>
      <c r="I99" s="29" t="s">
        <v>68</v>
      </c>
      <c r="J99" s="30" t="s">
        <v>177</v>
      </c>
      <c r="K99" s="29" t="s">
        <v>70</v>
      </c>
      <c r="L99" s="28" t="s">
        <v>42</v>
      </c>
      <c r="M99" s="28" t="s">
        <v>141</v>
      </c>
      <c r="N99" s="31">
        <v>47051.9</v>
      </c>
      <c r="O99" s="32"/>
      <c r="P99" s="32">
        <f t="shared" si="51"/>
        <v>47051.9</v>
      </c>
      <c r="Q99" s="35">
        <v>1091</v>
      </c>
      <c r="R99" s="35"/>
      <c r="S99" s="32"/>
      <c r="T99" s="33">
        <f t="shared" si="44"/>
        <v>8234.0825000000004</v>
      </c>
      <c r="U99" s="35">
        <f t="shared" si="45"/>
        <v>1411.557</v>
      </c>
      <c r="V99" s="47">
        <v>1292.6300000000001</v>
      </c>
      <c r="W99" s="35">
        <f t="shared" si="46"/>
        <v>941.03800000000001</v>
      </c>
      <c r="X99" s="41"/>
      <c r="Y99" s="35"/>
      <c r="Z99" s="32"/>
      <c r="AA99" s="49"/>
      <c r="AB99" s="35"/>
      <c r="AC99" s="41"/>
      <c r="AD99" s="35">
        <f t="shared" si="47"/>
        <v>799.8823000000001</v>
      </c>
      <c r="AE99" s="35">
        <f t="shared" si="53"/>
        <v>20702.835999999999</v>
      </c>
      <c r="AF99" s="41">
        <f t="shared" si="48"/>
        <v>37641.520000000004</v>
      </c>
      <c r="AG99" s="32">
        <f t="shared" si="49"/>
        <v>78419.833333333343</v>
      </c>
      <c r="AH99" s="35">
        <v>0</v>
      </c>
      <c r="AI99" s="35">
        <v>9666.0499999999993</v>
      </c>
      <c r="AJ99" s="35"/>
      <c r="AK99" s="35"/>
      <c r="AL99" s="35"/>
      <c r="AM99" s="35"/>
      <c r="AN99" s="35"/>
      <c r="AO99" s="35"/>
      <c r="AP99" s="35"/>
      <c r="AQ99" s="35"/>
      <c r="AR99" s="36">
        <f t="shared" si="50"/>
        <v>876295.31693333329</v>
      </c>
      <c r="AS99" s="35"/>
    </row>
    <row r="100" spans="1:45" s="8" customFormat="1" x14ac:dyDescent="0.2">
      <c r="A100" s="24">
        <f t="shared" si="52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27"/>
      <c r="G100" s="24"/>
      <c r="H100" s="28">
        <v>40</v>
      </c>
      <c r="I100" s="29" t="s">
        <v>68</v>
      </c>
      <c r="J100" s="30" t="s">
        <v>179</v>
      </c>
      <c r="K100" s="29" t="s">
        <v>70</v>
      </c>
      <c r="L100" s="28" t="s">
        <v>42</v>
      </c>
      <c r="M100" s="28" t="s">
        <v>141</v>
      </c>
      <c r="N100" s="31">
        <v>34586.15</v>
      </c>
      <c r="O100" s="32"/>
      <c r="P100" s="32">
        <f t="shared" si="51"/>
        <v>34586.15</v>
      </c>
      <c r="Q100" s="35">
        <v>1091</v>
      </c>
      <c r="R100" s="35"/>
      <c r="S100" s="32"/>
      <c r="T100" s="33">
        <f t="shared" si="44"/>
        <v>6052.5762500000001</v>
      </c>
      <c r="U100" s="35">
        <f t="shared" si="45"/>
        <v>1037.5844999999999</v>
      </c>
      <c r="V100" s="47">
        <v>1292.6300000000001</v>
      </c>
      <c r="W100" s="35">
        <f t="shared" si="46"/>
        <v>691.72300000000007</v>
      </c>
      <c r="X100" s="41"/>
      <c r="Y100" s="35"/>
      <c r="Z100" s="32"/>
      <c r="AA100" s="49"/>
      <c r="AB100" s="35"/>
      <c r="AC100" s="41"/>
      <c r="AD100" s="35">
        <f t="shared" si="47"/>
        <v>587.96455000000003</v>
      </c>
      <c r="AE100" s="35">
        <f t="shared" si="53"/>
        <v>15217.906000000001</v>
      </c>
      <c r="AF100" s="41">
        <f t="shared" si="48"/>
        <v>27668.92</v>
      </c>
      <c r="AG100" s="32">
        <f t="shared" si="49"/>
        <v>57643.583333333336</v>
      </c>
      <c r="AH100" s="35">
        <v>0</v>
      </c>
      <c r="AI100" s="35">
        <v>9666.0499999999993</v>
      </c>
      <c r="AJ100" s="35"/>
      <c r="AK100" s="35"/>
      <c r="AL100" s="35"/>
      <c r="AM100" s="35"/>
      <c r="AN100" s="35"/>
      <c r="AO100" s="35"/>
      <c r="AP100" s="35"/>
      <c r="AQ100" s="35"/>
      <c r="AR100" s="36">
        <f t="shared" si="50"/>
        <v>654271.99893333321</v>
      </c>
      <c r="AS100" s="35" t="s">
        <v>72</v>
      </c>
    </row>
    <row r="101" spans="1:45" s="8" customFormat="1" x14ac:dyDescent="0.2">
      <c r="A101" s="24">
        <f t="shared" si="52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27">
        <v>43662</v>
      </c>
      <c r="G101" s="24"/>
      <c r="H101" s="28">
        <v>40</v>
      </c>
      <c r="I101" s="29" t="s">
        <v>68</v>
      </c>
      <c r="J101" s="30" t="s">
        <v>179</v>
      </c>
      <c r="K101" s="29" t="s">
        <v>70</v>
      </c>
      <c r="L101" s="28" t="s">
        <v>42</v>
      </c>
      <c r="M101" s="28" t="s">
        <v>141</v>
      </c>
      <c r="N101" s="31">
        <v>34586.15</v>
      </c>
      <c r="O101" s="32"/>
      <c r="P101" s="32">
        <f t="shared" si="51"/>
        <v>34586.15</v>
      </c>
      <c r="Q101" s="35">
        <v>1091</v>
      </c>
      <c r="R101" s="35"/>
      <c r="S101" s="32"/>
      <c r="T101" s="33">
        <f t="shared" si="44"/>
        <v>6052.5762500000001</v>
      </c>
      <c r="U101" s="35">
        <f t="shared" si="45"/>
        <v>1037.5844999999999</v>
      </c>
      <c r="V101" s="47">
        <v>1292.6300000000001</v>
      </c>
      <c r="W101" s="35">
        <f t="shared" si="46"/>
        <v>691.72300000000007</v>
      </c>
      <c r="X101" s="41"/>
      <c r="Y101" s="35"/>
      <c r="Z101" s="32"/>
      <c r="AA101" s="49"/>
      <c r="AB101" s="35"/>
      <c r="AC101" s="41"/>
      <c r="AD101" s="35">
        <f t="shared" si="47"/>
        <v>587.96455000000003</v>
      </c>
      <c r="AE101" s="35">
        <f t="shared" si="53"/>
        <v>15217.906000000001</v>
      </c>
      <c r="AF101" s="41">
        <f t="shared" si="48"/>
        <v>27668.92</v>
      </c>
      <c r="AG101" s="32">
        <f t="shared" si="49"/>
        <v>57643.583333333336</v>
      </c>
      <c r="AH101" s="35">
        <v>0</v>
      </c>
      <c r="AI101" s="35">
        <v>9666.0499999999993</v>
      </c>
      <c r="AJ101" s="35"/>
      <c r="AK101" s="35"/>
      <c r="AL101" s="35"/>
      <c r="AM101" s="35"/>
      <c r="AN101" s="35"/>
      <c r="AO101" s="35"/>
      <c r="AP101" s="35"/>
      <c r="AQ101" s="35"/>
      <c r="AR101" s="36">
        <f t="shared" si="50"/>
        <v>654271.99893333321</v>
      </c>
      <c r="AS101" s="35"/>
    </row>
    <row r="102" spans="1:45" s="8" customFormat="1" x14ac:dyDescent="0.2">
      <c r="A102" s="24">
        <f t="shared" si="52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27">
        <v>43725</v>
      </c>
      <c r="G102" s="24"/>
      <c r="H102" s="28">
        <v>40</v>
      </c>
      <c r="I102" s="29" t="s">
        <v>68</v>
      </c>
      <c r="J102" s="30" t="s">
        <v>157</v>
      </c>
      <c r="K102" s="29" t="s">
        <v>70</v>
      </c>
      <c r="L102" s="28" t="s">
        <v>42</v>
      </c>
      <c r="M102" s="28" t="s">
        <v>142</v>
      </c>
      <c r="N102" s="31">
        <v>29113.45</v>
      </c>
      <c r="O102" s="32"/>
      <c r="P102" s="32">
        <f t="shared" si="51"/>
        <v>29113.45</v>
      </c>
      <c r="Q102" s="35">
        <v>1091</v>
      </c>
      <c r="R102" s="35"/>
      <c r="S102" s="32"/>
      <c r="T102" s="33">
        <f t="shared" si="44"/>
        <v>5094.8537500000002</v>
      </c>
      <c r="U102" s="35">
        <f t="shared" si="45"/>
        <v>873.40350000000001</v>
      </c>
      <c r="V102" s="47">
        <v>1292.6300000000001</v>
      </c>
      <c r="W102" s="35">
        <f t="shared" si="46"/>
        <v>582.26900000000001</v>
      </c>
      <c r="X102" s="41"/>
      <c r="Y102" s="35"/>
      <c r="Z102" s="32"/>
      <c r="AA102" s="49"/>
      <c r="AB102" s="35"/>
      <c r="AC102" s="41"/>
      <c r="AD102" s="35">
        <f t="shared" si="47"/>
        <v>494.92865000000006</v>
      </c>
      <c r="AE102" s="35">
        <f t="shared" si="53"/>
        <v>12809.918</v>
      </c>
      <c r="AF102" s="41">
        <f t="shared" si="48"/>
        <v>23290.760000000002</v>
      </c>
      <c r="AG102" s="32">
        <f t="shared" si="49"/>
        <v>48522.416666666672</v>
      </c>
      <c r="AH102" s="35">
        <v>0</v>
      </c>
      <c r="AI102" s="35">
        <v>9666.0499999999993</v>
      </c>
      <c r="AJ102" s="35"/>
      <c r="AK102" s="35"/>
      <c r="AL102" s="35"/>
      <c r="AM102" s="35"/>
      <c r="AN102" s="35"/>
      <c r="AO102" s="35"/>
      <c r="AP102" s="35"/>
      <c r="AQ102" s="35"/>
      <c r="AR102" s="36">
        <f t="shared" si="50"/>
        <v>556799.56346666662</v>
      </c>
      <c r="AS102" s="35"/>
    </row>
    <row r="103" spans="1:45" s="8" customFormat="1" x14ac:dyDescent="0.2">
      <c r="A103" s="24">
        <f t="shared" si="52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27">
        <v>43512</v>
      </c>
      <c r="G103" s="24"/>
      <c r="H103" s="28">
        <v>40</v>
      </c>
      <c r="I103" s="29" t="s">
        <v>68</v>
      </c>
      <c r="J103" s="30" t="s">
        <v>157</v>
      </c>
      <c r="K103" s="29" t="s">
        <v>70</v>
      </c>
      <c r="L103" s="28" t="s">
        <v>42</v>
      </c>
      <c r="M103" s="28" t="s">
        <v>142</v>
      </c>
      <c r="N103" s="31">
        <v>29113.45</v>
      </c>
      <c r="O103" s="32"/>
      <c r="P103" s="32">
        <f t="shared" si="51"/>
        <v>29113.45</v>
      </c>
      <c r="Q103" s="35">
        <v>1091</v>
      </c>
      <c r="R103" s="35"/>
      <c r="S103" s="32"/>
      <c r="T103" s="33">
        <f t="shared" si="44"/>
        <v>5094.8537500000002</v>
      </c>
      <c r="U103" s="35">
        <f t="shared" si="45"/>
        <v>873.40350000000001</v>
      </c>
      <c r="V103" s="47">
        <v>1292.6300000000001</v>
      </c>
      <c r="W103" s="35">
        <f t="shared" si="46"/>
        <v>582.26900000000001</v>
      </c>
      <c r="X103" s="41"/>
      <c r="Y103" s="35"/>
      <c r="Z103" s="32"/>
      <c r="AA103" s="49"/>
      <c r="AB103" s="35"/>
      <c r="AC103" s="41"/>
      <c r="AD103" s="35">
        <f t="shared" si="47"/>
        <v>494.92865000000006</v>
      </c>
      <c r="AE103" s="35">
        <f t="shared" si="53"/>
        <v>12809.918</v>
      </c>
      <c r="AF103" s="41">
        <f t="shared" si="48"/>
        <v>23290.760000000002</v>
      </c>
      <c r="AG103" s="32">
        <f t="shared" si="49"/>
        <v>48522.416666666672</v>
      </c>
      <c r="AH103" s="35">
        <v>0</v>
      </c>
      <c r="AI103" s="35">
        <v>9666.0499999999993</v>
      </c>
      <c r="AJ103" s="35"/>
      <c r="AK103" s="35"/>
      <c r="AL103" s="35"/>
      <c r="AM103" s="35"/>
      <c r="AN103" s="35"/>
      <c r="AO103" s="35"/>
      <c r="AP103" s="35"/>
      <c r="AQ103" s="35"/>
      <c r="AR103" s="36">
        <f t="shared" si="50"/>
        <v>556799.56346666662</v>
      </c>
      <c r="AS103" s="35"/>
    </row>
    <row r="104" spans="1:45" s="8" customFormat="1" x14ac:dyDescent="0.2">
      <c r="A104" s="24">
        <f t="shared" si="52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27">
        <v>40330</v>
      </c>
      <c r="G104" s="24"/>
      <c r="H104" s="28">
        <v>40</v>
      </c>
      <c r="I104" s="29" t="s">
        <v>68</v>
      </c>
      <c r="J104" s="30" t="s">
        <v>157</v>
      </c>
      <c r="K104" s="29" t="s">
        <v>70</v>
      </c>
      <c r="L104" s="28" t="s">
        <v>42</v>
      </c>
      <c r="M104" s="28" t="s">
        <v>142</v>
      </c>
      <c r="N104" s="31">
        <v>29113.45</v>
      </c>
      <c r="O104" s="32"/>
      <c r="P104" s="32">
        <f t="shared" si="51"/>
        <v>29113.45</v>
      </c>
      <c r="Q104" s="35">
        <v>1091</v>
      </c>
      <c r="R104" s="35"/>
      <c r="S104" s="32"/>
      <c r="T104" s="33">
        <f t="shared" si="44"/>
        <v>5094.8537500000002</v>
      </c>
      <c r="U104" s="35">
        <f t="shared" si="45"/>
        <v>873.40350000000001</v>
      </c>
      <c r="V104" s="47">
        <v>1292.6300000000001</v>
      </c>
      <c r="W104" s="35">
        <f t="shared" si="46"/>
        <v>582.26900000000001</v>
      </c>
      <c r="X104" s="41"/>
      <c r="Y104" s="35"/>
      <c r="Z104" s="32"/>
      <c r="AA104" s="49"/>
      <c r="AB104" s="35"/>
      <c r="AC104" s="41"/>
      <c r="AD104" s="35">
        <f t="shared" si="47"/>
        <v>494.92865000000006</v>
      </c>
      <c r="AE104" s="35">
        <f t="shared" si="53"/>
        <v>12809.918</v>
      </c>
      <c r="AF104" s="41">
        <f t="shared" si="48"/>
        <v>23290.760000000002</v>
      </c>
      <c r="AG104" s="32">
        <f t="shared" si="49"/>
        <v>48522.416666666672</v>
      </c>
      <c r="AH104" s="35">
        <v>14556.75</v>
      </c>
      <c r="AI104" s="35">
        <v>9666.0499999999993</v>
      </c>
      <c r="AJ104" s="35"/>
      <c r="AK104" s="35"/>
      <c r="AL104" s="35"/>
      <c r="AM104" s="35"/>
      <c r="AN104" s="35"/>
      <c r="AO104" s="35"/>
      <c r="AP104" s="35"/>
      <c r="AQ104" s="35"/>
      <c r="AR104" s="36">
        <f t="shared" si="50"/>
        <v>571356.31346666662</v>
      </c>
      <c r="AS104" s="35"/>
    </row>
    <row r="105" spans="1:45" s="8" customFormat="1" x14ac:dyDescent="0.2">
      <c r="A105" s="24">
        <f t="shared" si="52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27">
        <v>43525</v>
      </c>
      <c r="G105" s="24"/>
      <c r="H105" s="28">
        <v>40</v>
      </c>
      <c r="I105" s="29" t="s">
        <v>68</v>
      </c>
      <c r="J105" s="30" t="s">
        <v>157</v>
      </c>
      <c r="K105" s="29" t="s">
        <v>70</v>
      </c>
      <c r="L105" s="28" t="s">
        <v>42</v>
      </c>
      <c r="M105" s="28" t="s">
        <v>142</v>
      </c>
      <c r="N105" s="31">
        <v>29113.45</v>
      </c>
      <c r="O105" s="32"/>
      <c r="P105" s="32">
        <f t="shared" si="51"/>
        <v>29113.45</v>
      </c>
      <c r="Q105" s="35">
        <v>1091</v>
      </c>
      <c r="R105" s="35"/>
      <c r="S105" s="32"/>
      <c r="T105" s="33">
        <f t="shared" si="44"/>
        <v>5094.8537500000002</v>
      </c>
      <c r="U105" s="35">
        <f t="shared" si="45"/>
        <v>873.40350000000001</v>
      </c>
      <c r="V105" s="47">
        <v>1292.6300000000001</v>
      </c>
      <c r="W105" s="35">
        <f t="shared" si="46"/>
        <v>582.26900000000001</v>
      </c>
      <c r="X105" s="41"/>
      <c r="Y105" s="35"/>
      <c r="Z105" s="32"/>
      <c r="AA105" s="49"/>
      <c r="AB105" s="35"/>
      <c r="AC105" s="41"/>
      <c r="AD105" s="35">
        <f t="shared" si="47"/>
        <v>494.92865000000006</v>
      </c>
      <c r="AE105" s="35">
        <f t="shared" si="53"/>
        <v>12809.918</v>
      </c>
      <c r="AF105" s="41">
        <f t="shared" si="48"/>
        <v>23290.760000000002</v>
      </c>
      <c r="AG105" s="32">
        <f t="shared" si="49"/>
        <v>48522.416666666672</v>
      </c>
      <c r="AH105" s="35">
        <v>0</v>
      </c>
      <c r="AI105" s="35">
        <v>9666.0499999999993</v>
      </c>
      <c r="AJ105" s="35"/>
      <c r="AK105" s="35"/>
      <c r="AL105" s="35"/>
      <c r="AM105" s="35"/>
      <c r="AN105" s="35"/>
      <c r="AO105" s="35"/>
      <c r="AP105" s="35"/>
      <c r="AQ105" s="35"/>
      <c r="AR105" s="36">
        <f t="shared" si="50"/>
        <v>556799.56346666662</v>
      </c>
      <c r="AS105" s="35"/>
    </row>
    <row r="106" spans="1:45" s="8" customFormat="1" x14ac:dyDescent="0.2">
      <c r="A106" s="24">
        <f t="shared" si="52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27">
        <v>40220</v>
      </c>
      <c r="G106" s="24"/>
      <c r="H106" s="28">
        <v>40</v>
      </c>
      <c r="I106" s="29" t="s">
        <v>68</v>
      </c>
      <c r="J106" s="30" t="s">
        <v>157</v>
      </c>
      <c r="K106" s="29" t="s">
        <v>70</v>
      </c>
      <c r="L106" s="28" t="s">
        <v>42</v>
      </c>
      <c r="M106" s="28" t="s">
        <v>142</v>
      </c>
      <c r="N106" s="31">
        <v>29113.45</v>
      </c>
      <c r="O106" s="32"/>
      <c r="P106" s="32">
        <f t="shared" si="51"/>
        <v>29113.45</v>
      </c>
      <c r="Q106" s="35">
        <v>1091</v>
      </c>
      <c r="R106" s="35"/>
      <c r="S106" s="32"/>
      <c r="T106" s="33">
        <f t="shared" si="44"/>
        <v>5094.8537500000002</v>
      </c>
      <c r="U106" s="35">
        <f t="shared" si="45"/>
        <v>873.40350000000001</v>
      </c>
      <c r="V106" s="47">
        <v>1292.6300000000001</v>
      </c>
      <c r="W106" s="35">
        <f t="shared" si="46"/>
        <v>582.26900000000001</v>
      </c>
      <c r="X106" s="41"/>
      <c r="Y106" s="35"/>
      <c r="Z106" s="32"/>
      <c r="AA106" s="49"/>
      <c r="AB106" s="35"/>
      <c r="AC106" s="41"/>
      <c r="AD106" s="35">
        <f t="shared" si="47"/>
        <v>494.92865000000006</v>
      </c>
      <c r="AE106" s="35">
        <f t="shared" si="53"/>
        <v>12809.918</v>
      </c>
      <c r="AF106" s="41">
        <f t="shared" si="48"/>
        <v>23290.760000000002</v>
      </c>
      <c r="AG106" s="32">
        <f t="shared" si="49"/>
        <v>48522.416666666672</v>
      </c>
      <c r="AH106" s="35">
        <v>14556.75</v>
      </c>
      <c r="AI106" s="35">
        <v>9666.0499999999993</v>
      </c>
      <c r="AJ106" s="35"/>
      <c r="AK106" s="35"/>
      <c r="AL106" s="35"/>
      <c r="AM106" s="35"/>
      <c r="AN106" s="35"/>
      <c r="AO106" s="35"/>
      <c r="AP106" s="35"/>
      <c r="AQ106" s="35"/>
      <c r="AR106" s="36">
        <f t="shared" si="50"/>
        <v>571356.31346666662</v>
      </c>
      <c r="AS106" s="35"/>
    </row>
    <row r="107" spans="1:45" s="8" customFormat="1" x14ac:dyDescent="0.2">
      <c r="A107" s="24">
        <f t="shared" si="52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27">
        <v>40422</v>
      </c>
      <c r="G107" s="24">
        <v>14</v>
      </c>
      <c r="H107" s="28">
        <v>40</v>
      </c>
      <c r="I107" s="29" t="s">
        <v>69</v>
      </c>
      <c r="J107" s="30" t="s">
        <v>21</v>
      </c>
      <c r="K107" s="29" t="s">
        <v>70</v>
      </c>
      <c r="L107" s="28" t="s">
        <v>42</v>
      </c>
      <c r="M107" s="28" t="s">
        <v>141</v>
      </c>
      <c r="N107" s="31">
        <v>9666.0499999999993</v>
      </c>
      <c r="O107" s="32"/>
      <c r="P107" s="32">
        <f t="shared" si="51"/>
        <v>9666.0499999999993</v>
      </c>
      <c r="Q107" s="35">
        <v>1091</v>
      </c>
      <c r="R107" s="35"/>
      <c r="S107" s="32"/>
      <c r="T107" s="33">
        <f t="shared" si="44"/>
        <v>1691.5587499999997</v>
      </c>
      <c r="U107" s="35">
        <f t="shared" si="45"/>
        <v>289.98149999999998</v>
      </c>
      <c r="V107" s="48">
        <f t="shared" ref="V107:V148" si="61">(N107+X107)*6%</f>
        <v>684.35580000000004</v>
      </c>
      <c r="W107" s="35">
        <f t="shared" si="46"/>
        <v>193.321</v>
      </c>
      <c r="X107" s="41">
        <v>1739.88</v>
      </c>
      <c r="Y107" s="35">
        <v>708.25</v>
      </c>
      <c r="Z107" s="32"/>
      <c r="AA107" s="49"/>
      <c r="AB107" s="35"/>
      <c r="AC107" s="41"/>
      <c r="AD107" s="35">
        <f t="shared" si="47"/>
        <v>164.32284999999999</v>
      </c>
      <c r="AE107" s="35">
        <f t="shared" si="53"/>
        <v>4253.0619999999999</v>
      </c>
      <c r="AF107" s="41">
        <f t="shared" si="48"/>
        <v>9124.7440000000006</v>
      </c>
      <c r="AG107" s="32">
        <f t="shared" si="49"/>
        <v>19009.883333333335</v>
      </c>
      <c r="AH107" s="35">
        <v>4833</v>
      </c>
      <c r="AI107" s="35">
        <f t="shared" ref="AI107:AI148" si="62">(N107/30)*15</f>
        <v>4833.0249999999996</v>
      </c>
      <c r="AJ107" s="35">
        <f t="shared" ref="AJ107:AJ148" si="63">(N107+X107)/30*3</f>
        <v>1140.5930000000001</v>
      </c>
      <c r="AK107" s="35">
        <f t="shared" ref="AK107:AK148" si="64">(N107+X107)/30*5</f>
        <v>1900.9883333333335</v>
      </c>
      <c r="AL107" s="35">
        <f t="shared" ref="AL107:AL148" si="65">(N107+X107)/30*15</f>
        <v>5702.9650000000001</v>
      </c>
      <c r="AM107" s="35">
        <f t="shared" ref="AM107:AM148" si="66">(N107+X107)/30*12</f>
        <v>4562.3720000000003</v>
      </c>
      <c r="AN107" s="35"/>
      <c r="AO107" s="35"/>
      <c r="AP107" s="35"/>
      <c r="AQ107" s="35"/>
      <c r="AR107" s="36">
        <f t="shared" si="50"/>
        <v>250105.27146666669</v>
      </c>
      <c r="AS107" s="35"/>
    </row>
    <row r="108" spans="1:45" s="8" customFormat="1" x14ac:dyDescent="0.2">
      <c r="A108" s="24">
        <f t="shared" si="52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27">
        <v>35415</v>
      </c>
      <c r="G108" s="24">
        <v>14</v>
      </c>
      <c r="H108" s="28">
        <v>40</v>
      </c>
      <c r="I108" s="29" t="s">
        <v>69</v>
      </c>
      <c r="J108" s="30" t="s">
        <v>21</v>
      </c>
      <c r="K108" s="29" t="s">
        <v>70</v>
      </c>
      <c r="L108" s="28" t="s">
        <v>42</v>
      </c>
      <c r="M108" s="28" t="s">
        <v>141</v>
      </c>
      <c r="N108" s="31">
        <v>9666.0499999999993</v>
      </c>
      <c r="O108" s="32"/>
      <c r="P108" s="32">
        <f t="shared" si="51"/>
        <v>9666.0499999999993</v>
      </c>
      <c r="Q108" s="35">
        <v>1091</v>
      </c>
      <c r="R108" s="35"/>
      <c r="S108" s="32"/>
      <c r="T108" s="33">
        <f t="shared" si="44"/>
        <v>1691.5587499999997</v>
      </c>
      <c r="U108" s="35">
        <f t="shared" si="45"/>
        <v>289.98149999999998</v>
      </c>
      <c r="V108" s="48">
        <f t="shared" si="61"/>
        <v>898.94099999999992</v>
      </c>
      <c r="W108" s="35">
        <f t="shared" si="46"/>
        <v>193.321</v>
      </c>
      <c r="X108" s="41">
        <v>5316.3</v>
      </c>
      <c r="Y108" s="35">
        <v>708.25</v>
      </c>
      <c r="Z108" s="32"/>
      <c r="AA108" s="49"/>
      <c r="AB108" s="35"/>
      <c r="AC108" s="41"/>
      <c r="AD108" s="35">
        <f t="shared" si="47"/>
        <v>164.32284999999999</v>
      </c>
      <c r="AE108" s="35">
        <f t="shared" si="53"/>
        <v>4253.0619999999999</v>
      </c>
      <c r="AF108" s="41">
        <f t="shared" si="48"/>
        <v>11985.88</v>
      </c>
      <c r="AG108" s="32">
        <f t="shared" si="49"/>
        <v>24970.583333333332</v>
      </c>
      <c r="AH108" s="35">
        <v>4833</v>
      </c>
      <c r="AI108" s="35">
        <f t="shared" si="62"/>
        <v>4833.0249999999996</v>
      </c>
      <c r="AJ108" s="35">
        <f t="shared" si="63"/>
        <v>1498.2349999999999</v>
      </c>
      <c r="AK108" s="35">
        <f t="shared" si="64"/>
        <v>2497.0583333333334</v>
      </c>
      <c r="AL108" s="35">
        <f t="shared" si="65"/>
        <v>7491.1749999999993</v>
      </c>
      <c r="AM108" s="35">
        <f t="shared" si="66"/>
        <v>5992.94</v>
      </c>
      <c r="AN108" s="35"/>
      <c r="AO108" s="35"/>
      <c r="AP108" s="35"/>
      <c r="AQ108" s="35"/>
      <c r="AR108" s="36">
        <f t="shared" si="50"/>
        <v>308591.65986666665</v>
      </c>
      <c r="AS108" s="35"/>
    </row>
    <row r="109" spans="1:45" s="8" customFormat="1" x14ac:dyDescent="0.2">
      <c r="A109" s="24">
        <f t="shared" si="52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27">
        <v>37392</v>
      </c>
      <c r="G109" s="24">
        <v>14</v>
      </c>
      <c r="H109" s="28">
        <v>40</v>
      </c>
      <c r="I109" s="29" t="s">
        <v>69</v>
      </c>
      <c r="J109" s="30" t="s">
        <v>21</v>
      </c>
      <c r="K109" s="29" t="s">
        <v>70</v>
      </c>
      <c r="L109" s="28" t="s">
        <v>42</v>
      </c>
      <c r="M109" s="28" t="s">
        <v>141</v>
      </c>
      <c r="N109" s="31">
        <v>9666.0499999999993</v>
      </c>
      <c r="O109" s="32"/>
      <c r="P109" s="32">
        <f t="shared" si="51"/>
        <v>9666.0499999999993</v>
      </c>
      <c r="Q109" s="35">
        <v>1091</v>
      </c>
      <c r="R109" s="35"/>
      <c r="S109" s="32"/>
      <c r="T109" s="33">
        <f t="shared" si="44"/>
        <v>1691.5587499999997</v>
      </c>
      <c r="U109" s="35">
        <f t="shared" si="45"/>
        <v>289.98149999999998</v>
      </c>
      <c r="V109" s="48">
        <f t="shared" si="61"/>
        <v>777.14940000000001</v>
      </c>
      <c r="W109" s="35">
        <f t="shared" si="46"/>
        <v>193.321</v>
      </c>
      <c r="X109" s="41">
        <v>3286.44</v>
      </c>
      <c r="Y109" s="35">
        <v>708.25</v>
      </c>
      <c r="Z109" s="32"/>
      <c r="AA109" s="49"/>
      <c r="AB109" s="35"/>
      <c r="AC109" s="41"/>
      <c r="AD109" s="35">
        <f t="shared" si="47"/>
        <v>164.32284999999999</v>
      </c>
      <c r="AE109" s="35">
        <f t="shared" si="53"/>
        <v>4253.0619999999999</v>
      </c>
      <c r="AF109" s="41">
        <f t="shared" si="48"/>
        <v>10361.992</v>
      </c>
      <c r="AG109" s="32">
        <f t="shared" si="49"/>
        <v>21587.483333333334</v>
      </c>
      <c r="AH109" s="35">
        <v>4833</v>
      </c>
      <c r="AI109" s="35">
        <f t="shared" si="62"/>
        <v>4833.0249999999996</v>
      </c>
      <c r="AJ109" s="35">
        <f t="shared" si="63"/>
        <v>1295.249</v>
      </c>
      <c r="AK109" s="35">
        <f t="shared" si="64"/>
        <v>2158.7483333333334</v>
      </c>
      <c r="AL109" s="35">
        <f t="shared" si="65"/>
        <v>6476.2449999999999</v>
      </c>
      <c r="AM109" s="35">
        <f t="shared" si="66"/>
        <v>5180.9960000000001</v>
      </c>
      <c r="AN109" s="35"/>
      <c r="AO109" s="35"/>
      <c r="AP109" s="35"/>
      <c r="AQ109" s="35"/>
      <c r="AR109" s="36">
        <f t="shared" si="50"/>
        <v>275396.68266666669</v>
      </c>
      <c r="AS109" s="35"/>
    </row>
    <row r="110" spans="1:45" s="8" customFormat="1" x14ac:dyDescent="0.2">
      <c r="A110" s="24">
        <f t="shared" si="52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27">
        <v>37681</v>
      </c>
      <c r="G110" s="24">
        <v>13</v>
      </c>
      <c r="H110" s="28">
        <v>40</v>
      </c>
      <c r="I110" s="29" t="s">
        <v>69</v>
      </c>
      <c r="J110" s="30" t="s">
        <v>23</v>
      </c>
      <c r="K110" s="29" t="s">
        <v>70</v>
      </c>
      <c r="L110" s="28" t="s">
        <v>42</v>
      </c>
      <c r="M110" s="28" t="s">
        <v>141</v>
      </c>
      <c r="N110" s="31">
        <v>9006.5499999999993</v>
      </c>
      <c r="O110" s="32"/>
      <c r="P110" s="32">
        <f t="shared" si="51"/>
        <v>9006.5499999999993</v>
      </c>
      <c r="Q110" s="35">
        <v>1091</v>
      </c>
      <c r="R110" s="35"/>
      <c r="S110" s="32"/>
      <c r="T110" s="33">
        <f t="shared" si="44"/>
        <v>1576.1462499999998</v>
      </c>
      <c r="U110" s="35">
        <f t="shared" si="45"/>
        <v>270.19649999999996</v>
      </c>
      <c r="V110" s="48">
        <f t="shared" si="61"/>
        <v>713.31899999999996</v>
      </c>
      <c r="W110" s="35">
        <f t="shared" si="46"/>
        <v>180.131</v>
      </c>
      <c r="X110" s="41">
        <v>2882.1</v>
      </c>
      <c r="Y110" s="35">
        <v>708.25</v>
      </c>
      <c r="Z110" s="32"/>
      <c r="AA110" s="49"/>
      <c r="AB110" s="35"/>
      <c r="AC110" s="41"/>
      <c r="AD110" s="35">
        <f t="shared" si="47"/>
        <v>153.11134999999999</v>
      </c>
      <c r="AE110" s="35">
        <f t="shared" si="53"/>
        <v>3962.8820000000001</v>
      </c>
      <c r="AF110" s="41">
        <f t="shared" si="48"/>
        <v>9510.9199999999983</v>
      </c>
      <c r="AG110" s="32">
        <f t="shared" si="49"/>
        <v>19814.416666666664</v>
      </c>
      <c r="AH110" s="35">
        <v>4503.3</v>
      </c>
      <c r="AI110" s="35">
        <f t="shared" si="62"/>
        <v>4503.2749999999996</v>
      </c>
      <c r="AJ110" s="35">
        <f t="shared" si="63"/>
        <v>1188.8649999999998</v>
      </c>
      <c r="AK110" s="35">
        <f t="shared" si="64"/>
        <v>1981.4416666666666</v>
      </c>
      <c r="AL110" s="35">
        <f t="shared" si="65"/>
        <v>5944.3249999999998</v>
      </c>
      <c r="AM110" s="35">
        <f t="shared" si="66"/>
        <v>4755.4599999999991</v>
      </c>
      <c r="AN110" s="35"/>
      <c r="AO110" s="35"/>
      <c r="AP110" s="35"/>
      <c r="AQ110" s="35"/>
      <c r="AR110" s="36">
        <f t="shared" si="50"/>
        <v>255134.53453333332</v>
      </c>
      <c r="AS110" s="35"/>
    </row>
    <row r="111" spans="1:45" s="8" customFormat="1" x14ac:dyDescent="0.2">
      <c r="A111" s="24">
        <f t="shared" si="52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27">
        <v>39676</v>
      </c>
      <c r="G111" s="24">
        <v>13</v>
      </c>
      <c r="H111" s="28">
        <v>40</v>
      </c>
      <c r="I111" s="29" t="s">
        <v>69</v>
      </c>
      <c r="J111" s="30" t="s">
        <v>23</v>
      </c>
      <c r="K111" s="29" t="s">
        <v>70</v>
      </c>
      <c r="L111" s="28" t="s">
        <v>42</v>
      </c>
      <c r="M111" s="28" t="s">
        <v>141</v>
      </c>
      <c r="N111" s="31">
        <v>9006.5499999999993</v>
      </c>
      <c r="O111" s="32"/>
      <c r="P111" s="32">
        <f t="shared" si="51"/>
        <v>9006.5499999999993</v>
      </c>
      <c r="Q111" s="35">
        <v>1091</v>
      </c>
      <c r="R111" s="35"/>
      <c r="S111" s="32"/>
      <c r="T111" s="33">
        <f t="shared" si="44"/>
        <v>1576.1462499999998</v>
      </c>
      <c r="U111" s="35">
        <f t="shared" si="45"/>
        <v>270.19649999999996</v>
      </c>
      <c r="V111" s="48">
        <f t="shared" si="61"/>
        <v>659.28059999999994</v>
      </c>
      <c r="W111" s="35">
        <f t="shared" si="46"/>
        <v>180.131</v>
      </c>
      <c r="X111" s="41">
        <v>1981.46</v>
      </c>
      <c r="Y111" s="35">
        <v>708.25</v>
      </c>
      <c r="Z111" s="32"/>
      <c r="AA111" s="49"/>
      <c r="AB111" s="35"/>
      <c r="AC111" s="41"/>
      <c r="AD111" s="35">
        <f t="shared" si="47"/>
        <v>153.11134999999999</v>
      </c>
      <c r="AE111" s="35">
        <f t="shared" si="53"/>
        <v>3962.8820000000001</v>
      </c>
      <c r="AF111" s="41">
        <f t="shared" si="48"/>
        <v>8790.4079999999994</v>
      </c>
      <c r="AG111" s="32">
        <f t="shared" si="49"/>
        <v>18313.349999999999</v>
      </c>
      <c r="AH111" s="35">
        <v>4503.3</v>
      </c>
      <c r="AI111" s="35">
        <f t="shared" si="62"/>
        <v>4503.2749999999996</v>
      </c>
      <c r="AJ111" s="35">
        <f t="shared" si="63"/>
        <v>1098.8009999999999</v>
      </c>
      <c r="AK111" s="35">
        <f t="shared" si="64"/>
        <v>1831.3349999999996</v>
      </c>
      <c r="AL111" s="35">
        <f t="shared" si="65"/>
        <v>5494.0049999999992</v>
      </c>
      <c r="AM111" s="35">
        <f t="shared" si="66"/>
        <v>4395.2039999999997</v>
      </c>
      <c r="AN111" s="35"/>
      <c r="AO111" s="35"/>
      <c r="AP111" s="35"/>
      <c r="AQ111" s="35"/>
      <c r="AR111" s="36">
        <f t="shared" si="50"/>
        <v>240406.06839999996</v>
      </c>
      <c r="AS111" s="35"/>
    </row>
    <row r="112" spans="1:45" s="8" customFormat="1" x14ac:dyDescent="0.2">
      <c r="A112" s="24">
        <f t="shared" si="52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27">
        <v>36572</v>
      </c>
      <c r="G112" s="24">
        <v>13</v>
      </c>
      <c r="H112" s="28">
        <v>40</v>
      </c>
      <c r="I112" s="29" t="s">
        <v>69</v>
      </c>
      <c r="J112" s="30" t="s">
        <v>23</v>
      </c>
      <c r="K112" s="29" t="s">
        <v>70</v>
      </c>
      <c r="L112" s="28" t="s">
        <v>42</v>
      </c>
      <c r="M112" s="28" t="s">
        <v>141</v>
      </c>
      <c r="N112" s="31">
        <v>9006.5499999999993</v>
      </c>
      <c r="O112" s="32"/>
      <c r="P112" s="32">
        <f t="shared" si="51"/>
        <v>9006.5499999999993</v>
      </c>
      <c r="Q112" s="35">
        <v>1091</v>
      </c>
      <c r="R112" s="35"/>
      <c r="S112" s="32"/>
      <c r="T112" s="33">
        <f t="shared" si="44"/>
        <v>1576.1462499999998</v>
      </c>
      <c r="U112" s="35">
        <f t="shared" si="45"/>
        <v>270.19649999999996</v>
      </c>
      <c r="V112" s="48">
        <f t="shared" si="61"/>
        <v>745.75259999999992</v>
      </c>
      <c r="W112" s="35">
        <f t="shared" si="46"/>
        <v>180.131</v>
      </c>
      <c r="X112" s="41">
        <v>3422.66</v>
      </c>
      <c r="Y112" s="35">
        <v>708.25</v>
      </c>
      <c r="Z112" s="32"/>
      <c r="AA112" s="49"/>
      <c r="AB112" s="35"/>
      <c r="AC112" s="41"/>
      <c r="AD112" s="35">
        <f t="shared" si="47"/>
        <v>153.11134999999999</v>
      </c>
      <c r="AE112" s="35">
        <f t="shared" si="53"/>
        <v>3962.8820000000001</v>
      </c>
      <c r="AF112" s="41">
        <f t="shared" si="48"/>
        <v>9943.3679999999986</v>
      </c>
      <c r="AG112" s="32">
        <f t="shared" si="49"/>
        <v>20715.349999999999</v>
      </c>
      <c r="AH112" s="35">
        <v>4503.3</v>
      </c>
      <c r="AI112" s="35">
        <f t="shared" si="62"/>
        <v>4503.2749999999996</v>
      </c>
      <c r="AJ112" s="35">
        <f t="shared" si="63"/>
        <v>1242.9209999999998</v>
      </c>
      <c r="AK112" s="35">
        <f t="shared" si="64"/>
        <v>2071.5349999999999</v>
      </c>
      <c r="AL112" s="35">
        <f t="shared" si="65"/>
        <v>6214.6049999999996</v>
      </c>
      <c r="AM112" s="35">
        <f t="shared" si="66"/>
        <v>4971.6839999999993</v>
      </c>
      <c r="AN112" s="35"/>
      <c r="AO112" s="35"/>
      <c r="AP112" s="35"/>
      <c r="AQ112" s="35"/>
      <c r="AR112" s="36">
        <f t="shared" si="50"/>
        <v>263974.49239999993</v>
      </c>
      <c r="AS112" s="35"/>
    </row>
    <row r="113" spans="1:45" s="8" customFormat="1" x14ac:dyDescent="0.2">
      <c r="A113" s="24">
        <f t="shared" si="52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27">
        <v>41765</v>
      </c>
      <c r="G113" s="24">
        <v>13</v>
      </c>
      <c r="H113" s="28">
        <v>40</v>
      </c>
      <c r="I113" s="29" t="s">
        <v>69</v>
      </c>
      <c r="J113" s="30" t="s">
        <v>23</v>
      </c>
      <c r="K113" s="29" t="s">
        <v>70</v>
      </c>
      <c r="L113" s="28" t="s">
        <v>42</v>
      </c>
      <c r="M113" s="28" t="s">
        <v>141</v>
      </c>
      <c r="N113" s="31">
        <v>9006.5499999999993</v>
      </c>
      <c r="O113" s="32"/>
      <c r="P113" s="32">
        <f t="shared" si="51"/>
        <v>9006.5499999999993</v>
      </c>
      <c r="Q113" s="35">
        <v>1091</v>
      </c>
      <c r="R113" s="35"/>
      <c r="S113" s="32"/>
      <c r="T113" s="33">
        <f t="shared" si="44"/>
        <v>1576.1462499999998</v>
      </c>
      <c r="U113" s="35">
        <f t="shared" si="45"/>
        <v>270.19649999999996</v>
      </c>
      <c r="V113" s="48">
        <f t="shared" si="61"/>
        <v>594.43259999999998</v>
      </c>
      <c r="W113" s="35">
        <f t="shared" si="46"/>
        <v>180.131</v>
      </c>
      <c r="X113" s="41">
        <v>900.66</v>
      </c>
      <c r="Y113" s="35">
        <v>708.25</v>
      </c>
      <c r="Z113" s="32"/>
      <c r="AA113" s="49"/>
      <c r="AB113" s="35"/>
      <c r="AC113" s="41"/>
      <c r="AD113" s="35">
        <f t="shared" si="47"/>
        <v>153.11134999999999</v>
      </c>
      <c r="AE113" s="35">
        <f t="shared" si="53"/>
        <v>3962.8820000000001</v>
      </c>
      <c r="AF113" s="41">
        <f t="shared" si="48"/>
        <v>7925.7679999999991</v>
      </c>
      <c r="AG113" s="32">
        <f t="shared" si="49"/>
        <v>16512.016666666666</v>
      </c>
      <c r="AH113" s="35">
        <v>4503.3</v>
      </c>
      <c r="AI113" s="35">
        <f t="shared" si="62"/>
        <v>4503.2749999999996</v>
      </c>
      <c r="AJ113" s="35">
        <f t="shared" si="63"/>
        <v>990.72099999999989</v>
      </c>
      <c r="AK113" s="35">
        <f t="shared" si="64"/>
        <v>1651.2016666666664</v>
      </c>
      <c r="AL113" s="35">
        <f t="shared" si="65"/>
        <v>4953.6049999999996</v>
      </c>
      <c r="AM113" s="35">
        <f t="shared" si="66"/>
        <v>3962.8839999999996</v>
      </c>
      <c r="AN113" s="35"/>
      <c r="AO113" s="35"/>
      <c r="AP113" s="35"/>
      <c r="AQ113" s="35"/>
      <c r="AR113" s="36">
        <f t="shared" si="50"/>
        <v>222731.3857333333</v>
      </c>
      <c r="AS113" s="35"/>
    </row>
    <row r="114" spans="1:45" s="8" customFormat="1" x14ac:dyDescent="0.2">
      <c r="A114" s="24">
        <f t="shared" si="52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27">
        <v>38580</v>
      </c>
      <c r="G114" s="24">
        <v>13</v>
      </c>
      <c r="H114" s="28">
        <v>40</v>
      </c>
      <c r="I114" s="29" t="s">
        <v>69</v>
      </c>
      <c r="J114" s="30" t="s">
        <v>24</v>
      </c>
      <c r="K114" s="29" t="s">
        <v>70</v>
      </c>
      <c r="L114" s="28" t="s">
        <v>42</v>
      </c>
      <c r="M114" s="28" t="s">
        <v>144</v>
      </c>
      <c r="N114" s="31">
        <v>9006.5499999999993</v>
      </c>
      <c r="O114" s="32"/>
      <c r="P114" s="32">
        <f t="shared" si="51"/>
        <v>9006.5499999999993</v>
      </c>
      <c r="Q114" s="35">
        <v>1091</v>
      </c>
      <c r="R114" s="35"/>
      <c r="S114" s="32"/>
      <c r="T114" s="33">
        <f t="shared" si="44"/>
        <v>1576.1462499999998</v>
      </c>
      <c r="U114" s="35">
        <f t="shared" si="45"/>
        <v>270.19649999999996</v>
      </c>
      <c r="V114" s="48">
        <f t="shared" si="61"/>
        <v>691.70339999999999</v>
      </c>
      <c r="W114" s="35">
        <f t="shared" si="46"/>
        <v>180.131</v>
      </c>
      <c r="X114" s="41">
        <v>2521.84</v>
      </c>
      <c r="Y114" s="35">
        <v>708.25</v>
      </c>
      <c r="Z114" s="32"/>
      <c r="AA114" s="49"/>
      <c r="AB114" s="35"/>
      <c r="AC114" s="41">
        <v>1180</v>
      </c>
      <c r="AD114" s="35">
        <f t="shared" si="47"/>
        <v>153.11134999999999</v>
      </c>
      <c r="AE114" s="35">
        <f t="shared" si="53"/>
        <v>3962.8820000000001</v>
      </c>
      <c r="AF114" s="41">
        <f t="shared" si="48"/>
        <v>9222.7119999999995</v>
      </c>
      <c r="AG114" s="32">
        <f t="shared" si="49"/>
        <v>19213.98333333333</v>
      </c>
      <c r="AH114" s="35">
        <v>4503.3</v>
      </c>
      <c r="AI114" s="35">
        <f t="shared" si="62"/>
        <v>4503.2749999999996</v>
      </c>
      <c r="AJ114" s="35">
        <f t="shared" si="63"/>
        <v>1152.8389999999999</v>
      </c>
      <c r="AK114" s="35">
        <f t="shared" si="64"/>
        <v>1921.3983333333331</v>
      </c>
      <c r="AL114" s="35">
        <f t="shared" si="65"/>
        <v>5764.1949999999997</v>
      </c>
      <c r="AM114" s="35">
        <f t="shared" si="66"/>
        <v>4611.3559999999998</v>
      </c>
      <c r="AN114" s="35"/>
      <c r="AO114" s="35"/>
      <c r="AP114" s="35"/>
      <c r="AQ114" s="35"/>
      <c r="AR114" s="36">
        <f t="shared" si="50"/>
        <v>263403.08266666665</v>
      </c>
      <c r="AS114" s="35"/>
    </row>
    <row r="115" spans="1:45" s="8" customFormat="1" x14ac:dyDescent="0.2">
      <c r="A115" s="24">
        <f t="shared" si="52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27">
        <v>40771</v>
      </c>
      <c r="G115" s="24">
        <v>10</v>
      </c>
      <c r="H115" s="28">
        <v>40</v>
      </c>
      <c r="I115" s="29" t="s">
        <v>69</v>
      </c>
      <c r="J115" s="30" t="s">
        <v>35</v>
      </c>
      <c r="K115" s="29" t="s">
        <v>70</v>
      </c>
      <c r="L115" s="28" t="s">
        <v>42</v>
      </c>
      <c r="M115" s="28" t="s">
        <v>141</v>
      </c>
      <c r="N115" s="31">
        <v>7723.6</v>
      </c>
      <c r="O115" s="32"/>
      <c r="P115" s="32">
        <f t="shared" si="51"/>
        <v>7723.6</v>
      </c>
      <c r="Q115" s="35">
        <v>1091</v>
      </c>
      <c r="R115" s="35"/>
      <c r="S115" s="32"/>
      <c r="T115" s="33">
        <f t="shared" ref="T115:T171" si="67">(N115*17.5%)</f>
        <v>1351.6299999999999</v>
      </c>
      <c r="U115" s="35">
        <f t="shared" ref="U115:U171" si="68">N115*3%</f>
        <v>231.708</v>
      </c>
      <c r="V115" s="48">
        <f t="shared" si="61"/>
        <v>537.5616</v>
      </c>
      <c r="W115" s="35">
        <f t="shared" ref="W115:W171" si="69">N115*2%</f>
        <v>154.47200000000001</v>
      </c>
      <c r="X115" s="41">
        <v>1235.76</v>
      </c>
      <c r="Y115" s="35">
        <v>708.25</v>
      </c>
      <c r="Z115" s="32"/>
      <c r="AA115" s="49"/>
      <c r="AB115" s="35"/>
      <c r="AC115" s="41"/>
      <c r="AD115" s="35">
        <f t="shared" ref="AD115:AD171" si="70">N115*1.7%</f>
        <v>131.30120000000002</v>
      </c>
      <c r="AE115" s="35">
        <f t="shared" si="53"/>
        <v>3398.384</v>
      </c>
      <c r="AF115" s="41">
        <f t="shared" ref="AF115:AF171" si="71">(N115+X115)/30*24</f>
        <v>7167.4879999999994</v>
      </c>
      <c r="AG115" s="32">
        <f t="shared" ref="AG115:AG171" si="72">(N115+X115)/30*50</f>
        <v>14932.266666666666</v>
      </c>
      <c r="AH115" s="35">
        <v>3861.75</v>
      </c>
      <c r="AI115" s="35">
        <f t="shared" si="62"/>
        <v>3861.7999999999997</v>
      </c>
      <c r="AJ115" s="35">
        <f t="shared" si="63"/>
        <v>895.93599999999992</v>
      </c>
      <c r="AK115" s="35">
        <f t="shared" si="64"/>
        <v>1493.2266666666667</v>
      </c>
      <c r="AL115" s="35">
        <f t="shared" si="65"/>
        <v>4479.68</v>
      </c>
      <c r="AM115" s="35">
        <f t="shared" si="66"/>
        <v>3583.7439999999997</v>
      </c>
      <c r="AN115" s="35"/>
      <c r="AO115" s="35"/>
      <c r="AP115" s="35"/>
      <c r="AQ115" s="35"/>
      <c r="AR115" s="36">
        <f t="shared" si="50"/>
        <v>201657.66893333331</v>
      </c>
      <c r="AS115" s="35"/>
    </row>
    <row r="116" spans="1:45" s="8" customFormat="1" x14ac:dyDescent="0.2">
      <c r="A116" s="24">
        <f t="shared" si="52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27">
        <v>42917</v>
      </c>
      <c r="G116" s="24">
        <v>9</v>
      </c>
      <c r="H116" s="28">
        <v>40</v>
      </c>
      <c r="I116" s="29" t="s">
        <v>69</v>
      </c>
      <c r="J116" s="30" t="s">
        <v>39</v>
      </c>
      <c r="K116" s="29" t="s">
        <v>70</v>
      </c>
      <c r="L116" s="28" t="s">
        <v>42</v>
      </c>
      <c r="M116" s="28" t="s">
        <v>141</v>
      </c>
      <c r="N116" s="31">
        <v>7350</v>
      </c>
      <c r="O116" s="32"/>
      <c r="P116" s="32">
        <f>N116+O116</f>
        <v>7350</v>
      </c>
      <c r="Q116" s="35">
        <v>1091</v>
      </c>
      <c r="R116" s="35"/>
      <c r="S116" s="32"/>
      <c r="T116" s="33">
        <f t="shared" si="67"/>
        <v>1286.25</v>
      </c>
      <c r="U116" s="35">
        <f t="shared" si="68"/>
        <v>220.5</v>
      </c>
      <c r="V116" s="48">
        <f t="shared" si="61"/>
        <v>441</v>
      </c>
      <c r="W116" s="35">
        <f t="shared" si="69"/>
        <v>147</v>
      </c>
      <c r="X116" s="41"/>
      <c r="Y116" s="35">
        <v>708.25</v>
      </c>
      <c r="Z116" s="32"/>
      <c r="AA116" s="49"/>
      <c r="AB116" s="35"/>
      <c r="AC116" s="41">
        <v>1180</v>
      </c>
      <c r="AD116" s="35">
        <f t="shared" si="70"/>
        <v>124.95</v>
      </c>
      <c r="AE116" s="35">
        <f t="shared" si="53"/>
        <v>3234</v>
      </c>
      <c r="AF116" s="41">
        <f t="shared" si="71"/>
        <v>5880</v>
      </c>
      <c r="AG116" s="32">
        <f t="shared" si="72"/>
        <v>12250</v>
      </c>
      <c r="AH116" s="35">
        <v>3675</v>
      </c>
      <c r="AI116" s="35">
        <f t="shared" si="62"/>
        <v>3675</v>
      </c>
      <c r="AJ116" s="35">
        <f t="shared" si="63"/>
        <v>735</v>
      </c>
      <c r="AK116" s="35">
        <f t="shared" si="64"/>
        <v>1225</v>
      </c>
      <c r="AL116" s="35">
        <f t="shared" si="65"/>
        <v>3675</v>
      </c>
      <c r="AM116" s="35">
        <f t="shared" si="66"/>
        <v>2940</v>
      </c>
      <c r="AN116" s="35"/>
      <c r="AO116" s="35"/>
      <c r="AP116" s="35"/>
      <c r="AQ116" s="35"/>
      <c r="AR116" s="36">
        <f t="shared" ref="AR116:AR172" si="73">(P116+Q116+R116+S116+T116+U116+V116+W116+X116+Y116+Z116+AA116+AB116+AC116+AD116)*12+(AE116+AF116+AG116+AH116+AI116+AJ116+AK116+AL116+AM116+AN116+AO116+AP116+AQ116)</f>
        <v>187876.40000000002</v>
      </c>
      <c r="AS116" s="35"/>
    </row>
    <row r="117" spans="1:45" s="8" customFormat="1" x14ac:dyDescent="0.2">
      <c r="A117" s="24">
        <f t="shared" si="52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27">
        <v>35354</v>
      </c>
      <c r="G117" s="24">
        <v>8</v>
      </c>
      <c r="H117" s="28">
        <v>40</v>
      </c>
      <c r="I117" s="29" t="s">
        <v>69</v>
      </c>
      <c r="J117" s="30" t="s">
        <v>36</v>
      </c>
      <c r="K117" s="29" t="s">
        <v>70</v>
      </c>
      <c r="L117" s="28" t="s">
        <v>42</v>
      </c>
      <c r="M117" s="28" t="s">
        <v>141</v>
      </c>
      <c r="N117" s="31">
        <v>6999.5</v>
      </c>
      <c r="O117" s="32"/>
      <c r="P117" s="32">
        <f t="shared" si="51"/>
        <v>6999.5</v>
      </c>
      <c r="Q117" s="35">
        <v>1091</v>
      </c>
      <c r="R117" s="35"/>
      <c r="S117" s="32"/>
      <c r="T117" s="33">
        <f t="shared" si="67"/>
        <v>1224.9124999999999</v>
      </c>
      <c r="U117" s="35">
        <f t="shared" si="68"/>
        <v>209.98499999999999</v>
      </c>
      <c r="V117" s="48">
        <f t="shared" si="61"/>
        <v>650.95680000000004</v>
      </c>
      <c r="W117" s="35">
        <f t="shared" si="69"/>
        <v>139.99</v>
      </c>
      <c r="X117" s="41">
        <v>3849.78</v>
      </c>
      <c r="Y117" s="35">
        <v>708.25</v>
      </c>
      <c r="Z117" s="32"/>
      <c r="AA117" s="49"/>
      <c r="AB117" s="35"/>
      <c r="AC117" s="41"/>
      <c r="AD117" s="35">
        <f t="shared" si="70"/>
        <v>118.9915</v>
      </c>
      <c r="AE117" s="35">
        <f t="shared" si="53"/>
        <v>3079.78</v>
      </c>
      <c r="AF117" s="41">
        <f t="shared" si="71"/>
        <v>8679.4240000000009</v>
      </c>
      <c r="AG117" s="32">
        <f t="shared" si="72"/>
        <v>18082.133333333335</v>
      </c>
      <c r="AH117" s="35">
        <v>3499.8</v>
      </c>
      <c r="AI117" s="35">
        <f t="shared" si="62"/>
        <v>3499.75</v>
      </c>
      <c r="AJ117" s="35">
        <f t="shared" si="63"/>
        <v>1084.9280000000001</v>
      </c>
      <c r="AK117" s="35">
        <f t="shared" si="64"/>
        <v>1808.2133333333334</v>
      </c>
      <c r="AL117" s="35">
        <f t="shared" si="65"/>
        <v>5424.64</v>
      </c>
      <c r="AM117" s="35">
        <f t="shared" si="66"/>
        <v>4339.7120000000004</v>
      </c>
      <c r="AN117" s="35"/>
      <c r="AO117" s="35"/>
      <c r="AP117" s="35"/>
      <c r="AQ117" s="35"/>
      <c r="AR117" s="36">
        <f t="shared" si="73"/>
        <v>229418.77026666669</v>
      </c>
      <c r="AS117" s="35"/>
    </row>
    <row r="118" spans="1:45" s="8" customFormat="1" x14ac:dyDescent="0.2">
      <c r="A118" s="24">
        <f t="shared" si="52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27">
        <v>37487</v>
      </c>
      <c r="G118" s="24">
        <v>8</v>
      </c>
      <c r="H118" s="28">
        <v>40</v>
      </c>
      <c r="I118" s="29" t="s">
        <v>69</v>
      </c>
      <c r="J118" s="30" t="s">
        <v>36</v>
      </c>
      <c r="K118" s="29" t="s">
        <v>70</v>
      </c>
      <c r="L118" s="28" t="s">
        <v>42</v>
      </c>
      <c r="M118" s="28" t="s">
        <v>141</v>
      </c>
      <c r="N118" s="31">
        <v>6999.5</v>
      </c>
      <c r="O118" s="32"/>
      <c r="P118" s="32">
        <f t="shared" si="51"/>
        <v>6999.5</v>
      </c>
      <c r="Q118" s="35">
        <v>1091</v>
      </c>
      <c r="R118" s="35"/>
      <c r="S118" s="32"/>
      <c r="T118" s="33">
        <f t="shared" si="67"/>
        <v>1224.9124999999999</v>
      </c>
      <c r="U118" s="35">
        <f t="shared" si="68"/>
        <v>209.98499999999999</v>
      </c>
      <c r="V118" s="48">
        <f t="shared" si="61"/>
        <v>562.76160000000004</v>
      </c>
      <c r="W118" s="35">
        <f t="shared" si="69"/>
        <v>139.99</v>
      </c>
      <c r="X118" s="41">
        <v>2379.86</v>
      </c>
      <c r="Y118" s="35">
        <v>708.25</v>
      </c>
      <c r="Z118" s="32"/>
      <c r="AA118" s="49"/>
      <c r="AB118" s="35"/>
      <c r="AC118" s="41"/>
      <c r="AD118" s="35">
        <f t="shared" si="70"/>
        <v>118.9915</v>
      </c>
      <c r="AE118" s="35">
        <f t="shared" si="53"/>
        <v>3079.78</v>
      </c>
      <c r="AF118" s="41">
        <f t="shared" si="71"/>
        <v>7503.4879999999994</v>
      </c>
      <c r="AG118" s="32">
        <f t="shared" si="72"/>
        <v>15632.266666666666</v>
      </c>
      <c r="AH118" s="35">
        <v>3499.8</v>
      </c>
      <c r="AI118" s="35">
        <f t="shared" si="62"/>
        <v>3499.75</v>
      </c>
      <c r="AJ118" s="35">
        <f t="shared" si="63"/>
        <v>937.93599999999992</v>
      </c>
      <c r="AK118" s="35">
        <f t="shared" si="64"/>
        <v>1563.2266666666667</v>
      </c>
      <c r="AL118" s="35">
        <f t="shared" si="65"/>
        <v>4689.68</v>
      </c>
      <c r="AM118" s="35">
        <f t="shared" si="66"/>
        <v>3751.7439999999997</v>
      </c>
      <c r="AN118" s="35"/>
      <c r="AO118" s="35"/>
      <c r="AP118" s="35"/>
      <c r="AQ118" s="35"/>
      <c r="AR118" s="36">
        <f t="shared" si="73"/>
        <v>205380.67853333335</v>
      </c>
      <c r="AS118" s="35"/>
    </row>
    <row r="119" spans="1:45" s="8" customFormat="1" x14ac:dyDescent="0.2">
      <c r="A119" s="24">
        <f t="shared" si="52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27">
        <v>36059</v>
      </c>
      <c r="G119" s="24">
        <v>8</v>
      </c>
      <c r="H119" s="28">
        <v>40</v>
      </c>
      <c r="I119" s="29" t="s">
        <v>69</v>
      </c>
      <c r="J119" s="30" t="s">
        <v>37</v>
      </c>
      <c r="K119" s="29" t="s">
        <v>70</v>
      </c>
      <c r="L119" s="28" t="s">
        <v>42</v>
      </c>
      <c r="M119" s="28" t="s">
        <v>141</v>
      </c>
      <c r="N119" s="31">
        <v>6999.5</v>
      </c>
      <c r="O119" s="32"/>
      <c r="P119" s="32">
        <f t="shared" si="51"/>
        <v>6999.5</v>
      </c>
      <c r="Q119" s="35">
        <v>1091</v>
      </c>
      <c r="R119" s="35"/>
      <c r="S119" s="32"/>
      <c r="T119" s="33">
        <f t="shared" si="67"/>
        <v>1224.9124999999999</v>
      </c>
      <c r="U119" s="35">
        <f t="shared" si="68"/>
        <v>209.98499999999999</v>
      </c>
      <c r="V119" s="48">
        <f t="shared" si="61"/>
        <v>591.46019999999999</v>
      </c>
      <c r="W119" s="35">
        <f t="shared" si="69"/>
        <v>139.99</v>
      </c>
      <c r="X119" s="41">
        <v>2858.17</v>
      </c>
      <c r="Y119" s="35">
        <v>708.25</v>
      </c>
      <c r="Z119" s="32"/>
      <c r="AA119" s="49"/>
      <c r="AB119" s="35"/>
      <c r="AC119" s="41"/>
      <c r="AD119" s="35">
        <f t="shared" si="70"/>
        <v>118.9915</v>
      </c>
      <c r="AE119" s="35">
        <f t="shared" si="53"/>
        <v>3079.78</v>
      </c>
      <c r="AF119" s="41">
        <f t="shared" si="71"/>
        <v>7886.1360000000004</v>
      </c>
      <c r="AG119" s="32">
        <f t="shared" si="72"/>
        <v>16429.45</v>
      </c>
      <c r="AH119" s="35">
        <v>3499.8</v>
      </c>
      <c r="AI119" s="35">
        <f t="shared" si="62"/>
        <v>3499.75</v>
      </c>
      <c r="AJ119" s="35">
        <f t="shared" si="63"/>
        <v>985.76700000000005</v>
      </c>
      <c r="AK119" s="35">
        <f t="shared" si="64"/>
        <v>1642.9449999999999</v>
      </c>
      <c r="AL119" s="35">
        <f t="shared" si="65"/>
        <v>4928.835</v>
      </c>
      <c r="AM119" s="35">
        <f t="shared" si="66"/>
        <v>3943.0680000000002</v>
      </c>
      <c r="AN119" s="35"/>
      <c r="AO119" s="35"/>
      <c r="AP119" s="35"/>
      <c r="AQ119" s="35"/>
      <c r="AR119" s="36">
        <f t="shared" si="73"/>
        <v>213202.64139999999</v>
      </c>
      <c r="AS119" s="35"/>
    </row>
    <row r="120" spans="1:45" s="8" customFormat="1" x14ac:dyDescent="0.2">
      <c r="A120" s="24">
        <f t="shared" si="52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27">
        <v>40462</v>
      </c>
      <c r="G120" s="24">
        <v>8</v>
      </c>
      <c r="H120" s="28">
        <v>40</v>
      </c>
      <c r="I120" s="29" t="s">
        <v>69</v>
      </c>
      <c r="J120" s="30" t="s">
        <v>37</v>
      </c>
      <c r="K120" s="29" t="s">
        <v>70</v>
      </c>
      <c r="L120" s="28" t="s">
        <v>42</v>
      </c>
      <c r="M120" s="28" t="s">
        <v>141</v>
      </c>
      <c r="N120" s="31">
        <v>6999.5</v>
      </c>
      <c r="O120" s="32"/>
      <c r="P120" s="32">
        <f t="shared" si="51"/>
        <v>6999.5</v>
      </c>
      <c r="Q120" s="35">
        <v>1091</v>
      </c>
      <c r="R120" s="35"/>
      <c r="S120" s="32"/>
      <c r="T120" s="33">
        <f t="shared" si="67"/>
        <v>1224.9124999999999</v>
      </c>
      <c r="U120" s="35">
        <f t="shared" si="68"/>
        <v>209.98499999999999</v>
      </c>
      <c r="V120" s="48">
        <f t="shared" si="61"/>
        <v>487.16640000000001</v>
      </c>
      <c r="W120" s="35">
        <f t="shared" si="69"/>
        <v>139.99</v>
      </c>
      <c r="X120" s="41">
        <v>1119.94</v>
      </c>
      <c r="Y120" s="35">
        <v>708.25</v>
      </c>
      <c r="Z120" s="32"/>
      <c r="AA120" s="49"/>
      <c r="AB120" s="35"/>
      <c r="AC120" s="41"/>
      <c r="AD120" s="35">
        <f t="shared" si="70"/>
        <v>118.9915</v>
      </c>
      <c r="AE120" s="35">
        <f t="shared" si="53"/>
        <v>3079.78</v>
      </c>
      <c r="AF120" s="41">
        <f t="shared" si="71"/>
        <v>6495.5520000000006</v>
      </c>
      <c r="AG120" s="32">
        <f t="shared" si="72"/>
        <v>13532.400000000001</v>
      </c>
      <c r="AH120" s="35">
        <v>3499.8</v>
      </c>
      <c r="AI120" s="35">
        <f t="shared" si="62"/>
        <v>3499.75</v>
      </c>
      <c r="AJ120" s="35">
        <f t="shared" si="63"/>
        <v>811.94400000000007</v>
      </c>
      <c r="AK120" s="35">
        <f t="shared" si="64"/>
        <v>1353.2400000000002</v>
      </c>
      <c r="AL120" s="35">
        <f t="shared" si="65"/>
        <v>4059.7200000000003</v>
      </c>
      <c r="AM120" s="35">
        <f t="shared" si="66"/>
        <v>3247.7760000000003</v>
      </c>
      <c r="AN120" s="35"/>
      <c r="AO120" s="35"/>
      <c r="AP120" s="35"/>
      <c r="AQ120" s="35"/>
      <c r="AR120" s="36">
        <f t="shared" si="73"/>
        <v>184776.7868</v>
      </c>
      <c r="AS120" s="35"/>
    </row>
    <row r="121" spans="1:45" s="8" customFormat="1" x14ac:dyDescent="0.2">
      <c r="A121" s="24">
        <f t="shared" si="52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27">
        <v>39600</v>
      </c>
      <c r="G121" s="24">
        <v>8</v>
      </c>
      <c r="H121" s="28">
        <v>40</v>
      </c>
      <c r="I121" s="29" t="s">
        <v>69</v>
      </c>
      <c r="J121" s="30" t="s">
        <v>27</v>
      </c>
      <c r="K121" s="29" t="s">
        <v>70</v>
      </c>
      <c r="L121" s="28" t="s">
        <v>42</v>
      </c>
      <c r="M121" s="28" t="s">
        <v>141</v>
      </c>
      <c r="N121" s="31">
        <v>6999.5</v>
      </c>
      <c r="O121" s="32"/>
      <c r="P121" s="32">
        <f t="shared" si="51"/>
        <v>6999.5</v>
      </c>
      <c r="Q121" s="35">
        <v>1091</v>
      </c>
      <c r="R121" s="35"/>
      <c r="S121" s="32"/>
      <c r="T121" s="33">
        <f t="shared" si="67"/>
        <v>1224.9124999999999</v>
      </c>
      <c r="U121" s="35">
        <f t="shared" si="68"/>
        <v>209.98499999999999</v>
      </c>
      <c r="V121" s="48">
        <f t="shared" si="61"/>
        <v>512.36519999999996</v>
      </c>
      <c r="W121" s="35">
        <f t="shared" si="69"/>
        <v>139.99</v>
      </c>
      <c r="X121" s="41">
        <v>1539.92</v>
      </c>
      <c r="Y121" s="35">
        <v>708.25</v>
      </c>
      <c r="Z121" s="32"/>
      <c r="AA121" s="49"/>
      <c r="AB121" s="35"/>
      <c r="AC121" s="41"/>
      <c r="AD121" s="35">
        <f t="shared" si="70"/>
        <v>118.9915</v>
      </c>
      <c r="AE121" s="35">
        <f t="shared" si="53"/>
        <v>3079.78</v>
      </c>
      <c r="AF121" s="41">
        <f t="shared" si="71"/>
        <v>6831.5360000000001</v>
      </c>
      <c r="AG121" s="32">
        <f t="shared" si="72"/>
        <v>14232.366666666667</v>
      </c>
      <c r="AH121" s="35">
        <v>3499.8</v>
      </c>
      <c r="AI121" s="35">
        <f t="shared" si="62"/>
        <v>3499.75</v>
      </c>
      <c r="AJ121" s="35">
        <f t="shared" si="63"/>
        <v>853.94200000000001</v>
      </c>
      <c r="AK121" s="35">
        <f t="shared" si="64"/>
        <v>1423.2366666666667</v>
      </c>
      <c r="AL121" s="35">
        <f t="shared" si="65"/>
        <v>4269.71</v>
      </c>
      <c r="AM121" s="35">
        <f t="shared" si="66"/>
        <v>3415.768</v>
      </c>
      <c r="AN121" s="35"/>
      <c r="AO121" s="35"/>
      <c r="AP121" s="35"/>
      <c r="AQ121" s="35"/>
      <c r="AR121" s="36">
        <f t="shared" si="73"/>
        <v>191644.85973333335</v>
      </c>
      <c r="AS121" s="35"/>
    </row>
    <row r="122" spans="1:45" s="8" customFormat="1" x14ac:dyDescent="0.2">
      <c r="A122" s="24">
        <f t="shared" si="52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27"/>
      <c r="G122" s="24">
        <v>8</v>
      </c>
      <c r="H122" s="28">
        <v>40</v>
      </c>
      <c r="I122" s="29" t="s">
        <v>69</v>
      </c>
      <c r="J122" s="30" t="s">
        <v>27</v>
      </c>
      <c r="K122" s="29" t="s">
        <v>70</v>
      </c>
      <c r="L122" s="28" t="s">
        <v>42</v>
      </c>
      <c r="M122" s="28"/>
      <c r="N122" s="31">
        <v>6999.5</v>
      </c>
      <c r="O122" s="32"/>
      <c r="P122" s="32">
        <f t="shared" si="51"/>
        <v>6999.5</v>
      </c>
      <c r="Q122" s="35">
        <v>1091</v>
      </c>
      <c r="R122" s="35"/>
      <c r="S122" s="32"/>
      <c r="T122" s="33">
        <f t="shared" si="67"/>
        <v>1224.9124999999999</v>
      </c>
      <c r="U122" s="35">
        <f t="shared" si="68"/>
        <v>209.98499999999999</v>
      </c>
      <c r="V122" s="48">
        <f t="shared" si="61"/>
        <v>419.96999999999997</v>
      </c>
      <c r="W122" s="35">
        <f t="shared" si="69"/>
        <v>139.99</v>
      </c>
      <c r="X122" s="41"/>
      <c r="Y122" s="35">
        <v>708.25</v>
      </c>
      <c r="Z122" s="32"/>
      <c r="AA122" s="49"/>
      <c r="AB122" s="35"/>
      <c r="AC122" s="41"/>
      <c r="AD122" s="35">
        <f t="shared" si="70"/>
        <v>118.9915</v>
      </c>
      <c r="AE122" s="35">
        <f t="shared" si="53"/>
        <v>3079.78</v>
      </c>
      <c r="AF122" s="41">
        <f t="shared" si="71"/>
        <v>5599.6</v>
      </c>
      <c r="AG122" s="32">
        <f t="shared" si="72"/>
        <v>11665.833333333334</v>
      </c>
      <c r="AH122" s="35">
        <v>0</v>
      </c>
      <c r="AI122" s="35">
        <f t="shared" si="62"/>
        <v>3499.75</v>
      </c>
      <c r="AJ122" s="35">
        <f t="shared" si="63"/>
        <v>699.95</v>
      </c>
      <c r="AK122" s="35">
        <f t="shared" si="64"/>
        <v>1166.5833333333333</v>
      </c>
      <c r="AL122" s="35">
        <f t="shared" si="65"/>
        <v>3499.75</v>
      </c>
      <c r="AM122" s="35">
        <f t="shared" si="66"/>
        <v>2799.8</v>
      </c>
      <c r="AN122" s="35"/>
      <c r="AO122" s="35"/>
      <c r="AP122" s="35"/>
      <c r="AQ122" s="35"/>
      <c r="AR122" s="36">
        <f t="shared" si="73"/>
        <v>162962.23466666666</v>
      </c>
      <c r="AS122" s="35" t="s">
        <v>72</v>
      </c>
    </row>
    <row r="123" spans="1:45" s="8" customFormat="1" x14ac:dyDescent="0.2">
      <c r="A123" s="24">
        <f t="shared" si="52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27">
        <v>43481</v>
      </c>
      <c r="G123" s="24">
        <v>8</v>
      </c>
      <c r="H123" s="28">
        <v>40</v>
      </c>
      <c r="I123" s="29" t="s">
        <v>68</v>
      </c>
      <c r="J123" s="30" t="s">
        <v>38</v>
      </c>
      <c r="K123" s="29" t="s">
        <v>70</v>
      </c>
      <c r="L123" s="28" t="s">
        <v>42</v>
      </c>
      <c r="M123" s="28" t="s">
        <v>141</v>
      </c>
      <c r="N123" s="31">
        <v>6999.5</v>
      </c>
      <c r="O123" s="32"/>
      <c r="P123" s="32">
        <f>N123+O123</f>
        <v>6999.5</v>
      </c>
      <c r="Q123" s="35">
        <v>1091</v>
      </c>
      <c r="R123" s="35"/>
      <c r="S123" s="32"/>
      <c r="T123" s="33">
        <f t="shared" si="67"/>
        <v>1224.9124999999999</v>
      </c>
      <c r="U123" s="35">
        <f t="shared" si="68"/>
        <v>209.98499999999999</v>
      </c>
      <c r="V123" s="48">
        <f t="shared" si="61"/>
        <v>419.96999999999997</v>
      </c>
      <c r="W123" s="35">
        <f t="shared" si="69"/>
        <v>139.99</v>
      </c>
      <c r="X123" s="41"/>
      <c r="Y123" s="35">
        <v>708.25</v>
      </c>
      <c r="Z123" s="32"/>
      <c r="AA123" s="49"/>
      <c r="AB123" s="35"/>
      <c r="AC123" s="41"/>
      <c r="AD123" s="35">
        <f t="shared" si="70"/>
        <v>118.9915</v>
      </c>
      <c r="AE123" s="35">
        <f t="shared" si="53"/>
        <v>3079.78</v>
      </c>
      <c r="AF123" s="41">
        <f t="shared" si="71"/>
        <v>5599.6</v>
      </c>
      <c r="AG123" s="32">
        <f t="shared" si="72"/>
        <v>11665.833333333334</v>
      </c>
      <c r="AH123" s="35">
        <v>0</v>
      </c>
      <c r="AI123" s="35">
        <f t="shared" si="62"/>
        <v>3499.75</v>
      </c>
      <c r="AJ123" s="35">
        <f t="shared" si="63"/>
        <v>699.95</v>
      </c>
      <c r="AK123" s="35">
        <f t="shared" si="64"/>
        <v>1166.5833333333333</v>
      </c>
      <c r="AL123" s="35">
        <f t="shared" si="65"/>
        <v>3499.75</v>
      </c>
      <c r="AM123" s="35">
        <f t="shared" si="66"/>
        <v>2799.8</v>
      </c>
      <c r="AN123" s="35"/>
      <c r="AO123" s="35"/>
      <c r="AP123" s="35"/>
      <c r="AQ123" s="35"/>
      <c r="AR123" s="36">
        <f t="shared" si="73"/>
        <v>162962.23466666666</v>
      </c>
      <c r="AS123" s="35"/>
    </row>
    <row r="124" spans="1:45" s="8" customFormat="1" x14ac:dyDescent="0.2">
      <c r="A124" s="24">
        <f t="shared" si="52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27">
        <v>40771</v>
      </c>
      <c r="G124" s="24">
        <v>7</v>
      </c>
      <c r="H124" s="28">
        <v>40</v>
      </c>
      <c r="I124" s="29" t="s">
        <v>69</v>
      </c>
      <c r="J124" s="30" t="s">
        <v>28</v>
      </c>
      <c r="K124" s="29" t="s">
        <v>70</v>
      </c>
      <c r="L124" s="28" t="s">
        <v>42</v>
      </c>
      <c r="M124" s="28" t="s">
        <v>141</v>
      </c>
      <c r="N124" s="31">
        <v>6654.95</v>
      </c>
      <c r="O124" s="32"/>
      <c r="P124" s="32">
        <f t="shared" si="51"/>
        <v>6654.95</v>
      </c>
      <c r="Q124" s="35">
        <v>1091</v>
      </c>
      <c r="R124" s="35"/>
      <c r="S124" s="32"/>
      <c r="T124" s="33">
        <f t="shared" si="67"/>
        <v>1164.6162499999998</v>
      </c>
      <c r="U124" s="35">
        <f t="shared" si="68"/>
        <v>199.64849999999998</v>
      </c>
      <c r="V124" s="48">
        <f t="shared" si="61"/>
        <v>463.18379999999996</v>
      </c>
      <c r="W124" s="35">
        <f t="shared" si="69"/>
        <v>133.09899999999999</v>
      </c>
      <c r="X124" s="41">
        <v>1064.78</v>
      </c>
      <c r="Y124" s="35">
        <v>708.25</v>
      </c>
      <c r="Z124" s="32"/>
      <c r="AA124" s="49"/>
      <c r="AB124" s="35"/>
      <c r="AC124" s="41"/>
      <c r="AD124" s="35">
        <f t="shared" si="70"/>
        <v>113.13415000000001</v>
      </c>
      <c r="AE124" s="35">
        <f t="shared" si="53"/>
        <v>2928.1779999999999</v>
      </c>
      <c r="AF124" s="41">
        <f t="shared" si="71"/>
        <v>6175.7839999999997</v>
      </c>
      <c r="AG124" s="32">
        <f t="shared" si="72"/>
        <v>12866.216666666665</v>
      </c>
      <c r="AH124" s="35">
        <v>3327.45</v>
      </c>
      <c r="AI124" s="35">
        <f t="shared" si="62"/>
        <v>3327.4749999999999</v>
      </c>
      <c r="AJ124" s="35">
        <f t="shared" si="63"/>
        <v>771.97299999999996</v>
      </c>
      <c r="AK124" s="35">
        <f t="shared" si="64"/>
        <v>1286.6216666666664</v>
      </c>
      <c r="AL124" s="35">
        <f t="shared" si="65"/>
        <v>3859.8649999999993</v>
      </c>
      <c r="AM124" s="35">
        <f t="shared" si="66"/>
        <v>3087.8919999999998</v>
      </c>
      <c r="AN124" s="35"/>
      <c r="AO124" s="35"/>
      <c r="AP124" s="35"/>
      <c r="AQ124" s="35"/>
      <c r="AR124" s="36">
        <f t="shared" si="73"/>
        <v>176743.39573333337</v>
      </c>
      <c r="AS124" s="35"/>
    </row>
    <row r="125" spans="1:45" s="8" customFormat="1" x14ac:dyDescent="0.2">
      <c r="A125" s="24">
        <f t="shared" si="52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27">
        <v>40771</v>
      </c>
      <c r="G125" s="24">
        <v>7</v>
      </c>
      <c r="H125" s="28">
        <v>40</v>
      </c>
      <c r="I125" s="29" t="s">
        <v>69</v>
      </c>
      <c r="J125" s="30" t="s">
        <v>28</v>
      </c>
      <c r="K125" s="29" t="s">
        <v>70</v>
      </c>
      <c r="L125" s="28" t="s">
        <v>42</v>
      </c>
      <c r="M125" s="28" t="s">
        <v>141</v>
      </c>
      <c r="N125" s="31">
        <v>6654.95</v>
      </c>
      <c r="O125" s="32"/>
      <c r="P125" s="32">
        <f t="shared" si="51"/>
        <v>6654.95</v>
      </c>
      <c r="Q125" s="35">
        <v>1091</v>
      </c>
      <c r="R125" s="35"/>
      <c r="S125" s="32"/>
      <c r="T125" s="33">
        <f t="shared" si="67"/>
        <v>1164.6162499999998</v>
      </c>
      <c r="U125" s="35">
        <f t="shared" si="68"/>
        <v>199.64849999999998</v>
      </c>
      <c r="V125" s="48">
        <f t="shared" si="61"/>
        <v>463.18379999999996</v>
      </c>
      <c r="W125" s="35">
        <f t="shared" si="69"/>
        <v>133.09899999999999</v>
      </c>
      <c r="X125" s="41">
        <v>1064.78</v>
      </c>
      <c r="Y125" s="35">
        <v>708.25</v>
      </c>
      <c r="Z125" s="32"/>
      <c r="AA125" s="49"/>
      <c r="AB125" s="35"/>
      <c r="AC125" s="41"/>
      <c r="AD125" s="35">
        <f t="shared" si="70"/>
        <v>113.13415000000001</v>
      </c>
      <c r="AE125" s="35">
        <f t="shared" si="53"/>
        <v>2928.1779999999999</v>
      </c>
      <c r="AF125" s="41">
        <f t="shared" si="71"/>
        <v>6175.7839999999997</v>
      </c>
      <c r="AG125" s="32">
        <f t="shared" si="72"/>
        <v>12866.216666666665</v>
      </c>
      <c r="AH125" s="35">
        <v>3327.45</v>
      </c>
      <c r="AI125" s="35">
        <f t="shared" si="62"/>
        <v>3327.4749999999999</v>
      </c>
      <c r="AJ125" s="35">
        <f t="shared" si="63"/>
        <v>771.97299999999996</v>
      </c>
      <c r="AK125" s="35">
        <f t="shared" si="64"/>
        <v>1286.6216666666664</v>
      </c>
      <c r="AL125" s="35">
        <f t="shared" si="65"/>
        <v>3859.8649999999993</v>
      </c>
      <c r="AM125" s="35">
        <f t="shared" si="66"/>
        <v>3087.8919999999998</v>
      </c>
      <c r="AN125" s="35"/>
      <c r="AO125" s="35"/>
      <c r="AP125" s="35"/>
      <c r="AQ125" s="35"/>
      <c r="AR125" s="36">
        <f t="shared" si="73"/>
        <v>176743.39573333337</v>
      </c>
      <c r="AS125" s="35"/>
    </row>
    <row r="126" spans="1:45" s="8" customFormat="1" x14ac:dyDescent="0.2">
      <c r="A126" s="24">
        <f t="shared" si="52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27">
        <v>41761</v>
      </c>
      <c r="G126" s="24">
        <v>7</v>
      </c>
      <c r="H126" s="28">
        <v>40</v>
      </c>
      <c r="I126" s="29" t="s">
        <v>69</v>
      </c>
      <c r="J126" s="30" t="s">
        <v>28</v>
      </c>
      <c r="K126" s="29" t="s">
        <v>70</v>
      </c>
      <c r="L126" s="28" t="s">
        <v>42</v>
      </c>
      <c r="M126" s="28" t="s">
        <v>141</v>
      </c>
      <c r="N126" s="31">
        <v>6654.95</v>
      </c>
      <c r="O126" s="32"/>
      <c r="P126" s="32">
        <f t="shared" si="51"/>
        <v>6654.95</v>
      </c>
      <c r="Q126" s="35">
        <v>1091</v>
      </c>
      <c r="R126" s="35"/>
      <c r="S126" s="32"/>
      <c r="T126" s="33">
        <f t="shared" si="67"/>
        <v>1164.6162499999998</v>
      </c>
      <c r="U126" s="35">
        <f t="shared" si="68"/>
        <v>199.64849999999998</v>
      </c>
      <c r="V126" s="48">
        <f t="shared" si="61"/>
        <v>439.22699999999998</v>
      </c>
      <c r="W126" s="35">
        <f t="shared" si="69"/>
        <v>133.09899999999999</v>
      </c>
      <c r="X126" s="41">
        <v>665.5</v>
      </c>
      <c r="Y126" s="35">
        <v>708.25</v>
      </c>
      <c r="Z126" s="32"/>
      <c r="AA126" s="49"/>
      <c r="AB126" s="35"/>
      <c r="AC126" s="41"/>
      <c r="AD126" s="35">
        <f t="shared" si="70"/>
        <v>113.13415000000001</v>
      </c>
      <c r="AE126" s="35">
        <f t="shared" si="53"/>
        <v>2928.1779999999999</v>
      </c>
      <c r="AF126" s="41">
        <f t="shared" si="71"/>
        <v>5856.36</v>
      </c>
      <c r="AG126" s="32">
        <f t="shared" si="72"/>
        <v>12200.75</v>
      </c>
      <c r="AH126" s="35">
        <v>3327.45</v>
      </c>
      <c r="AI126" s="35">
        <f t="shared" si="62"/>
        <v>3327.4749999999999</v>
      </c>
      <c r="AJ126" s="35">
        <f t="shared" si="63"/>
        <v>732.04499999999996</v>
      </c>
      <c r="AK126" s="35">
        <f t="shared" si="64"/>
        <v>1220.0749999999998</v>
      </c>
      <c r="AL126" s="35">
        <f t="shared" si="65"/>
        <v>3660.2249999999999</v>
      </c>
      <c r="AM126" s="35">
        <f t="shared" si="66"/>
        <v>2928.18</v>
      </c>
      <c r="AN126" s="35"/>
      <c r="AO126" s="35"/>
      <c r="AP126" s="35"/>
      <c r="AQ126" s="35"/>
      <c r="AR126" s="36">
        <f t="shared" si="73"/>
        <v>170213.83679999999</v>
      </c>
      <c r="AS126" s="35"/>
    </row>
    <row r="127" spans="1:45" s="8" customFormat="1" x14ac:dyDescent="0.2">
      <c r="A127" s="24">
        <f t="shared" si="52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27">
        <v>40238</v>
      </c>
      <c r="G127" s="24">
        <v>7</v>
      </c>
      <c r="H127" s="28">
        <v>40</v>
      </c>
      <c r="I127" s="29" t="s">
        <v>69</v>
      </c>
      <c r="J127" s="30" t="s">
        <v>28</v>
      </c>
      <c r="K127" s="29" t="s">
        <v>70</v>
      </c>
      <c r="L127" s="28" t="s">
        <v>42</v>
      </c>
      <c r="M127" s="28" t="s">
        <v>141</v>
      </c>
      <c r="N127" s="31">
        <v>6654.95</v>
      </c>
      <c r="O127" s="32"/>
      <c r="P127" s="32">
        <f t="shared" si="51"/>
        <v>6654.95</v>
      </c>
      <c r="Q127" s="35">
        <v>1091</v>
      </c>
      <c r="R127" s="35"/>
      <c r="S127" s="32"/>
      <c r="T127" s="33">
        <f t="shared" si="67"/>
        <v>1164.6162499999998</v>
      </c>
      <c r="U127" s="35">
        <f t="shared" si="68"/>
        <v>199.64849999999998</v>
      </c>
      <c r="V127" s="48">
        <f t="shared" si="61"/>
        <v>471.16979999999995</v>
      </c>
      <c r="W127" s="35">
        <f t="shared" si="69"/>
        <v>133.09899999999999</v>
      </c>
      <c r="X127" s="41">
        <v>1197.8800000000001</v>
      </c>
      <c r="Y127" s="35">
        <v>708.25</v>
      </c>
      <c r="Z127" s="32"/>
      <c r="AA127" s="49"/>
      <c r="AB127" s="35"/>
      <c r="AC127" s="41"/>
      <c r="AD127" s="35">
        <f t="shared" si="70"/>
        <v>113.13415000000001</v>
      </c>
      <c r="AE127" s="35">
        <f t="shared" si="53"/>
        <v>2928.1779999999999</v>
      </c>
      <c r="AF127" s="41">
        <f t="shared" si="71"/>
        <v>6282.264000000001</v>
      </c>
      <c r="AG127" s="32">
        <f t="shared" si="72"/>
        <v>13088.050000000001</v>
      </c>
      <c r="AH127" s="35">
        <v>3327.45</v>
      </c>
      <c r="AI127" s="35">
        <f t="shared" si="62"/>
        <v>3327.4749999999999</v>
      </c>
      <c r="AJ127" s="35">
        <f t="shared" si="63"/>
        <v>785.28300000000013</v>
      </c>
      <c r="AK127" s="35">
        <f t="shared" si="64"/>
        <v>1308.8050000000001</v>
      </c>
      <c r="AL127" s="35">
        <f t="shared" si="65"/>
        <v>3926.4150000000004</v>
      </c>
      <c r="AM127" s="35">
        <f t="shared" si="66"/>
        <v>3141.1320000000005</v>
      </c>
      <c r="AN127" s="35"/>
      <c r="AO127" s="35"/>
      <c r="AP127" s="35"/>
      <c r="AQ127" s="35"/>
      <c r="AR127" s="36">
        <f t="shared" si="73"/>
        <v>178920.02439999997</v>
      </c>
      <c r="AS127" s="35"/>
    </row>
    <row r="128" spans="1:45" s="8" customFormat="1" x14ac:dyDescent="0.2">
      <c r="A128" s="24">
        <f t="shared" si="52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27">
        <v>41594</v>
      </c>
      <c r="G128" s="24">
        <v>7</v>
      </c>
      <c r="H128" s="28">
        <v>40</v>
      </c>
      <c r="I128" s="29" t="s">
        <v>69</v>
      </c>
      <c r="J128" s="30" t="s">
        <v>28</v>
      </c>
      <c r="K128" s="29" t="s">
        <v>70</v>
      </c>
      <c r="L128" s="28" t="s">
        <v>42</v>
      </c>
      <c r="M128" s="28" t="s">
        <v>141</v>
      </c>
      <c r="N128" s="31">
        <v>6654.95</v>
      </c>
      <c r="O128" s="32"/>
      <c r="P128" s="32">
        <f t="shared" si="51"/>
        <v>6654.95</v>
      </c>
      <c r="Q128" s="35">
        <v>1091</v>
      </c>
      <c r="R128" s="35"/>
      <c r="S128" s="32"/>
      <c r="T128" s="33">
        <f t="shared" si="67"/>
        <v>1164.6162499999998</v>
      </c>
      <c r="U128" s="35">
        <f t="shared" si="68"/>
        <v>199.64849999999998</v>
      </c>
      <c r="V128" s="48">
        <f t="shared" si="61"/>
        <v>439.22699999999998</v>
      </c>
      <c r="W128" s="35">
        <f t="shared" si="69"/>
        <v>133.09899999999999</v>
      </c>
      <c r="X128" s="41">
        <v>665.5</v>
      </c>
      <c r="Y128" s="35">
        <v>708.25</v>
      </c>
      <c r="Z128" s="32"/>
      <c r="AA128" s="49"/>
      <c r="AB128" s="35"/>
      <c r="AC128" s="41"/>
      <c r="AD128" s="35">
        <f t="shared" si="70"/>
        <v>113.13415000000001</v>
      </c>
      <c r="AE128" s="35">
        <f t="shared" si="53"/>
        <v>2928.1779999999999</v>
      </c>
      <c r="AF128" s="41">
        <f t="shared" si="71"/>
        <v>5856.36</v>
      </c>
      <c r="AG128" s="32">
        <f t="shared" si="72"/>
        <v>12200.75</v>
      </c>
      <c r="AH128" s="35">
        <v>3327.45</v>
      </c>
      <c r="AI128" s="35">
        <f t="shared" si="62"/>
        <v>3327.4749999999999</v>
      </c>
      <c r="AJ128" s="35">
        <f t="shared" si="63"/>
        <v>732.04499999999996</v>
      </c>
      <c r="AK128" s="35">
        <f t="shared" si="64"/>
        <v>1220.0749999999998</v>
      </c>
      <c r="AL128" s="35">
        <f t="shared" si="65"/>
        <v>3660.2249999999999</v>
      </c>
      <c r="AM128" s="35">
        <f t="shared" si="66"/>
        <v>2928.18</v>
      </c>
      <c r="AN128" s="35"/>
      <c r="AO128" s="35"/>
      <c r="AP128" s="35"/>
      <c r="AQ128" s="35"/>
      <c r="AR128" s="36">
        <f t="shared" si="73"/>
        <v>170213.83679999999</v>
      </c>
      <c r="AS128" s="35"/>
    </row>
    <row r="129" spans="1:45" s="8" customFormat="1" x14ac:dyDescent="0.2">
      <c r="A129" s="24">
        <f t="shared" si="52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27">
        <v>38384</v>
      </c>
      <c r="G129" s="24">
        <v>6</v>
      </c>
      <c r="H129" s="28">
        <v>40</v>
      </c>
      <c r="I129" s="29" t="s">
        <v>69</v>
      </c>
      <c r="J129" s="30" t="s">
        <v>40</v>
      </c>
      <c r="K129" s="29" t="s">
        <v>70</v>
      </c>
      <c r="L129" s="28" t="s">
        <v>42</v>
      </c>
      <c r="M129" s="28" t="s">
        <v>141</v>
      </c>
      <c r="N129" s="31">
        <v>6312.25</v>
      </c>
      <c r="O129" s="32"/>
      <c r="P129" s="32">
        <f t="shared" si="51"/>
        <v>6312.25</v>
      </c>
      <c r="Q129" s="35">
        <v>1091</v>
      </c>
      <c r="R129" s="35"/>
      <c r="S129" s="32"/>
      <c r="T129" s="33">
        <f t="shared" si="67"/>
        <v>1104.64375</v>
      </c>
      <c r="U129" s="35">
        <f t="shared" si="68"/>
        <v>189.36750000000001</v>
      </c>
      <c r="V129" s="48">
        <f t="shared" si="61"/>
        <v>484.78140000000002</v>
      </c>
      <c r="W129" s="35">
        <f t="shared" si="69"/>
        <v>126.245</v>
      </c>
      <c r="X129" s="41">
        <v>1767.44</v>
      </c>
      <c r="Y129" s="35">
        <v>708.25</v>
      </c>
      <c r="Z129" s="32"/>
      <c r="AA129" s="49"/>
      <c r="AB129" s="35"/>
      <c r="AC129" s="41"/>
      <c r="AD129" s="35">
        <f t="shared" si="70"/>
        <v>107.30825</v>
      </c>
      <c r="AE129" s="35">
        <f t="shared" si="53"/>
        <v>2777.3900000000003</v>
      </c>
      <c r="AF129" s="41">
        <f t="shared" si="71"/>
        <v>6463.7520000000004</v>
      </c>
      <c r="AG129" s="32">
        <f t="shared" si="72"/>
        <v>13466.150000000001</v>
      </c>
      <c r="AH129" s="35">
        <v>3156.15</v>
      </c>
      <c r="AI129" s="35">
        <f t="shared" si="62"/>
        <v>3156.125</v>
      </c>
      <c r="AJ129" s="35">
        <f t="shared" si="63"/>
        <v>807.96900000000005</v>
      </c>
      <c r="AK129" s="35">
        <f t="shared" si="64"/>
        <v>1346.6150000000002</v>
      </c>
      <c r="AL129" s="35">
        <f t="shared" si="65"/>
        <v>4039.8450000000007</v>
      </c>
      <c r="AM129" s="35">
        <f t="shared" si="66"/>
        <v>3231.8760000000002</v>
      </c>
      <c r="AN129" s="35"/>
      <c r="AO129" s="35"/>
      <c r="AP129" s="35"/>
      <c r="AQ129" s="35"/>
      <c r="AR129" s="36">
        <f t="shared" si="73"/>
        <v>181141.3028</v>
      </c>
      <c r="AS129" s="35"/>
    </row>
    <row r="130" spans="1:45" s="8" customFormat="1" x14ac:dyDescent="0.2">
      <c r="A130" s="24">
        <f t="shared" si="52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27">
        <v>35415</v>
      </c>
      <c r="G130" s="24">
        <v>4</v>
      </c>
      <c r="H130" s="28">
        <v>40</v>
      </c>
      <c r="I130" s="29" t="s">
        <v>69</v>
      </c>
      <c r="J130" s="30" t="s">
        <v>33</v>
      </c>
      <c r="K130" s="29" t="s">
        <v>70</v>
      </c>
      <c r="L130" s="28" t="s">
        <v>42</v>
      </c>
      <c r="M130" s="28" t="s">
        <v>141</v>
      </c>
      <c r="N130" s="31">
        <v>5723.25</v>
      </c>
      <c r="O130" s="32"/>
      <c r="P130" s="32">
        <f t="shared" ref="P130:P187" si="74">N130+O130</f>
        <v>5723.25</v>
      </c>
      <c r="Q130" s="35">
        <v>1091</v>
      </c>
      <c r="R130" s="35"/>
      <c r="S130" s="32"/>
      <c r="T130" s="33">
        <f t="shared" si="67"/>
        <v>1001.5687499999999</v>
      </c>
      <c r="U130" s="35">
        <f t="shared" si="68"/>
        <v>171.69749999999999</v>
      </c>
      <c r="V130" s="48">
        <f t="shared" si="61"/>
        <v>532.25700000000006</v>
      </c>
      <c r="W130" s="35">
        <f t="shared" si="69"/>
        <v>114.465</v>
      </c>
      <c r="X130" s="41">
        <v>3147.7</v>
      </c>
      <c r="Y130" s="35">
        <v>708.25</v>
      </c>
      <c r="Z130" s="32"/>
      <c r="AA130" s="49"/>
      <c r="AB130" s="35"/>
      <c r="AC130" s="41"/>
      <c r="AD130" s="35">
        <f t="shared" si="70"/>
        <v>97.29525000000001</v>
      </c>
      <c r="AE130" s="35">
        <f t="shared" si="53"/>
        <v>2518.23</v>
      </c>
      <c r="AF130" s="41">
        <f t="shared" si="71"/>
        <v>7096.7600000000011</v>
      </c>
      <c r="AG130" s="32">
        <f t="shared" si="72"/>
        <v>14784.91666666667</v>
      </c>
      <c r="AH130" s="35">
        <v>2861.55</v>
      </c>
      <c r="AI130" s="35">
        <f t="shared" si="62"/>
        <v>2861.625</v>
      </c>
      <c r="AJ130" s="35">
        <f t="shared" si="63"/>
        <v>887.09500000000014</v>
      </c>
      <c r="AK130" s="35">
        <f t="shared" si="64"/>
        <v>1478.4916666666668</v>
      </c>
      <c r="AL130" s="35">
        <f t="shared" si="65"/>
        <v>4435.4750000000004</v>
      </c>
      <c r="AM130" s="35">
        <f t="shared" si="66"/>
        <v>3548.3800000000006</v>
      </c>
      <c r="AN130" s="35"/>
      <c r="AO130" s="35"/>
      <c r="AP130" s="35"/>
      <c r="AQ130" s="35"/>
      <c r="AR130" s="36">
        <f t="shared" si="73"/>
        <v>191522.32533333328</v>
      </c>
      <c r="AS130" s="35"/>
    </row>
    <row r="131" spans="1:45" s="8" customFormat="1" x14ac:dyDescent="0.2">
      <c r="A131" s="24">
        <f t="shared" si="52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27">
        <v>40771</v>
      </c>
      <c r="G131" s="24">
        <v>4</v>
      </c>
      <c r="H131" s="28">
        <v>40</v>
      </c>
      <c r="I131" s="29" t="s">
        <v>69</v>
      </c>
      <c r="J131" s="30" t="s">
        <v>33</v>
      </c>
      <c r="K131" s="29" t="s">
        <v>70</v>
      </c>
      <c r="L131" s="28" t="s">
        <v>42</v>
      </c>
      <c r="M131" s="28" t="s">
        <v>141</v>
      </c>
      <c r="N131" s="31">
        <v>5723.25</v>
      </c>
      <c r="O131" s="32"/>
      <c r="P131" s="32">
        <f t="shared" si="74"/>
        <v>5723.25</v>
      </c>
      <c r="Q131" s="35">
        <v>1091</v>
      </c>
      <c r="R131" s="35"/>
      <c r="S131" s="32"/>
      <c r="T131" s="33">
        <f t="shared" si="67"/>
        <v>1001.5687499999999</v>
      </c>
      <c r="U131" s="35">
        <f t="shared" si="68"/>
        <v>171.69749999999999</v>
      </c>
      <c r="V131" s="48">
        <f t="shared" si="61"/>
        <v>398.33699999999999</v>
      </c>
      <c r="W131" s="35">
        <f t="shared" si="69"/>
        <v>114.465</v>
      </c>
      <c r="X131" s="41">
        <v>915.7</v>
      </c>
      <c r="Y131" s="35">
        <v>708.25</v>
      </c>
      <c r="Z131" s="32"/>
      <c r="AA131" s="49"/>
      <c r="AB131" s="35"/>
      <c r="AC131" s="41"/>
      <c r="AD131" s="35">
        <f t="shared" si="70"/>
        <v>97.29525000000001</v>
      </c>
      <c r="AE131" s="35">
        <f t="shared" si="53"/>
        <v>2518.23</v>
      </c>
      <c r="AF131" s="41">
        <f t="shared" si="71"/>
        <v>5311.16</v>
      </c>
      <c r="AG131" s="32">
        <f t="shared" si="72"/>
        <v>11064.916666666666</v>
      </c>
      <c r="AH131" s="35">
        <v>2861.55</v>
      </c>
      <c r="AI131" s="35">
        <f t="shared" si="62"/>
        <v>2861.625</v>
      </c>
      <c r="AJ131" s="35">
        <f t="shared" si="63"/>
        <v>663.89499999999998</v>
      </c>
      <c r="AK131" s="35">
        <f t="shared" si="64"/>
        <v>1106.4916666666666</v>
      </c>
      <c r="AL131" s="35">
        <f t="shared" si="65"/>
        <v>3319.4749999999999</v>
      </c>
      <c r="AM131" s="35">
        <f t="shared" si="66"/>
        <v>2655.58</v>
      </c>
      <c r="AN131" s="35"/>
      <c r="AO131" s="35"/>
      <c r="AP131" s="35"/>
      <c r="AQ131" s="35"/>
      <c r="AR131" s="36">
        <f t="shared" si="73"/>
        <v>155021.68533333333</v>
      </c>
      <c r="AS131" s="35"/>
    </row>
    <row r="132" spans="1:45" s="8" customFormat="1" x14ac:dyDescent="0.2">
      <c r="A132" s="24">
        <f t="shared" si="52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27">
        <v>43024</v>
      </c>
      <c r="G132" s="24">
        <v>4</v>
      </c>
      <c r="H132" s="28">
        <v>40</v>
      </c>
      <c r="I132" s="29" t="s">
        <v>69</v>
      </c>
      <c r="J132" s="30" t="s">
        <v>33</v>
      </c>
      <c r="K132" s="29" t="s">
        <v>70</v>
      </c>
      <c r="L132" s="28" t="s">
        <v>42</v>
      </c>
      <c r="M132" s="28" t="s">
        <v>141</v>
      </c>
      <c r="N132" s="31">
        <v>5723.25</v>
      </c>
      <c r="O132" s="32"/>
      <c r="P132" s="32">
        <f t="shared" si="74"/>
        <v>5723.25</v>
      </c>
      <c r="Q132" s="35">
        <v>1091</v>
      </c>
      <c r="R132" s="35"/>
      <c r="S132" s="32"/>
      <c r="T132" s="33">
        <f t="shared" si="67"/>
        <v>1001.5687499999999</v>
      </c>
      <c r="U132" s="35">
        <f t="shared" si="68"/>
        <v>171.69749999999999</v>
      </c>
      <c r="V132" s="48">
        <f t="shared" si="61"/>
        <v>343.39499999999998</v>
      </c>
      <c r="W132" s="35">
        <f t="shared" si="69"/>
        <v>114.465</v>
      </c>
      <c r="X132" s="41"/>
      <c r="Y132" s="35">
        <v>708.25</v>
      </c>
      <c r="Z132" s="32"/>
      <c r="AA132" s="49"/>
      <c r="AB132" s="35"/>
      <c r="AC132" s="41">
        <v>1180</v>
      </c>
      <c r="AD132" s="35">
        <f t="shared" si="70"/>
        <v>97.29525000000001</v>
      </c>
      <c r="AE132" s="35">
        <f t="shared" si="53"/>
        <v>2518.23</v>
      </c>
      <c r="AF132" s="41">
        <f t="shared" si="71"/>
        <v>4578.6000000000004</v>
      </c>
      <c r="AG132" s="32">
        <f t="shared" si="72"/>
        <v>9538.75</v>
      </c>
      <c r="AH132" s="35">
        <v>2861.55</v>
      </c>
      <c r="AI132" s="35">
        <f t="shared" si="62"/>
        <v>2861.625</v>
      </c>
      <c r="AJ132" s="35">
        <f t="shared" si="63"/>
        <v>572.32500000000005</v>
      </c>
      <c r="AK132" s="35">
        <f t="shared" si="64"/>
        <v>953.875</v>
      </c>
      <c r="AL132" s="35">
        <f t="shared" si="65"/>
        <v>2861.625</v>
      </c>
      <c r="AM132" s="35">
        <f t="shared" si="66"/>
        <v>2289.3000000000002</v>
      </c>
      <c r="AN132" s="35"/>
      <c r="AO132" s="35"/>
      <c r="AP132" s="35"/>
      <c r="AQ132" s="35"/>
      <c r="AR132" s="36">
        <f t="shared" si="73"/>
        <v>154206.93799999999</v>
      </c>
      <c r="AS132" s="35"/>
    </row>
    <row r="133" spans="1:45" s="8" customFormat="1" x14ac:dyDescent="0.2">
      <c r="A133" s="24">
        <f t="shared" si="52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27">
        <v>40519</v>
      </c>
      <c r="G133" s="24">
        <v>4</v>
      </c>
      <c r="H133" s="28">
        <v>40</v>
      </c>
      <c r="I133" s="29" t="s">
        <v>69</v>
      </c>
      <c r="J133" s="30" t="s">
        <v>29</v>
      </c>
      <c r="K133" s="29" t="s">
        <v>70</v>
      </c>
      <c r="L133" s="28" t="s">
        <v>42</v>
      </c>
      <c r="M133" s="28" t="s">
        <v>141</v>
      </c>
      <c r="N133" s="31">
        <v>5723.25</v>
      </c>
      <c r="O133" s="32"/>
      <c r="P133" s="32">
        <f t="shared" ref="P133:P148" si="75">N133+O133</f>
        <v>5723.25</v>
      </c>
      <c r="Q133" s="35">
        <v>1091</v>
      </c>
      <c r="R133" s="35"/>
      <c r="S133" s="32"/>
      <c r="T133" s="33">
        <f t="shared" si="67"/>
        <v>1001.5687499999999</v>
      </c>
      <c r="U133" s="35">
        <f t="shared" si="68"/>
        <v>171.69749999999999</v>
      </c>
      <c r="V133" s="48">
        <f t="shared" si="61"/>
        <v>398.33699999999999</v>
      </c>
      <c r="W133" s="35">
        <f t="shared" si="69"/>
        <v>114.465</v>
      </c>
      <c r="X133" s="41">
        <v>915.7</v>
      </c>
      <c r="Y133" s="35">
        <v>708.25</v>
      </c>
      <c r="Z133" s="32"/>
      <c r="AA133" s="49"/>
      <c r="AB133" s="35"/>
      <c r="AC133" s="41"/>
      <c r="AD133" s="35">
        <f t="shared" si="70"/>
        <v>97.29525000000001</v>
      </c>
      <c r="AE133" s="35">
        <f t="shared" si="53"/>
        <v>2518.23</v>
      </c>
      <c r="AF133" s="41">
        <f t="shared" si="71"/>
        <v>5311.16</v>
      </c>
      <c r="AG133" s="32">
        <f t="shared" si="72"/>
        <v>11064.916666666666</v>
      </c>
      <c r="AH133" s="35">
        <v>2861.55</v>
      </c>
      <c r="AI133" s="35">
        <f t="shared" si="62"/>
        <v>2861.625</v>
      </c>
      <c r="AJ133" s="35">
        <f t="shared" si="63"/>
        <v>663.89499999999998</v>
      </c>
      <c r="AK133" s="35">
        <f t="shared" si="64"/>
        <v>1106.4916666666666</v>
      </c>
      <c r="AL133" s="35">
        <f t="shared" si="65"/>
        <v>3319.4749999999999</v>
      </c>
      <c r="AM133" s="35">
        <f t="shared" si="66"/>
        <v>2655.58</v>
      </c>
      <c r="AN133" s="35"/>
      <c r="AO133" s="35"/>
      <c r="AP133" s="35"/>
      <c r="AQ133" s="35"/>
      <c r="AR133" s="36">
        <f t="shared" si="73"/>
        <v>155021.68533333333</v>
      </c>
      <c r="AS133" s="35"/>
    </row>
    <row r="134" spans="1:45" s="8" customFormat="1" x14ac:dyDescent="0.2">
      <c r="A134" s="24">
        <f t="shared" si="52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27">
        <v>38068</v>
      </c>
      <c r="G134" s="24">
        <v>4</v>
      </c>
      <c r="H134" s="28">
        <v>40</v>
      </c>
      <c r="I134" s="29" t="s">
        <v>69</v>
      </c>
      <c r="J134" s="30" t="s">
        <v>29</v>
      </c>
      <c r="K134" s="29" t="s">
        <v>70</v>
      </c>
      <c r="L134" s="28" t="s">
        <v>42</v>
      </c>
      <c r="M134" s="28" t="s">
        <v>141</v>
      </c>
      <c r="N134" s="31">
        <v>5723.25</v>
      </c>
      <c r="O134" s="32"/>
      <c r="P134" s="32">
        <f t="shared" si="75"/>
        <v>5723.25</v>
      </c>
      <c r="Q134" s="35">
        <v>1091</v>
      </c>
      <c r="R134" s="35"/>
      <c r="S134" s="32"/>
      <c r="T134" s="33">
        <f t="shared" si="67"/>
        <v>1001.5687499999999</v>
      </c>
      <c r="U134" s="35">
        <f t="shared" si="68"/>
        <v>171.69749999999999</v>
      </c>
      <c r="V134" s="48">
        <f t="shared" si="61"/>
        <v>446.41019999999997</v>
      </c>
      <c r="W134" s="35">
        <f t="shared" si="69"/>
        <v>114.465</v>
      </c>
      <c r="X134" s="41">
        <v>1716.92</v>
      </c>
      <c r="Y134" s="35">
        <v>708.25</v>
      </c>
      <c r="Z134" s="32"/>
      <c r="AA134" s="49"/>
      <c r="AB134" s="35"/>
      <c r="AC134" s="41"/>
      <c r="AD134" s="35">
        <f t="shared" si="70"/>
        <v>97.29525000000001</v>
      </c>
      <c r="AE134" s="35">
        <f t="shared" si="53"/>
        <v>2518.23</v>
      </c>
      <c r="AF134" s="41">
        <f t="shared" si="71"/>
        <v>5952.1359999999995</v>
      </c>
      <c r="AG134" s="32">
        <f t="shared" si="72"/>
        <v>12400.283333333333</v>
      </c>
      <c r="AH134" s="35">
        <v>2861.55</v>
      </c>
      <c r="AI134" s="35">
        <f t="shared" si="62"/>
        <v>2861.625</v>
      </c>
      <c r="AJ134" s="35">
        <f t="shared" si="63"/>
        <v>744.01699999999994</v>
      </c>
      <c r="AK134" s="35">
        <f t="shared" si="64"/>
        <v>1240.0283333333332</v>
      </c>
      <c r="AL134" s="35">
        <f t="shared" si="65"/>
        <v>3720.085</v>
      </c>
      <c r="AM134" s="35">
        <f t="shared" si="66"/>
        <v>2976.0679999999998</v>
      </c>
      <c r="AN134" s="35"/>
      <c r="AO134" s="35"/>
      <c r="AP134" s="35"/>
      <c r="AQ134" s="35"/>
      <c r="AR134" s="36">
        <f t="shared" si="73"/>
        <v>168124.30306666665</v>
      </c>
      <c r="AS134" s="35"/>
    </row>
    <row r="135" spans="1:45" s="8" customFormat="1" x14ac:dyDescent="0.2">
      <c r="A135" s="24">
        <f t="shared" si="52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27">
        <v>40730</v>
      </c>
      <c r="G135" s="24">
        <v>4</v>
      </c>
      <c r="H135" s="28">
        <v>40</v>
      </c>
      <c r="I135" s="29" t="s">
        <v>69</v>
      </c>
      <c r="J135" s="30" t="s">
        <v>31</v>
      </c>
      <c r="K135" s="29" t="s">
        <v>70</v>
      </c>
      <c r="L135" s="28" t="s">
        <v>42</v>
      </c>
      <c r="M135" s="28" t="s">
        <v>141</v>
      </c>
      <c r="N135" s="31">
        <v>5723.25</v>
      </c>
      <c r="O135" s="32"/>
      <c r="P135" s="32">
        <f t="shared" si="75"/>
        <v>5723.25</v>
      </c>
      <c r="Q135" s="35">
        <v>1091</v>
      </c>
      <c r="R135" s="35"/>
      <c r="S135" s="32"/>
      <c r="T135" s="33">
        <f t="shared" si="67"/>
        <v>1001.5687499999999</v>
      </c>
      <c r="U135" s="35">
        <f t="shared" si="68"/>
        <v>171.69749999999999</v>
      </c>
      <c r="V135" s="48">
        <f t="shared" si="61"/>
        <v>398.33699999999999</v>
      </c>
      <c r="W135" s="35">
        <f t="shared" si="69"/>
        <v>114.465</v>
      </c>
      <c r="X135" s="41">
        <v>915.7</v>
      </c>
      <c r="Y135" s="35">
        <v>708.25</v>
      </c>
      <c r="Z135" s="32"/>
      <c r="AA135" s="49"/>
      <c r="AB135" s="35"/>
      <c r="AC135" s="41"/>
      <c r="AD135" s="35">
        <f t="shared" si="70"/>
        <v>97.29525000000001</v>
      </c>
      <c r="AE135" s="35">
        <f t="shared" si="53"/>
        <v>2518.23</v>
      </c>
      <c r="AF135" s="41">
        <f t="shared" si="71"/>
        <v>5311.16</v>
      </c>
      <c r="AG135" s="32">
        <f t="shared" si="72"/>
        <v>11064.916666666666</v>
      </c>
      <c r="AH135" s="35">
        <v>2861.55</v>
      </c>
      <c r="AI135" s="35">
        <f t="shared" si="62"/>
        <v>2861.625</v>
      </c>
      <c r="AJ135" s="35">
        <f t="shared" si="63"/>
        <v>663.89499999999998</v>
      </c>
      <c r="AK135" s="35">
        <f t="shared" si="64"/>
        <v>1106.4916666666666</v>
      </c>
      <c r="AL135" s="35">
        <f t="shared" si="65"/>
        <v>3319.4749999999999</v>
      </c>
      <c r="AM135" s="35">
        <f t="shared" si="66"/>
        <v>2655.58</v>
      </c>
      <c r="AN135" s="35"/>
      <c r="AO135" s="35"/>
      <c r="AP135" s="35"/>
      <c r="AQ135" s="35"/>
      <c r="AR135" s="36">
        <f t="shared" si="73"/>
        <v>155021.68533333333</v>
      </c>
      <c r="AS135" s="35"/>
    </row>
    <row r="136" spans="1:45" s="8" customFormat="1" x14ac:dyDescent="0.2">
      <c r="A136" s="24">
        <f t="shared" si="52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27">
        <v>42982</v>
      </c>
      <c r="G136" s="24">
        <v>4</v>
      </c>
      <c r="H136" s="28">
        <v>40</v>
      </c>
      <c r="I136" s="29" t="s">
        <v>69</v>
      </c>
      <c r="J136" s="30" t="s">
        <v>32</v>
      </c>
      <c r="K136" s="29" t="s">
        <v>70</v>
      </c>
      <c r="L136" s="28" t="s">
        <v>42</v>
      </c>
      <c r="M136" s="28" t="s">
        <v>141</v>
      </c>
      <c r="N136" s="31">
        <v>5723.25</v>
      </c>
      <c r="O136" s="32"/>
      <c r="P136" s="32">
        <f t="shared" si="75"/>
        <v>5723.25</v>
      </c>
      <c r="Q136" s="35">
        <v>1091</v>
      </c>
      <c r="R136" s="35"/>
      <c r="S136" s="32"/>
      <c r="T136" s="33">
        <f t="shared" si="67"/>
        <v>1001.5687499999999</v>
      </c>
      <c r="U136" s="35">
        <f t="shared" si="68"/>
        <v>171.69749999999999</v>
      </c>
      <c r="V136" s="48">
        <f t="shared" si="61"/>
        <v>343.39499999999998</v>
      </c>
      <c r="W136" s="35">
        <f t="shared" si="69"/>
        <v>114.465</v>
      </c>
      <c r="X136" s="41"/>
      <c r="Y136" s="35">
        <v>708.25</v>
      </c>
      <c r="Z136" s="32"/>
      <c r="AA136" s="49"/>
      <c r="AB136" s="35"/>
      <c r="AC136" s="41"/>
      <c r="AD136" s="35">
        <f t="shared" si="70"/>
        <v>97.29525000000001</v>
      </c>
      <c r="AE136" s="35">
        <f t="shared" si="53"/>
        <v>2518.23</v>
      </c>
      <c r="AF136" s="41">
        <f t="shared" si="71"/>
        <v>4578.6000000000004</v>
      </c>
      <c r="AG136" s="32">
        <f t="shared" si="72"/>
        <v>9538.75</v>
      </c>
      <c r="AH136" s="35">
        <v>2861.55</v>
      </c>
      <c r="AI136" s="35">
        <f t="shared" si="62"/>
        <v>2861.625</v>
      </c>
      <c r="AJ136" s="35">
        <f t="shared" si="63"/>
        <v>572.32500000000005</v>
      </c>
      <c r="AK136" s="35">
        <f t="shared" si="64"/>
        <v>953.875</v>
      </c>
      <c r="AL136" s="35">
        <f t="shared" si="65"/>
        <v>2861.625</v>
      </c>
      <c r="AM136" s="35">
        <f t="shared" si="66"/>
        <v>2289.3000000000002</v>
      </c>
      <c r="AN136" s="35"/>
      <c r="AO136" s="35"/>
      <c r="AP136" s="35"/>
      <c r="AQ136" s="35"/>
      <c r="AR136" s="36">
        <f t="shared" si="73"/>
        <v>140046.93799999999</v>
      </c>
      <c r="AS136" s="35"/>
    </row>
    <row r="137" spans="1:45" s="8" customFormat="1" x14ac:dyDescent="0.2">
      <c r="A137" s="24">
        <f t="shared" ref="A137:A200" si="76">A136+1</f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27">
        <v>40679</v>
      </c>
      <c r="G137" s="24">
        <v>4</v>
      </c>
      <c r="H137" s="28">
        <v>40</v>
      </c>
      <c r="I137" s="29" t="s">
        <v>69</v>
      </c>
      <c r="J137" s="30" t="s">
        <v>32</v>
      </c>
      <c r="K137" s="29" t="s">
        <v>70</v>
      </c>
      <c r="L137" s="28" t="s">
        <v>42</v>
      </c>
      <c r="M137" s="28" t="s">
        <v>141</v>
      </c>
      <c r="N137" s="31">
        <v>5723.25</v>
      </c>
      <c r="O137" s="32"/>
      <c r="P137" s="32">
        <f t="shared" si="75"/>
        <v>5723.25</v>
      </c>
      <c r="Q137" s="35">
        <v>1091</v>
      </c>
      <c r="R137" s="35"/>
      <c r="S137" s="32"/>
      <c r="T137" s="33">
        <f t="shared" si="67"/>
        <v>1001.5687499999999</v>
      </c>
      <c r="U137" s="35">
        <f t="shared" si="68"/>
        <v>171.69749999999999</v>
      </c>
      <c r="V137" s="48">
        <f t="shared" si="61"/>
        <v>398.33699999999999</v>
      </c>
      <c r="W137" s="35">
        <f t="shared" si="69"/>
        <v>114.465</v>
      </c>
      <c r="X137" s="41">
        <v>915.7</v>
      </c>
      <c r="Y137" s="35">
        <v>708.25</v>
      </c>
      <c r="Z137" s="32"/>
      <c r="AA137" s="49"/>
      <c r="AB137" s="35"/>
      <c r="AC137" s="41"/>
      <c r="AD137" s="35">
        <f t="shared" si="70"/>
        <v>97.29525000000001</v>
      </c>
      <c r="AE137" s="35">
        <f t="shared" ref="AE137:AE200" si="77">(N137*4%)*11</f>
        <v>2518.23</v>
      </c>
      <c r="AF137" s="41">
        <f t="shared" si="71"/>
        <v>5311.16</v>
      </c>
      <c r="AG137" s="32">
        <f t="shared" si="72"/>
        <v>11064.916666666666</v>
      </c>
      <c r="AH137" s="35">
        <v>2861.55</v>
      </c>
      <c r="AI137" s="35">
        <f t="shared" si="62"/>
        <v>2861.625</v>
      </c>
      <c r="AJ137" s="35">
        <f t="shared" si="63"/>
        <v>663.89499999999998</v>
      </c>
      <c r="AK137" s="35">
        <f t="shared" si="64"/>
        <v>1106.4916666666666</v>
      </c>
      <c r="AL137" s="35">
        <f t="shared" si="65"/>
        <v>3319.4749999999999</v>
      </c>
      <c r="AM137" s="35">
        <f t="shared" si="66"/>
        <v>2655.58</v>
      </c>
      <c r="AN137" s="35"/>
      <c r="AO137" s="35"/>
      <c r="AP137" s="35"/>
      <c r="AQ137" s="35"/>
      <c r="AR137" s="36">
        <f t="shared" si="73"/>
        <v>155021.68533333333</v>
      </c>
      <c r="AS137" s="35"/>
    </row>
    <row r="138" spans="1:45" s="8" customFormat="1" x14ac:dyDescent="0.2">
      <c r="A138" s="24">
        <f t="shared" si="76"/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27">
        <v>43389</v>
      </c>
      <c r="G138" s="24">
        <v>4</v>
      </c>
      <c r="H138" s="28">
        <v>40</v>
      </c>
      <c r="I138" s="29" t="s">
        <v>69</v>
      </c>
      <c r="J138" s="30" t="s">
        <v>32</v>
      </c>
      <c r="K138" s="29" t="s">
        <v>70</v>
      </c>
      <c r="L138" s="28" t="s">
        <v>42</v>
      </c>
      <c r="M138" s="28" t="s">
        <v>141</v>
      </c>
      <c r="N138" s="31">
        <v>5723.25</v>
      </c>
      <c r="O138" s="32"/>
      <c r="P138" s="32">
        <f t="shared" si="75"/>
        <v>5723.25</v>
      </c>
      <c r="Q138" s="35">
        <v>1091</v>
      </c>
      <c r="R138" s="35"/>
      <c r="S138" s="32"/>
      <c r="T138" s="33">
        <f t="shared" si="67"/>
        <v>1001.5687499999999</v>
      </c>
      <c r="U138" s="35">
        <f t="shared" si="68"/>
        <v>171.69749999999999</v>
      </c>
      <c r="V138" s="48">
        <f t="shared" si="61"/>
        <v>343.39499999999998</v>
      </c>
      <c r="W138" s="35">
        <f t="shared" si="69"/>
        <v>114.465</v>
      </c>
      <c r="X138" s="41"/>
      <c r="Y138" s="35">
        <v>708.25</v>
      </c>
      <c r="Z138" s="32"/>
      <c r="AA138" s="49"/>
      <c r="AB138" s="35"/>
      <c r="AC138" s="41"/>
      <c r="AD138" s="35">
        <f t="shared" si="70"/>
        <v>97.29525000000001</v>
      </c>
      <c r="AE138" s="35">
        <f t="shared" si="77"/>
        <v>2518.23</v>
      </c>
      <c r="AF138" s="41">
        <f t="shared" si="71"/>
        <v>4578.6000000000004</v>
      </c>
      <c r="AG138" s="32">
        <f t="shared" si="72"/>
        <v>9538.75</v>
      </c>
      <c r="AH138" s="35">
        <v>2487.96</v>
      </c>
      <c r="AI138" s="35">
        <f t="shared" si="62"/>
        <v>2861.625</v>
      </c>
      <c r="AJ138" s="35">
        <f t="shared" si="63"/>
        <v>572.32500000000005</v>
      </c>
      <c r="AK138" s="35">
        <f t="shared" si="64"/>
        <v>953.875</v>
      </c>
      <c r="AL138" s="35">
        <f t="shared" si="65"/>
        <v>2861.625</v>
      </c>
      <c r="AM138" s="35">
        <f t="shared" si="66"/>
        <v>2289.3000000000002</v>
      </c>
      <c r="AN138" s="35"/>
      <c r="AO138" s="35"/>
      <c r="AP138" s="35"/>
      <c r="AQ138" s="35"/>
      <c r="AR138" s="36">
        <f t="shared" si="73"/>
        <v>139673.348</v>
      </c>
      <c r="AS138" s="35"/>
    </row>
    <row r="139" spans="1:45" s="8" customFormat="1" x14ac:dyDescent="0.2">
      <c r="A139" s="24">
        <f t="shared" si="76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27">
        <v>42982</v>
      </c>
      <c r="G139" s="24">
        <v>4</v>
      </c>
      <c r="H139" s="28">
        <v>40</v>
      </c>
      <c r="I139" s="29" t="s">
        <v>69</v>
      </c>
      <c r="J139" s="30" t="s">
        <v>32</v>
      </c>
      <c r="K139" s="29" t="s">
        <v>70</v>
      </c>
      <c r="L139" s="28" t="s">
        <v>42</v>
      </c>
      <c r="M139" s="28" t="s">
        <v>141</v>
      </c>
      <c r="N139" s="31">
        <v>5723.25</v>
      </c>
      <c r="O139" s="32"/>
      <c r="P139" s="32">
        <f t="shared" si="75"/>
        <v>5723.25</v>
      </c>
      <c r="Q139" s="35">
        <v>1091</v>
      </c>
      <c r="R139" s="35"/>
      <c r="S139" s="32"/>
      <c r="T139" s="33">
        <f t="shared" si="67"/>
        <v>1001.5687499999999</v>
      </c>
      <c r="U139" s="35">
        <f t="shared" si="68"/>
        <v>171.69749999999999</v>
      </c>
      <c r="V139" s="48">
        <f t="shared" si="61"/>
        <v>343.39499999999998</v>
      </c>
      <c r="W139" s="35">
        <f t="shared" si="69"/>
        <v>114.465</v>
      </c>
      <c r="X139" s="41"/>
      <c r="Y139" s="35">
        <v>708.25</v>
      </c>
      <c r="Z139" s="32"/>
      <c r="AA139" s="49"/>
      <c r="AB139" s="35"/>
      <c r="AC139" s="41"/>
      <c r="AD139" s="35">
        <f t="shared" si="70"/>
        <v>97.29525000000001</v>
      </c>
      <c r="AE139" s="35">
        <f t="shared" si="77"/>
        <v>2518.23</v>
      </c>
      <c r="AF139" s="41">
        <f t="shared" si="71"/>
        <v>4578.6000000000004</v>
      </c>
      <c r="AG139" s="32">
        <f t="shared" si="72"/>
        <v>9538.75</v>
      </c>
      <c r="AH139" s="35">
        <v>2861.55</v>
      </c>
      <c r="AI139" s="35">
        <f t="shared" si="62"/>
        <v>2861.625</v>
      </c>
      <c r="AJ139" s="35">
        <f t="shared" si="63"/>
        <v>572.32500000000005</v>
      </c>
      <c r="AK139" s="35">
        <f t="shared" si="64"/>
        <v>953.875</v>
      </c>
      <c r="AL139" s="35">
        <f t="shared" si="65"/>
        <v>2861.625</v>
      </c>
      <c r="AM139" s="35">
        <f t="shared" si="66"/>
        <v>2289.3000000000002</v>
      </c>
      <c r="AN139" s="35"/>
      <c r="AO139" s="35"/>
      <c r="AP139" s="35"/>
      <c r="AQ139" s="35"/>
      <c r="AR139" s="36">
        <f t="shared" si="73"/>
        <v>140046.93799999999</v>
      </c>
      <c r="AS139" s="35"/>
    </row>
    <row r="140" spans="1:45" s="8" customFormat="1" x14ac:dyDescent="0.2">
      <c r="A140" s="24">
        <f t="shared" si="76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27">
        <v>40087</v>
      </c>
      <c r="G140" s="24">
        <v>4</v>
      </c>
      <c r="H140" s="28">
        <v>40</v>
      </c>
      <c r="I140" s="29" t="s">
        <v>69</v>
      </c>
      <c r="J140" s="30" t="s">
        <v>32</v>
      </c>
      <c r="K140" s="29" t="s">
        <v>70</v>
      </c>
      <c r="L140" s="28" t="s">
        <v>42</v>
      </c>
      <c r="M140" s="28" t="s">
        <v>141</v>
      </c>
      <c r="N140" s="31">
        <v>5723.25</v>
      </c>
      <c r="O140" s="32"/>
      <c r="P140" s="32">
        <f t="shared" si="75"/>
        <v>5723.25</v>
      </c>
      <c r="Q140" s="35">
        <v>1091</v>
      </c>
      <c r="R140" s="35"/>
      <c r="S140" s="32"/>
      <c r="T140" s="33">
        <f t="shared" si="67"/>
        <v>1001.5687499999999</v>
      </c>
      <c r="U140" s="35">
        <f t="shared" si="68"/>
        <v>171.69749999999999</v>
      </c>
      <c r="V140" s="48">
        <f t="shared" si="61"/>
        <v>405.20459999999997</v>
      </c>
      <c r="W140" s="35">
        <f t="shared" si="69"/>
        <v>114.465</v>
      </c>
      <c r="X140" s="41">
        <v>1030.1600000000001</v>
      </c>
      <c r="Y140" s="35">
        <v>708.25</v>
      </c>
      <c r="Z140" s="32"/>
      <c r="AA140" s="49"/>
      <c r="AB140" s="35"/>
      <c r="AC140" s="41"/>
      <c r="AD140" s="35">
        <f t="shared" si="70"/>
        <v>97.29525000000001</v>
      </c>
      <c r="AE140" s="35">
        <f t="shared" si="77"/>
        <v>2518.23</v>
      </c>
      <c r="AF140" s="41">
        <f t="shared" si="71"/>
        <v>5402.7280000000001</v>
      </c>
      <c r="AG140" s="32">
        <f t="shared" si="72"/>
        <v>11255.683333333332</v>
      </c>
      <c r="AH140" s="35">
        <v>2861.55</v>
      </c>
      <c r="AI140" s="35">
        <f t="shared" si="62"/>
        <v>2861.625</v>
      </c>
      <c r="AJ140" s="35">
        <f t="shared" si="63"/>
        <v>675.34100000000001</v>
      </c>
      <c r="AK140" s="35">
        <f t="shared" si="64"/>
        <v>1125.5683333333334</v>
      </c>
      <c r="AL140" s="35">
        <f t="shared" si="65"/>
        <v>3376.7049999999999</v>
      </c>
      <c r="AM140" s="35">
        <f t="shared" si="66"/>
        <v>2701.364</v>
      </c>
      <c r="AN140" s="35"/>
      <c r="AO140" s="35"/>
      <c r="AP140" s="35"/>
      <c r="AQ140" s="35"/>
      <c r="AR140" s="36">
        <f t="shared" si="73"/>
        <v>156893.48786666663</v>
      </c>
      <c r="AS140" s="35"/>
    </row>
    <row r="141" spans="1:45" s="8" customFormat="1" x14ac:dyDescent="0.2">
      <c r="A141" s="24">
        <f t="shared" si="76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27">
        <v>41137</v>
      </c>
      <c r="G141" s="24">
        <v>4</v>
      </c>
      <c r="H141" s="28">
        <v>40</v>
      </c>
      <c r="I141" s="29" t="s">
        <v>69</v>
      </c>
      <c r="J141" s="30" t="s">
        <v>30</v>
      </c>
      <c r="K141" s="29" t="s">
        <v>70</v>
      </c>
      <c r="L141" s="28" t="s">
        <v>42</v>
      </c>
      <c r="M141" s="28" t="s">
        <v>141</v>
      </c>
      <c r="N141" s="31">
        <v>5723.25</v>
      </c>
      <c r="O141" s="32"/>
      <c r="P141" s="32">
        <f t="shared" si="75"/>
        <v>5723.25</v>
      </c>
      <c r="Q141" s="35">
        <v>1091</v>
      </c>
      <c r="R141" s="35"/>
      <c r="S141" s="32"/>
      <c r="T141" s="33">
        <f t="shared" si="67"/>
        <v>1001.5687499999999</v>
      </c>
      <c r="U141" s="35">
        <f t="shared" si="68"/>
        <v>171.69749999999999</v>
      </c>
      <c r="V141" s="48">
        <f t="shared" si="61"/>
        <v>391.46939999999995</v>
      </c>
      <c r="W141" s="35">
        <f t="shared" si="69"/>
        <v>114.465</v>
      </c>
      <c r="X141" s="41">
        <v>801.24</v>
      </c>
      <c r="Y141" s="35">
        <v>708.25</v>
      </c>
      <c r="Z141" s="32"/>
      <c r="AA141" s="49"/>
      <c r="AB141" s="35"/>
      <c r="AC141" s="41"/>
      <c r="AD141" s="35">
        <f t="shared" si="70"/>
        <v>97.29525000000001</v>
      </c>
      <c r="AE141" s="35">
        <f t="shared" si="77"/>
        <v>2518.23</v>
      </c>
      <c r="AF141" s="41">
        <f t="shared" si="71"/>
        <v>5219.5920000000006</v>
      </c>
      <c r="AG141" s="32">
        <f t="shared" si="72"/>
        <v>10874.15</v>
      </c>
      <c r="AH141" s="35">
        <v>2861.55</v>
      </c>
      <c r="AI141" s="35">
        <f t="shared" si="62"/>
        <v>2861.625</v>
      </c>
      <c r="AJ141" s="35">
        <f t="shared" si="63"/>
        <v>652.44900000000007</v>
      </c>
      <c r="AK141" s="35">
        <f t="shared" si="64"/>
        <v>1087.415</v>
      </c>
      <c r="AL141" s="35">
        <f t="shared" si="65"/>
        <v>3262.2449999999999</v>
      </c>
      <c r="AM141" s="35">
        <f t="shared" si="66"/>
        <v>2609.7960000000003</v>
      </c>
      <c r="AN141" s="35"/>
      <c r="AO141" s="35"/>
      <c r="AP141" s="35"/>
      <c r="AQ141" s="35"/>
      <c r="AR141" s="36">
        <f t="shared" si="73"/>
        <v>153149.88279999999</v>
      </c>
      <c r="AS141" s="35"/>
    </row>
    <row r="142" spans="1:45" s="8" customFormat="1" x14ac:dyDescent="0.2">
      <c r="A142" s="24">
        <f t="shared" si="76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27">
        <v>37272</v>
      </c>
      <c r="G142" s="24">
        <v>4</v>
      </c>
      <c r="H142" s="28">
        <v>40</v>
      </c>
      <c r="I142" s="29" t="s">
        <v>69</v>
      </c>
      <c r="J142" s="30" t="s">
        <v>30</v>
      </c>
      <c r="K142" s="29" t="s">
        <v>70</v>
      </c>
      <c r="L142" s="28" t="s">
        <v>42</v>
      </c>
      <c r="M142" s="28" t="s">
        <v>141</v>
      </c>
      <c r="N142" s="31">
        <v>5723.25</v>
      </c>
      <c r="O142" s="32"/>
      <c r="P142" s="32">
        <f t="shared" si="75"/>
        <v>5723.25</v>
      </c>
      <c r="Q142" s="35">
        <v>1091</v>
      </c>
      <c r="R142" s="35"/>
      <c r="S142" s="32"/>
      <c r="T142" s="33">
        <f t="shared" si="67"/>
        <v>1001.5687499999999</v>
      </c>
      <c r="U142" s="35">
        <f t="shared" si="68"/>
        <v>171.69749999999999</v>
      </c>
      <c r="V142" s="48">
        <f t="shared" si="61"/>
        <v>460.14659999999998</v>
      </c>
      <c r="W142" s="35">
        <f t="shared" si="69"/>
        <v>114.465</v>
      </c>
      <c r="X142" s="41">
        <v>1945.86</v>
      </c>
      <c r="Y142" s="35">
        <v>708.25</v>
      </c>
      <c r="Z142" s="32"/>
      <c r="AA142" s="49"/>
      <c r="AB142" s="35"/>
      <c r="AC142" s="41"/>
      <c r="AD142" s="35">
        <f t="shared" si="70"/>
        <v>97.29525000000001</v>
      </c>
      <c r="AE142" s="35">
        <f t="shared" si="77"/>
        <v>2518.23</v>
      </c>
      <c r="AF142" s="41">
        <f t="shared" si="71"/>
        <v>6135.2880000000005</v>
      </c>
      <c r="AG142" s="32">
        <f t="shared" si="72"/>
        <v>12781.85</v>
      </c>
      <c r="AH142" s="35">
        <v>2861.55</v>
      </c>
      <c r="AI142" s="35">
        <f t="shared" si="62"/>
        <v>2861.625</v>
      </c>
      <c r="AJ142" s="35">
        <f t="shared" si="63"/>
        <v>766.91100000000006</v>
      </c>
      <c r="AK142" s="35">
        <f t="shared" si="64"/>
        <v>1278.1849999999999</v>
      </c>
      <c r="AL142" s="35">
        <f t="shared" si="65"/>
        <v>3834.5549999999998</v>
      </c>
      <c r="AM142" s="35">
        <f t="shared" si="66"/>
        <v>3067.6440000000002</v>
      </c>
      <c r="AN142" s="35"/>
      <c r="AO142" s="35"/>
      <c r="AP142" s="35"/>
      <c r="AQ142" s="35"/>
      <c r="AR142" s="36">
        <f t="shared" si="73"/>
        <v>171868.2352</v>
      </c>
      <c r="AS142" s="35"/>
    </row>
    <row r="143" spans="1:45" s="8" customFormat="1" x14ac:dyDescent="0.2">
      <c r="A143" s="24">
        <f t="shared" si="76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27">
        <v>40793</v>
      </c>
      <c r="G143" s="24">
        <v>4</v>
      </c>
      <c r="H143" s="28">
        <v>40</v>
      </c>
      <c r="I143" s="29" t="s">
        <v>69</v>
      </c>
      <c r="J143" s="30" t="s">
        <v>30</v>
      </c>
      <c r="K143" s="29" t="s">
        <v>70</v>
      </c>
      <c r="L143" s="28" t="s">
        <v>42</v>
      </c>
      <c r="M143" s="28" t="s">
        <v>141</v>
      </c>
      <c r="N143" s="31">
        <v>5723.25</v>
      </c>
      <c r="O143" s="32"/>
      <c r="P143" s="32">
        <f t="shared" si="75"/>
        <v>5723.25</v>
      </c>
      <c r="Q143" s="35">
        <v>1091</v>
      </c>
      <c r="R143" s="35"/>
      <c r="S143" s="32"/>
      <c r="T143" s="33">
        <f t="shared" si="67"/>
        <v>1001.5687499999999</v>
      </c>
      <c r="U143" s="35">
        <f t="shared" si="68"/>
        <v>171.69749999999999</v>
      </c>
      <c r="V143" s="48">
        <f t="shared" si="61"/>
        <v>396.96359999999993</v>
      </c>
      <c r="W143" s="35">
        <f t="shared" si="69"/>
        <v>114.465</v>
      </c>
      <c r="X143" s="41">
        <v>892.81</v>
      </c>
      <c r="Y143" s="35">
        <v>708.25</v>
      </c>
      <c r="Z143" s="32"/>
      <c r="AA143" s="49"/>
      <c r="AB143" s="35"/>
      <c r="AC143" s="41"/>
      <c r="AD143" s="35">
        <f t="shared" si="70"/>
        <v>97.29525000000001</v>
      </c>
      <c r="AE143" s="35">
        <f t="shared" si="77"/>
        <v>2518.23</v>
      </c>
      <c r="AF143" s="41">
        <f t="shared" si="71"/>
        <v>5292.848</v>
      </c>
      <c r="AG143" s="32">
        <f t="shared" si="72"/>
        <v>11026.766666666666</v>
      </c>
      <c r="AH143" s="35">
        <v>2861.55</v>
      </c>
      <c r="AI143" s="35">
        <f t="shared" si="62"/>
        <v>2861.625</v>
      </c>
      <c r="AJ143" s="35">
        <f t="shared" si="63"/>
        <v>661.60599999999999</v>
      </c>
      <c r="AK143" s="35">
        <f t="shared" si="64"/>
        <v>1102.6766666666665</v>
      </c>
      <c r="AL143" s="35">
        <f t="shared" si="65"/>
        <v>3308.0299999999997</v>
      </c>
      <c r="AM143" s="35">
        <f t="shared" si="66"/>
        <v>2646.424</v>
      </c>
      <c r="AN143" s="35"/>
      <c r="AO143" s="35"/>
      <c r="AP143" s="35"/>
      <c r="AQ143" s="35"/>
      <c r="AR143" s="36">
        <f t="shared" si="73"/>
        <v>154647.3575333333</v>
      </c>
      <c r="AS143" s="35"/>
    </row>
    <row r="144" spans="1:45" s="8" customFormat="1" x14ac:dyDescent="0.2">
      <c r="A144" s="24">
        <f t="shared" si="76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27">
        <v>43344</v>
      </c>
      <c r="G144" s="24">
        <v>4</v>
      </c>
      <c r="H144" s="28">
        <v>40</v>
      </c>
      <c r="I144" s="29" t="s">
        <v>69</v>
      </c>
      <c r="J144" s="30" t="s">
        <v>30</v>
      </c>
      <c r="K144" s="29" t="s">
        <v>70</v>
      </c>
      <c r="L144" s="28" t="s">
        <v>42</v>
      </c>
      <c r="M144" s="28" t="s">
        <v>141</v>
      </c>
      <c r="N144" s="31">
        <v>5723.25</v>
      </c>
      <c r="O144" s="32"/>
      <c r="P144" s="32">
        <f t="shared" si="75"/>
        <v>5723.25</v>
      </c>
      <c r="Q144" s="35">
        <v>1091</v>
      </c>
      <c r="R144" s="35"/>
      <c r="S144" s="32"/>
      <c r="T144" s="33">
        <f t="shared" si="67"/>
        <v>1001.5687499999999</v>
      </c>
      <c r="U144" s="35">
        <f t="shared" si="68"/>
        <v>171.69749999999999</v>
      </c>
      <c r="V144" s="48">
        <f t="shared" si="61"/>
        <v>343.39499999999998</v>
      </c>
      <c r="W144" s="35">
        <f t="shared" si="69"/>
        <v>114.465</v>
      </c>
      <c r="X144" s="41"/>
      <c r="Y144" s="35">
        <v>708.25</v>
      </c>
      <c r="Z144" s="32"/>
      <c r="AA144" s="49"/>
      <c r="AB144" s="35"/>
      <c r="AC144" s="41"/>
      <c r="AD144" s="35">
        <f t="shared" si="70"/>
        <v>97.29525000000001</v>
      </c>
      <c r="AE144" s="35">
        <f t="shared" si="77"/>
        <v>2518.23</v>
      </c>
      <c r="AF144" s="41">
        <f t="shared" si="71"/>
        <v>4578.6000000000004</v>
      </c>
      <c r="AG144" s="32">
        <f t="shared" si="72"/>
        <v>9538.75</v>
      </c>
      <c r="AH144" s="35">
        <v>2861.55</v>
      </c>
      <c r="AI144" s="35">
        <f t="shared" si="62"/>
        <v>2861.625</v>
      </c>
      <c r="AJ144" s="35">
        <f t="shared" si="63"/>
        <v>572.32500000000005</v>
      </c>
      <c r="AK144" s="35">
        <f t="shared" si="64"/>
        <v>953.875</v>
      </c>
      <c r="AL144" s="35">
        <f t="shared" si="65"/>
        <v>2861.625</v>
      </c>
      <c r="AM144" s="35">
        <f t="shared" si="66"/>
        <v>2289.3000000000002</v>
      </c>
      <c r="AN144" s="35"/>
      <c r="AO144" s="35"/>
      <c r="AP144" s="35"/>
      <c r="AQ144" s="35"/>
      <c r="AR144" s="36">
        <f t="shared" si="73"/>
        <v>140046.93799999999</v>
      </c>
      <c r="AS144" s="35"/>
    </row>
    <row r="145" spans="1:45" s="8" customFormat="1" x14ac:dyDescent="0.2">
      <c r="A145" s="24">
        <f t="shared" si="76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27">
        <v>40737</v>
      </c>
      <c r="G145" s="24">
        <v>4</v>
      </c>
      <c r="H145" s="28">
        <v>40</v>
      </c>
      <c r="I145" s="29" t="s">
        <v>69</v>
      </c>
      <c r="J145" s="30" t="s">
        <v>30</v>
      </c>
      <c r="K145" s="29" t="s">
        <v>70</v>
      </c>
      <c r="L145" s="28" t="s">
        <v>42</v>
      </c>
      <c r="M145" s="28" t="s">
        <v>141</v>
      </c>
      <c r="N145" s="31">
        <v>5723.25</v>
      </c>
      <c r="O145" s="32"/>
      <c r="P145" s="32">
        <f t="shared" si="75"/>
        <v>5723.25</v>
      </c>
      <c r="Q145" s="35">
        <v>1091</v>
      </c>
      <c r="R145" s="35"/>
      <c r="S145" s="32"/>
      <c r="T145" s="33">
        <f t="shared" si="67"/>
        <v>1001.5687499999999</v>
      </c>
      <c r="U145" s="35">
        <f t="shared" si="68"/>
        <v>171.69749999999999</v>
      </c>
      <c r="V145" s="48">
        <f t="shared" si="61"/>
        <v>398.33699999999999</v>
      </c>
      <c r="W145" s="35">
        <f t="shared" si="69"/>
        <v>114.465</v>
      </c>
      <c r="X145" s="41">
        <v>915.7</v>
      </c>
      <c r="Y145" s="35">
        <v>708.25</v>
      </c>
      <c r="Z145" s="32"/>
      <c r="AA145" s="49"/>
      <c r="AB145" s="35"/>
      <c r="AC145" s="41"/>
      <c r="AD145" s="35">
        <f t="shared" si="70"/>
        <v>97.29525000000001</v>
      </c>
      <c r="AE145" s="35">
        <f t="shared" si="77"/>
        <v>2518.23</v>
      </c>
      <c r="AF145" s="41">
        <f t="shared" si="71"/>
        <v>5311.16</v>
      </c>
      <c r="AG145" s="32">
        <f t="shared" si="72"/>
        <v>11064.916666666666</v>
      </c>
      <c r="AH145" s="35">
        <v>2861.55</v>
      </c>
      <c r="AI145" s="35">
        <f t="shared" si="62"/>
        <v>2861.625</v>
      </c>
      <c r="AJ145" s="35">
        <f t="shared" si="63"/>
        <v>663.89499999999998</v>
      </c>
      <c r="AK145" s="35">
        <f t="shared" si="64"/>
        <v>1106.4916666666666</v>
      </c>
      <c r="AL145" s="35">
        <f t="shared" si="65"/>
        <v>3319.4749999999999</v>
      </c>
      <c r="AM145" s="35">
        <f t="shared" si="66"/>
        <v>2655.58</v>
      </c>
      <c r="AN145" s="35"/>
      <c r="AO145" s="35"/>
      <c r="AP145" s="35"/>
      <c r="AQ145" s="35"/>
      <c r="AR145" s="36">
        <f t="shared" si="73"/>
        <v>155021.68533333333</v>
      </c>
      <c r="AS145" s="35"/>
    </row>
    <row r="146" spans="1:45" s="8" customFormat="1" x14ac:dyDescent="0.2">
      <c r="A146" s="24">
        <f t="shared" si="76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27">
        <v>43147</v>
      </c>
      <c r="G146" s="24">
        <v>3</v>
      </c>
      <c r="H146" s="28">
        <v>40</v>
      </c>
      <c r="I146" s="29" t="s">
        <v>69</v>
      </c>
      <c r="J146" s="30" t="s">
        <v>34</v>
      </c>
      <c r="K146" s="29" t="s">
        <v>70</v>
      </c>
      <c r="L146" s="28" t="s">
        <v>42</v>
      </c>
      <c r="M146" s="28" t="s">
        <v>141</v>
      </c>
      <c r="N146" s="31">
        <v>5473.6</v>
      </c>
      <c r="O146" s="32"/>
      <c r="P146" s="32">
        <f t="shared" si="75"/>
        <v>5473.6</v>
      </c>
      <c r="Q146" s="35">
        <v>1091</v>
      </c>
      <c r="R146" s="35"/>
      <c r="S146" s="32"/>
      <c r="T146" s="33">
        <f t="shared" si="67"/>
        <v>957.88</v>
      </c>
      <c r="U146" s="35">
        <f t="shared" si="68"/>
        <v>164.208</v>
      </c>
      <c r="V146" s="48">
        <f t="shared" si="61"/>
        <v>328.416</v>
      </c>
      <c r="W146" s="35">
        <f t="shared" si="69"/>
        <v>109.47200000000001</v>
      </c>
      <c r="X146" s="41"/>
      <c r="Y146" s="35">
        <v>708.25</v>
      </c>
      <c r="Z146" s="32"/>
      <c r="AA146" s="49"/>
      <c r="AB146" s="35"/>
      <c r="AC146" s="41">
        <v>2360</v>
      </c>
      <c r="AD146" s="35">
        <f t="shared" si="70"/>
        <v>93.051200000000009</v>
      </c>
      <c r="AE146" s="35">
        <f t="shared" si="77"/>
        <v>2408.384</v>
      </c>
      <c r="AF146" s="41">
        <f t="shared" si="71"/>
        <v>4378.88</v>
      </c>
      <c r="AG146" s="32">
        <f t="shared" si="72"/>
        <v>9122.6666666666679</v>
      </c>
      <c r="AH146" s="35">
        <v>2736.75</v>
      </c>
      <c r="AI146" s="35">
        <f t="shared" si="62"/>
        <v>2736.8</v>
      </c>
      <c r="AJ146" s="35">
        <f t="shared" si="63"/>
        <v>547.36</v>
      </c>
      <c r="AK146" s="35">
        <f t="shared" si="64"/>
        <v>912.26666666666677</v>
      </c>
      <c r="AL146" s="35">
        <f t="shared" si="65"/>
        <v>2736.8</v>
      </c>
      <c r="AM146" s="35">
        <f t="shared" si="66"/>
        <v>2189.44</v>
      </c>
      <c r="AN146" s="35"/>
      <c r="AO146" s="35"/>
      <c r="AP146" s="35"/>
      <c r="AQ146" s="35"/>
      <c r="AR146" s="36">
        <f t="shared" si="73"/>
        <v>163199.87373333334</v>
      </c>
      <c r="AS146" s="35"/>
    </row>
    <row r="147" spans="1:45" s="8" customFormat="1" x14ac:dyDescent="0.2">
      <c r="A147" s="24">
        <f t="shared" si="76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27">
        <v>43010</v>
      </c>
      <c r="G147" s="24">
        <v>3</v>
      </c>
      <c r="H147" s="28">
        <v>40</v>
      </c>
      <c r="I147" s="29" t="s">
        <v>69</v>
      </c>
      <c r="J147" s="30" t="s">
        <v>34</v>
      </c>
      <c r="K147" s="29" t="s">
        <v>70</v>
      </c>
      <c r="L147" s="28" t="s">
        <v>42</v>
      </c>
      <c r="M147" s="28" t="s">
        <v>141</v>
      </c>
      <c r="N147" s="31">
        <v>5473.6</v>
      </c>
      <c r="O147" s="32"/>
      <c r="P147" s="32">
        <f t="shared" si="75"/>
        <v>5473.6</v>
      </c>
      <c r="Q147" s="35">
        <v>1091</v>
      </c>
      <c r="R147" s="35"/>
      <c r="S147" s="32"/>
      <c r="T147" s="33">
        <f t="shared" si="67"/>
        <v>957.88</v>
      </c>
      <c r="U147" s="35">
        <f t="shared" si="68"/>
        <v>164.208</v>
      </c>
      <c r="V147" s="48">
        <f t="shared" si="61"/>
        <v>328.416</v>
      </c>
      <c r="W147" s="35">
        <f t="shared" si="69"/>
        <v>109.47200000000001</v>
      </c>
      <c r="X147" s="41"/>
      <c r="Y147" s="35">
        <v>708.25</v>
      </c>
      <c r="Z147" s="32"/>
      <c r="AA147" s="49"/>
      <c r="AB147" s="35"/>
      <c r="AC147" s="41"/>
      <c r="AD147" s="35">
        <f t="shared" si="70"/>
        <v>93.051200000000009</v>
      </c>
      <c r="AE147" s="35">
        <f t="shared" si="77"/>
        <v>2408.384</v>
      </c>
      <c r="AF147" s="41">
        <f t="shared" si="71"/>
        <v>4378.88</v>
      </c>
      <c r="AG147" s="32">
        <f t="shared" si="72"/>
        <v>9122.6666666666679</v>
      </c>
      <c r="AH147" s="35">
        <v>2736.75</v>
      </c>
      <c r="AI147" s="35">
        <f t="shared" si="62"/>
        <v>2736.8</v>
      </c>
      <c r="AJ147" s="35">
        <f t="shared" si="63"/>
        <v>547.36</v>
      </c>
      <c r="AK147" s="35">
        <f t="shared" si="64"/>
        <v>912.26666666666677</v>
      </c>
      <c r="AL147" s="35">
        <f t="shared" si="65"/>
        <v>2736.8</v>
      </c>
      <c r="AM147" s="35">
        <f t="shared" si="66"/>
        <v>2189.44</v>
      </c>
      <c r="AN147" s="35"/>
      <c r="AO147" s="35"/>
      <c r="AP147" s="35"/>
      <c r="AQ147" s="35"/>
      <c r="AR147" s="36">
        <f t="shared" si="73"/>
        <v>134879.87373333334</v>
      </c>
      <c r="AS147" s="35"/>
    </row>
    <row r="148" spans="1:45" s="8" customFormat="1" x14ac:dyDescent="0.2">
      <c r="A148" s="24">
        <f t="shared" si="76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27">
        <v>42110</v>
      </c>
      <c r="G148" s="24">
        <v>3</v>
      </c>
      <c r="H148" s="28">
        <v>40</v>
      </c>
      <c r="I148" s="29" t="s">
        <v>69</v>
      </c>
      <c r="J148" s="30" t="s">
        <v>34</v>
      </c>
      <c r="K148" s="29" t="s">
        <v>70</v>
      </c>
      <c r="L148" s="28" t="s">
        <v>42</v>
      </c>
      <c r="M148" s="28" t="s">
        <v>141</v>
      </c>
      <c r="N148" s="31">
        <v>5473.6</v>
      </c>
      <c r="O148" s="32"/>
      <c r="P148" s="32">
        <f t="shared" si="75"/>
        <v>5473.6</v>
      </c>
      <c r="Q148" s="35">
        <v>1091</v>
      </c>
      <c r="R148" s="35"/>
      <c r="S148" s="32"/>
      <c r="T148" s="33">
        <f t="shared" si="67"/>
        <v>957.88</v>
      </c>
      <c r="U148" s="35">
        <f t="shared" si="68"/>
        <v>164.208</v>
      </c>
      <c r="V148" s="48">
        <f t="shared" si="61"/>
        <v>328.416</v>
      </c>
      <c r="W148" s="35">
        <f t="shared" si="69"/>
        <v>109.47200000000001</v>
      </c>
      <c r="X148" s="41"/>
      <c r="Y148" s="35">
        <v>708.25</v>
      </c>
      <c r="Z148" s="32"/>
      <c r="AA148" s="49"/>
      <c r="AB148" s="35"/>
      <c r="AC148" s="41"/>
      <c r="AD148" s="35">
        <f t="shared" si="70"/>
        <v>93.051200000000009</v>
      </c>
      <c r="AE148" s="35">
        <f t="shared" si="77"/>
        <v>2408.384</v>
      </c>
      <c r="AF148" s="41">
        <f t="shared" si="71"/>
        <v>4378.88</v>
      </c>
      <c r="AG148" s="32">
        <f t="shared" si="72"/>
        <v>9122.6666666666679</v>
      </c>
      <c r="AH148" s="35">
        <v>2736.75</v>
      </c>
      <c r="AI148" s="35">
        <f t="shared" si="62"/>
        <v>2736.8</v>
      </c>
      <c r="AJ148" s="35">
        <f t="shared" si="63"/>
        <v>547.36</v>
      </c>
      <c r="AK148" s="35">
        <f t="shared" si="64"/>
        <v>912.26666666666677</v>
      </c>
      <c r="AL148" s="35">
        <f t="shared" si="65"/>
        <v>2736.8</v>
      </c>
      <c r="AM148" s="35">
        <f t="shared" si="66"/>
        <v>2189.44</v>
      </c>
      <c r="AN148" s="35"/>
      <c r="AO148" s="35"/>
      <c r="AP148" s="35"/>
      <c r="AQ148" s="35"/>
      <c r="AR148" s="36">
        <f t="shared" si="73"/>
        <v>134879.87373333334</v>
      </c>
      <c r="AS148" s="35"/>
    </row>
    <row r="149" spans="1:45" s="8" customFormat="1" x14ac:dyDescent="0.2">
      <c r="A149" s="24">
        <f t="shared" si="76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27">
        <v>38586</v>
      </c>
      <c r="G149" s="24"/>
      <c r="H149" s="28">
        <v>40</v>
      </c>
      <c r="I149" s="29" t="s">
        <v>68</v>
      </c>
      <c r="J149" s="30" t="s">
        <v>177</v>
      </c>
      <c r="K149" s="29" t="s">
        <v>70</v>
      </c>
      <c r="L149" s="28" t="s">
        <v>43</v>
      </c>
      <c r="M149" s="28" t="s">
        <v>141</v>
      </c>
      <c r="N149" s="31">
        <v>47051.9</v>
      </c>
      <c r="O149" s="32"/>
      <c r="P149" s="32">
        <f t="shared" si="74"/>
        <v>47051.9</v>
      </c>
      <c r="Q149" s="35">
        <v>1091</v>
      </c>
      <c r="R149" s="35"/>
      <c r="S149" s="32"/>
      <c r="T149" s="33">
        <f t="shared" si="67"/>
        <v>8234.0825000000004</v>
      </c>
      <c r="U149" s="35">
        <f t="shared" si="68"/>
        <v>1411.557</v>
      </c>
      <c r="V149" s="47">
        <v>1292.6300000000001</v>
      </c>
      <c r="W149" s="35">
        <f t="shared" si="69"/>
        <v>941.03800000000001</v>
      </c>
      <c r="X149" s="41"/>
      <c r="Y149" s="35"/>
      <c r="Z149" s="32"/>
      <c r="AA149" s="49"/>
      <c r="AB149" s="35"/>
      <c r="AC149" s="41"/>
      <c r="AD149" s="35">
        <f t="shared" si="70"/>
        <v>799.8823000000001</v>
      </c>
      <c r="AE149" s="35">
        <f t="shared" si="77"/>
        <v>20702.835999999999</v>
      </c>
      <c r="AF149" s="41">
        <f t="shared" si="71"/>
        <v>37641.520000000004</v>
      </c>
      <c r="AG149" s="32">
        <f t="shared" si="72"/>
        <v>78419.833333333343</v>
      </c>
      <c r="AH149" s="35">
        <v>0</v>
      </c>
      <c r="AI149" s="35">
        <v>9666.0499999999993</v>
      </c>
      <c r="AJ149" s="35"/>
      <c r="AK149" s="35"/>
      <c r="AL149" s="35"/>
      <c r="AM149" s="35"/>
      <c r="AN149" s="35"/>
      <c r="AO149" s="35"/>
      <c r="AP149" s="35"/>
      <c r="AQ149" s="35"/>
      <c r="AR149" s="36">
        <f t="shared" si="73"/>
        <v>876295.31693333329</v>
      </c>
      <c r="AS149" s="35"/>
    </row>
    <row r="150" spans="1:45" s="8" customFormat="1" x14ac:dyDescent="0.2">
      <c r="A150" s="24">
        <f t="shared" si="76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27"/>
      <c r="G150" s="24"/>
      <c r="H150" s="28">
        <v>40</v>
      </c>
      <c r="I150" s="29" t="s">
        <v>68</v>
      </c>
      <c r="J150" s="30" t="s">
        <v>179</v>
      </c>
      <c r="K150" s="29" t="s">
        <v>70</v>
      </c>
      <c r="L150" s="28" t="s">
        <v>43</v>
      </c>
      <c r="M150" s="28"/>
      <c r="N150" s="31">
        <v>34586.15</v>
      </c>
      <c r="O150" s="32"/>
      <c r="P150" s="32">
        <f t="shared" si="74"/>
        <v>34586.15</v>
      </c>
      <c r="Q150" s="35">
        <v>1091</v>
      </c>
      <c r="R150" s="35"/>
      <c r="S150" s="32"/>
      <c r="T150" s="33">
        <f t="shared" si="67"/>
        <v>6052.5762500000001</v>
      </c>
      <c r="U150" s="35">
        <f t="shared" si="68"/>
        <v>1037.5844999999999</v>
      </c>
      <c r="V150" s="47">
        <v>1292.6300000000001</v>
      </c>
      <c r="W150" s="35">
        <f t="shared" si="69"/>
        <v>691.72300000000007</v>
      </c>
      <c r="X150" s="41"/>
      <c r="Y150" s="35"/>
      <c r="Z150" s="32"/>
      <c r="AA150" s="49"/>
      <c r="AB150" s="35"/>
      <c r="AC150" s="41"/>
      <c r="AD150" s="35">
        <f t="shared" si="70"/>
        <v>587.96455000000003</v>
      </c>
      <c r="AE150" s="35">
        <f t="shared" si="77"/>
        <v>15217.906000000001</v>
      </c>
      <c r="AF150" s="41">
        <f t="shared" si="71"/>
        <v>27668.92</v>
      </c>
      <c r="AG150" s="32">
        <f t="shared" si="72"/>
        <v>57643.583333333336</v>
      </c>
      <c r="AH150" s="35">
        <v>0</v>
      </c>
      <c r="AI150" s="35">
        <v>9666.0499999999993</v>
      </c>
      <c r="AJ150" s="35"/>
      <c r="AK150" s="35"/>
      <c r="AL150" s="35"/>
      <c r="AM150" s="35"/>
      <c r="AN150" s="35"/>
      <c r="AO150" s="35"/>
      <c r="AP150" s="35"/>
      <c r="AQ150" s="35"/>
      <c r="AR150" s="36">
        <f t="shared" si="73"/>
        <v>654271.99893333321</v>
      </c>
      <c r="AS150" s="35" t="s">
        <v>72</v>
      </c>
    </row>
    <row r="151" spans="1:45" s="8" customFormat="1" x14ac:dyDescent="0.2">
      <c r="A151" s="24">
        <f t="shared" si="76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27">
        <v>37453</v>
      </c>
      <c r="G151" s="24"/>
      <c r="H151" s="28">
        <v>40</v>
      </c>
      <c r="I151" s="29" t="s">
        <v>68</v>
      </c>
      <c r="J151" s="30" t="s">
        <v>179</v>
      </c>
      <c r="K151" s="29" t="s">
        <v>70</v>
      </c>
      <c r="L151" s="28" t="s">
        <v>43</v>
      </c>
      <c r="M151" s="28" t="s">
        <v>141</v>
      </c>
      <c r="N151" s="31">
        <v>34586.15</v>
      </c>
      <c r="O151" s="32"/>
      <c r="P151" s="32">
        <f t="shared" si="74"/>
        <v>34586.15</v>
      </c>
      <c r="Q151" s="35">
        <v>1091</v>
      </c>
      <c r="R151" s="35"/>
      <c r="S151" s="32"/>
      <c r="T151" s="33">
        <f t="shared" si="67"/>
        <v>6052.5762500000001</v>
      </c>
      <c r="U151" s="35">
        <f t="shared" si="68"/>
        <v>1037.5844999999999</v>
      </c>
      <c r="V151" s="47">
        <v>1292.6300000000001</v>
      </c>
      <c r="W151" s="35">
        <f t="shared" si="69"/>
        <v>691.72300000000007</v>
      </c>
      <c r="X151" s="41"/>
      <c r="Y151" s="35"/>
      <c r="Z151" s="32"/>
      <c r="AA151" s="49"/>
      <c r="AB151" s="35"/>
      <c r="AC151" s="41"/>
      <c r="AD151" s="35">
        <f t="shared" si="70"/>
        <v>587.96455000000003</v>
      </c>
      <c r="AE151" s="35">
        <f t="shared" si="77"/>
        <v>15217.906000000001</v>
      </c>
      <c r="AF151" s="41">
        <f t="shared" si="71"/>
        <v>27668.92</v>
      </c>
      <c r="AG151" s="32">
        <f t="shared" si="72"/>
        <v>57643.583333333336</v>
      </c>
      <c r="AH151" s="35">
        <v>17293.05</v>
      </c>
      <c r="AI151" s="35">
        <v>9666.0499999999993</v>
      </c>
      <c r="AJ151" s="35"/>
      <c r="AK151" s="35"/>
      <c r="AL151" s="35"/>
      <c r="AM151" s="35"/>
      <c r="AN151" s="35"/>
      <c r="AO151" s="35"/>
      <c r="AP151" s="35"/>
      <c r="AQ151" s="35"/>
      <c r="AR151" s="36">
        <f t="shared" si="73"/>
        <v>671565.04893333325</v>
      </c>
      <c r="AS151" s="35"/>
    </row>
    <row r="152" spans="1:45" s="8" customFormat="1" x14ac:dyDescent="0.2">
      <c r="A152" s="24">
        <f t="shared" si="76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27">
        <v>38139</v>
      </c>
      <c r="G152" s="24"/>
      <c r="H152" s="28">
        <v>40</v>
      </c>
      <c r="I152" s="29" t="s">
        <v>68</v>
      </c>
      <c r="J152" s="30" t="s">
        <v>157</v>
      </c>
      <c r="K152" s="29" t="s">
        <v>70</v>
      </c>
      <c r="L152" s="28" t="s">
        <v>43</v>
      </c>
      <c r="M152" s="28" t="s">
        <v>142</v>
      </c>
      <c r="N152" s="31">
        <v>29113.45</v>
      </c>
      <c r="O152" s="32"/>
      <c r="P152" s="32">
        <f t="shared" si="74"/>
        <v>29113.45</v>
      </c>
      <c r="Q152" s="35">
        <v>1091</v>
      </c>
      <c r="R152" s="35"/>
      <c r="S152" s="32"/>
      <c r="T152" s="33">
        <f t="shared" si="67"/>
        <v>5094.8537500000002</v>
      </c>
      <c r="U152" s="35">
        <f t="shared" si="68"/>
        <v>873.40350000000001</v>
      </c>
      <c r="V152" s="47">
        <v>1292.6300000000001</v>
      </c>
      <c r="W152" s="35">
        <f t="shared" si="69"/>
        <v>582.26900000000001</v>
      </c>
      <c r="X152" s="41"/>
      <c r="Y152" s="35"/>
      <c r="Z152" s="32"/>
      <c r="AA152" s="49"/>
      <c r="AB152" s="35"/>
      <c r="AC152" s="41"/>
      <c r="AD152" s="35">
        <f t="shared" si="70"/>
        <v>494.92865000000006</v>
      </c>
      <c r="AE152" s="35">
        <f t="shared" si="77"/>
        <v>12809.918</v>
      </c>
      <c r="AF152" s="41">
        <f t="shared" si="71"/>
        <v>23290.760000000002</v>
      </c>
      <c r="AG152" s="32">
        <f t="shared" si="72"/>
        <v>48522.416666666672</v>
      </c>
      <c r="AH152" s="35">
        <v>14556.75</v>
      </c>
      <c r="AI152" s="35">
        <v>9666.0499999999993</v>
      </c>
      <c r="AJ152" s="35"/>
      <c r="AK152" s="35"/>
      <c r="AL152" s="35"/>
      <c r="AM152" s="35"/>
      <c r="AN152" s="35"/>
      <c r="AO152" s="35"/>
      <c r="AP152" s="35"/>
      <c r="AQ152" s="35"/>
      <c r="AR152" s="36">
        <f t="shared" si="73"/>
        <v>571356.31346666662</v>
      </c>
      <c r="AS152" s="35"/>
    </row>
    <row r="153" spans="1:45" s="8" customFormat="1" x14ac:dyDescent="0.2">
      <c r="A153" s="24">
        <f t="shared" si="76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27">
        <v>39753</v>
      </c>
      <c r="G153" s="24"/>
      <c r="H153" s="28">
        <v>40</v>
      </c>
      <c r="I153" s="29" t="s">
        <v>68</v>
      </c>
      <c r="J153" s="30" t="s">
        <v>157</v>
      </c>
      <c r="K153" s="29" t="s">
        <v>70</v>
      </c>
      <c r="L153" s="28" t="s">
        <v>43</v>
      </c>
      <c r="M153" s="28" t="s">
        <v>142</v>
      </c>
      <c r="N153" s="31">
        <v>29113.45</v>
      </c>
      <c r="O153" s="32"/>
      <c r="P153" s="32">
        <f t="shared" si="74"/>
        <v>29113.45</v>
      </c>
      <c r="Q153" s="35">
        <v>1091</v>
      </c>
      <c r="R153" s="35"/>
      <c r="S153" s="32"/>
      <c r="T153" s="33">
        <f t="shared" si="67"/>
        <v>5094.8537500000002</v>
      </c>
      <c r="U153" s="35">
        <f t="shared" si="68"/>
        <v>873.40350000000001</v>
      </c>
      <c r="V153" s="47">
        <v>1292.6300000000001</v>
      </c>
      <c r="W153" s="35">
        <f t="shared" si="69"/>
        <v>582.26900000000001</v>
      </c>
      <c r="X153" s="41"/>
      <c r="Y153" s="35"/>
      <c r="Z153" s="32"/>
      <c r="AA153" s="49"/>
      <c r="AB153" s="35"/>
      <c r="AC153" s="41"/>
      <c r="AD153" s="35">
        <f t="shared" si="70"/>
        <v>494.92865000000006</v>
      </c>
      <c r="AE153" s="35">
        <f t="shared" si="77"/>
        <v>12809.918</v>
      </c>
      <c r="AF153" s="41">
        <f t="shared" si="71"/>
        <v>23290.760000000002</v>
      </c>
      <c r="AG153" s="32">
        <f t="shared" si="72"/>
        <v>48522.416666666672</v>
      </c>
      <c r="AH153" s="35">
        <v>14556.75</v>
      </c>
      <c r="AI153" s="35">
        <v>9666.0499999999993</v>
      </c>
      <c r="AJ153" s="35"/>
      <c r="AK153" s="35"/>
      <c r="AL153" s="35"/>
      <c r="AM153" s="35"/>
      <c r="AN153" s="35"/>
      <c r="AO153" s="35"/>
      <c r="AP153" s="35"/>
      <c r="AQ153" s="35"/>
      <c r="AR153" s="36">
        <f t="shared" si="73"/>
        <v>571356.31346666662</v>
      </c>
      <c r="AS153" s="35"/>
    </row>
    <row r="154" spans="1:45" s="8" customFormat="1" x14ac:dyDescent="0.2">
      <c r="A154" s="24">
        <f t="shared" si="76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27">
        <v>41045</v>
      </c>
      <c r="G154" s="24"/>
      <c r="H154" s="28">
        <v>40</v>
      </c>
      <c r="I154" s="29" t="s">
        <v>68</v>
      </c>
      <c r="J154" s="30" t="s">
        <v>157</v>
      </c>
      <c r="K154" s="29" t="s">
        <v>70</v>
      </c>
      <c r="L154" s="28" t="s">
        <v>43</v>
      </c>
      <c r="M154" s="28" t="s">
        <v>142</v>
      </c>
      <c r="N154" s="31">
        <v>29113.45</v>
      </c>
      <c r="O154" s="32"/>
      <c r="P154" s="32">
        <f t="shared" si="74"/>
        <v>29113.45</v>
      </c>
      <c r="Q154" s="35">
        <v>1091</v>
      </c>
      <c r="R154" s="35"/>
      <c r="S154" s="32"/>
      <c r="T154" s="33">
        <f t="shared" si="67"/>
        <v>5094.8537500000002</v>
      </c>
      <c r="U154" s="35">
        <f t="shared" si="68"/>
        <v>873.40350000000001</v>
      </c>
      <c r="V154" s="47">
        <v>1292.6300000000001</v>
      </c>
      <c r="W154" s="35">
        <f t="shared" si="69"/>
        <v>582.26900000000001</v>
      </c>
      <c r="X154" s="41"/>
      <c r="Y154" s="35"/>
      <c r="Z154" s="32"/>
      <c r="AA154" s="49"/>
      <c r="AB154" s="35"/>
      <c r="AC154" s="41"/>
      <c r="AD154" s="35">
        <f t="shared" si="70"/>
        <v>494.92865000000006</v>
      </c>
      <c r="AE154" s="35">
        <f t="shared" si="77"/>
        <v>12809.918</v>
      </c>
      <c r="AF154" s="41">
        <f t="shared" si="71"/>
        <v>23290.760000000002</v>
      </c>
      <c r="AG154" s="32">
        <f t="shared" si="72"/>
        <v>48522.416666666672</v>
      </c>
      <c r="AH154" s="35">
        <v>14556.75</v>
      </c>
      <c r="AI154" s="35">
        <v>9666.0499999999993</v>
      </c>
      <c r="AJ154" s="35"/>
      <c r="AK154" s="35"/>
      <c r="AL154" s="35"/>
      <c r="AM154" s="35"/>
      <c r="AN154" s="35"/>
      <c r="AO154" s="35"/>
      <c r="AP154" s="35"/>
      <c r="AQ154" s="35"/>
      <c r="AR154" s="36">
        <f t="shared" si="73"/>
        <v>571356.31346666662</v>
      </c>
      <c r="AS154" s="35"/>
    </row>
    <row r="155" spans="1:45" s="8" customFormat="1" x14ac:dyDescent="0.2">
      <c r="A155" s="24">
        <f t="shared" si="76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27">
        <v>43481</v>
      </c>
      <c r="G155" s="24"/>
      <c r="H155" s="28">
        <v>40</v>
      </c>
      <c r="I155" s="29" t="s">
        <v>68</v>
      </c>
      <c r="J155" s="30" t="s">
        <v>157</v>
      </c>
      <c r="K155" s="29" t="s">
        <v>70</v>
      </c>
      <c r="L155" s="28" t="s">
        <v>43</v>
      </c>
      <c r="M155" s="28" t="s">
        <v>142</v>
      </c>
      <c r="N155" s="31">
        <v>29113.45</v>
      </c>
      <c r="O155" s="32"/>
      <c r="P155" s="32">
        <f t="shared" si="74"/>
        <v>29113.45</v>
      </c>
      <c r="Q155" s="35">
        <v>1091</v>
      </c>
      <c r="R155" s="35"/>
      <c r="S155" s="32"/>
      <c r="T155" s="33">
        <f t="shared" si="67"/>
        <v>5094.8537500000002</v>
      </c>
      <c r="U155" s="35">
        <f t="shared" si="68"/>
        <v>873.40350000000001</v>
      </c>
      <c r="V155" s="47">
        <v>1292.6300000000001</v>
      </c>
      <c r="W155" s="35">
        <f t="shared" si="69"/>
        <v>582.26900000000001</v>
      </c>
      <c r="X155" s="41"/>
      <c r="Y155" s="35"/>
      <c r="Z155" s="32"/>
      <c r="AA155" s="49"/>
      <c r="AB155" s="35"/>
      <c r="AC155" s="41"/>
      <c r="AD155" s="35">
        <f t="shared" si="70"/>
        <v>494.92865000000006</v>
      </c>
      <c r="AE155" s="35">
        <f t="shared" si="77"/>
        <v>12809.918</v>
      </c>
      <c r="AF155" s="41">
        <f t="shared" si="71"/>
        <v>23290.760000000002</v>
      </c>
      <c r="AG155" s="32">
        <f t="shared" si="72"/>
        <v>48522.416666666672</v>
      </c>
      <c r="AH155" s="35">
        <v>14556.75</v>
      </c>
      <c r="AI155" s="35">
        <v>9666.0499999999993</v>
      </c>
      <c r="AJ155" s="35"/>
      <c r="AK155" s="35"/>
      <c r="AL155" s="35"/>
      <c r="AM155" s="35"/>
      <c r="AN155" s="35"/>
      <c r="AO155" s="35"/>
      <c r="AP155" s="35"/>
      <c r="AQ155" s="35"/>
      <c r="AR155" s="36">
        <f t="shared" si="73"/>
        <v>571356.31346666662</v>
      </c>
      <c r="AS155" s="35"/>
    </row>
    <row r="156" spans="1:45" s="8" customFormat="1" x14ac:dyDescent="0.2">
      <c r="A156" s="24">
        <f t="shared" si="76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27">
        <v>43481</v>
      </c>
      <c r="G156" s="24"/>
      <c r="H156" s="28">
        <v>40</v>
      </c>
      <c r="I156" s="29" t="s">
        <v>68</v>
      </c>
      <c r="J156" s="30" t="s">
        <v>157</v>
      </c>
      <c r="K156" s="29" t="s">
        <v>70</v>
      </c>
      <c r="L156" s="28" t="s">
        <v>43</v>
      </c>
      <c r="M156" s="28" t="s">
        <v>142</v>
      </c>
      <c r="N156" s="31">
        <v>29113.45</v>
      </c>
      <c r="O156" s="32"/>
      <c r="P156" s="32">
        <f t="shared" si="74"/>
        <v>29113.45</v>
      </c>
      <c r="Q156" s="35">
        <v>1091</v>
      </c>
      <c r="R156" s="35"/>
      <c r="S156" s="32"/>
      <c r="T156" s="33">
        <f t="shared" si="67"/>
        <v>5094.8537500000002</v>
      </c>
      <c r="U156" s="35">
        <f t="shared" si="68"/>
        <v>873.40350000000001</v>
      </c>
      <c r="V156" s="47">
        <v>1292.6300000000001</v>
      </c>
      <c r="W156" s="35">
        <f t="shared" si="69"/>
        <v>582.26900000000001</v>
      </c>
      <c r="X156" s="41"/>
      <c r="Y156" s="35"/>
      <c r="Z156" s="32"/>
      <c r="AA156" s="49"/>
      <c r="AB156" s="35"/>
      <c r="AC156" s="41"/>
      <c r="AD156" s="35">
        <f t="shared" si="70"/>
        <v>494.92865000000006</v>
      </c>
      <c r="AE156" s="35">
        <f t="shared" si="77"/>
        <v>12809.918</v>
      </c>
      <c r="AF156" s="41">
        <f t="shared" si="71"/>
        <v>23290.760000000002</v>
      </c>
      <c r="AG156" s="32">
        <f t="shared" si="72"/>
        <v>48522.416666666672</v>
      </c>
      <c r="AH156" s="35">
        <v>0</v>
      </c>
      <c r="AI156" s="35">
        <v>9666.0499999999993</v>
      </c>
      <c r="AJ156" s="35"/>
      <c r="AK156" s="35"/>
      <c r="AL156" s="35"/>
      <c r="AM156" s="35"/>
      <c r="AN156" s="35"/>
      <c r="AO156" s="35"/>
      <c r="AP156" s="35"/>
      <c r="AQ156" s="35"/>
      <c r="AR156" s="36">
        <f t="shared" si="73"/>
        <v>556799.56346666662</v>
      </c>
      <c r="AS156" s="35"/>
    </row>
    <row r="157" spans="1:45" s="8" customFormat="1" x14ac:dyDescent="0.2">
      <c r="A157" s="24">
        <f t="shared" si="76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27">
        <v>36115</v>
      </c>
      <c r="G157" s="24">
        <v>14</v>
      </c>
      <c r="H157" s="28">
        <v>40</v>
      </c>
      <c r="I157" s="29" t="s">
        <v>69</v>
      </c>
      <c r="J157" s="30" t="s">
        <v>21</v>
      </c>
      <c r="K157" s="29" t="s">
        <v>70</v>
      </c>
      <c r="L157" s="28" t="s">
        <v>43</v>
      </c>
      <c r="M157" s="28" t="s">
        <v>141</v>
      </c>
      <c r="N157" s="31">
        <v>9666.0499999999993</v>
      </c>
      <c r="O157" s="32"/>
      <c r="P157" s="32">
        <f t="shared" si="74"/>
        <v>9666.0499999999993</v>
      </c>
      <c r="Q157" s="35">
        <v>1091</v>
      </c>
      <c r="R157" s="35"/>
      <c r="S157" s="32"/>
      <c r="T157" s="33">
        <f t="shared" si="67"/>
        <v>1691.5587499999997</v>
      </c>
      <c r="U157" s="35">
        <f t="shared" si="68"/>
        <v>289.98149999999998</v>
      </c>
      <c r="V157" s="48">
        <f t="shared" ref="V157:V190" si="78">(N157+X157)*6%</f>
        <v>811.94699999999989</v>
      </c>
      <c r="W157" s="35">
        <f t="shared" si="69"/>
        <v>193.321</v>
      </c>
      <c r="X157" s="41">
        <v>3866.4</v>
      </c>
      <c r="Y157" s="35">
        <v>708.25</v>
      </c>
      <c r="Z157" s="32"/>
      <c r="AA157" s="49"/>
      <c r="AB157" s="35"/>
      <c r="AC157" s="41">
        <v>1180</v>
      </c>
      <c r="AD157" s="35">
        <f t="shared" si="70"/>
        <v>164.32284999999999</v>
      </c>
      <c r="AE157" s="35">
        <f t="shared" si="77"/>
        <v>4253.0619999999999</v>
      </c>
      <c r="AF157" s="41">
        <f t="shared" si="71"/>
        <v>10825.96</v>
      </c>
      <c r="AG157" s="32">
        <f t="shared" si="72"/>
        <v>22554.083333333332</v>
      </c>
      <c r="AH157" s="35">
        <v>4833</v>
      </c>
      <c r="AI157" s="35">
        <f t="shared" ref="AI157:AI190" si="79">(N157/30)*15</f>
        <v>4833.0249999999996</v>
      </c>
      <c r="AJ157" s="35">
        <f t="shared" ref="AJ157:AJ190" si="80">(N157+X157)/30*3</f>
        <v>1353.2449999999999</v>
      </c>
      <c r="AK157" s="35">
        <f t="shared" ref="AK157:AK190" si="81">(N157+X157)/30*5</f>
        <v>2255.4083333333333</v>
      </c>
      <c r="AL157" s="35">
        <f t="shared" ref="AL157:AL190" si="82">(N157+X157)/30*15</f>
        <v>6766.2249999999995</v>
      </c>
      <c r="AM157" s="35">
        <f t="shared" ref="AM157:AM190" si="83">(N157+X157)/30*12</f>
        <v>5412.98</v>
      </c>
      <c r="AN157" s="35"/>
      <c r="AO157" s="35"/>
      <c r="AP157" s="35"/>
      <c r="AQ157" s="35"/>
      <c r="AR157" s="36">
        <f t="shared" si="73"/>
        <v>299040.96186666668</v>
      </c>
      <c r="AS157" s="35"/>
    </row>
    <row r="158" spans="1:45" s="8" customFormat="1" x14ac:dyDescent="0.2">
      <c r="A158" s="24">
        <f t="shared" si="76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27">
        <v>37865</v>
      </c>
      <c r="G158" s="24">
        <v>14</v>
      </c>
      <c r="H158" s="28">
        <v>40</v>
      </c>
      <c r="I158" s="29" t="s">
        <v>69</v>
      </c>
      <c r="J158" s="30" t="s">
        <v>21</v>
      </c>
      <c r="K158" s="29" t="s">
        <v>70</v>
      </c>
      <c r="L158" s="28" t="s">
        <v>43</v>
      </c>
      <c r="M158" s="28" t="s">
        <v>141</v>
      </c>
      <c r="N158" s="31">
        <v>9666.0499999999993</v>
      </c>
      <c r="O158" s="32"/>
      <c r="P158" s="32">
        <f t="shared" si="74"/>
        <v>9666.0499999999993</v>
      </c>
      <c r="Q158" s="35">
        <v>1091</v>
      </c>
      <c r="R158" s="35"/>
      <c r="S158" s="32"/>
      <c r="T158" s="33">
        <f t="shared" si="67"/>
        <v>1691.5587499999997</v>
      </c>
      <c r="U158" s="35">
        <f t="shared" si="68"/>
        <v>289.98149999999998</v>
      </c>
      <c r="V158" s="48">
        <f t="shared" si="78"/>
        <v>765.5501999999999</v>
      </c>
      <c r="W158" s="35">
        <f t="shared" si="69"/>
        <v>193.321</v>
      </c>
      <c r="X158" s="41">
        <v>3093.12</v>
      </c>
      <c r="Y158" s="35">
        <v>708.25</v>
      </c>
      <c r="Z158" s="32"/>
      <c r="AA158" s="49"/>
      <c r="AB158" s="35"/>
      <c r="AC158" s="41">
        <v>2360</v>
      </c>
      <c r="AD158" s="35">
        <f t="shared" si="70"/>
        <v>164.32284999999999</v>
      </c>
      <c r="AE158" s="35">
        <f t="shared" si="77"/>
        <v>4253.0619999999999</v>
      </c>
      <c r="AF158" s="41">
        <f t="shared" si="71"/>
        <v>10207.335999999998</v>
      </c>
      <c r="AG158" s="32">
        <f t="shared" si="72"/>
        <v>21265.283333333329</v>
      </c>
      <c r="AH158" s="35">
        <v>4833</v>
      </c>
      <c r="AI158" s="35">
        <f t="shared" si="79"/>
        <v>4833.0249999999996</v>
      </c>
      <c r="AJ158" s="35">
        <f t="shared" si="80"/>
        <v>1275.9169999999997</v>
      </c>
      <c r="AK158" s="35">
        <f t="shared" si="81"/>
        <v>2126.5283333333327</v>
      </c>
      <c r="AL158" s="35">
        <f t="shared" si="82"/>
        <v>6379.5849999999991</v>
      </c>
      <c r="AM158" s="35">
        <f t="shared" si="83"/>
        <v>5103.6679999999988</v>
      </c>
      <c r="AN158" s="35"/>
      <c r="AO158" s="35"/>
      <c r="AP158" s="35"/>
      <c r="AQ158" s="35"/>
      <c r="AR158" s="36">
        <f t="shared" si="73"/>
        <v>300555.25626666663</v>
      </c>
      <c r="AS158" s="35"/>
    </row>
    <row r="159" spans="1:45" s="8" customFormat="1" x14ac:dyDescent="0.2">
      <c r="A159" s="24">
        <f t="shared" si="76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27">
        <v>42972</v>
      </c>
      <c r="G159" s="24">
        <v>14</v>
      </c>
      <c r="H159" s="28">
        <v>40</v>
      </c>
      <c r="I159" s="29" t="s">
        <v>69</v>
      </c>
      <c r="J159" s="30" t="s">
        <v>21</v>
      </c>
      <c r="K159" s="29" t="s">
        <v>70</v>
      </c>
      <c r="L159" s="28" t="s">
        <v>43</v>
      </c>
      <c r="M159" s="28" t="s">
        <v>141</v>
      </c>
      <c r="N159" s="31">
        <v>9666.0499999999993</v>
      </c>
      <c r="O159" s="32"/>
      <c r="P159" s="32">
        <f t="shared" si="74"/>
        <v>9666.0499999999993</v>
      </c>
      <c r="Q159" s="35">
        <v>1091</v>
      </c>
      <c r="R159" s="35"/>
      <c r="S159" s="32"/>
      <c r="T159" s="33">
        <f t="shared" si="67"/>
        <v>1691.5587499999997</v>
      </c>
      <c r="U159" s="35">
        <f t="shared" si="68"/>
        <v>289.98149999999998</v>
      </c>
      <c r="V159" s="48">
        <f t="shared" si="78"/>
        <v>579.96299999999997</v>
      </c>
      <c r="W159" s="35">
        <f t="shared" si="69"/>
        <v>193.321</v>
      </c>
      <c r="X159" s="41"/>
      <c r="Y159" s="35">
        <v>708.25</v>
      </c>
      <c r="Z159" s="32"/>
      <c r="AA159" s="49"/>
      <c r="AB159" s="35"/>
      <c r="AC159" s="41"/>
      <c r="AD159" s="35">
        <f t="shared" si="70"/>
        <v>164.32284999999999</v>
      </c>
      <c r="AE159" s="35">
        <f t="shared" si="77"/>
        <v>4253.0619999999999</v>
      </c>
      <c r="AF159" s="41">
        <f t="shared" si="71"/>
        <v>7732.84</v>
      </c>
      <c r="AG159" s="32">
        <f t="shared" si="72"/>
        <v>16110.083333333332</v>
      </c>
      <c r="AH159" s="35">
        <v>4833</v>
      </c>
      <c r="AI159" s="35">
        <f t="shared" si="79"/>
        <v>4833.0249999999996</v>
      </c>
      <c r="AJ159" s="35">
        <f t="shared" si="80"/>
        <v>966.60500000000002</v>
      </c>
      <c r="AK159" s="35">
        <f t="shared" si="81"/>
        <v>1611.0083333333332</v>
      </c>
      <c r="AL159" s="35">
        <f t="shared" si="82"/>
        <v>4833.0249999999996</v>
      </c>
      <c r="AM159" s="35">
        <f t="shared" si="83"/>
        <v>3866.42</v>
      </c>
      <c r="AN159" s="35"/>
      <c r="AO159" s="35"/>
      <c r="AP159" s="35"/>
      <c r="AQ159" s="35"/>
      <c r="AR159" s="36">
        <f t="shared" si="73"/>
        <v>221652.43386666666</v>
      </c>
      <c r="AS159" s="35"/>
    </row>
    <row r="160" spans="1:45" s="8" customFormat="1" x14ac:dyDescent="0.2">
      <c r="A160" s="24">
        <f t="shared" si="76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27">
        <v>40560</v>
      </c>
      <c r="G160" s="24">
        <v>13</v>
      </c>
      <c r="H160" s="28">
        <v>40</v>
      </c>
      <c r="I160" s="29" t="s">
        <v>69</v>
      </c>
      <c r="J160" s="30" t="s">
        <v>24</v>
      </c>
      <c r="K160" s="29" t="s">
        <v>70</v>
      </c>
      <c r="L160" s="28" t="s">
        <v>43</v>
      </c>
      <c r="M160" s="28" t="s">
        <v>144</v>
      </c>
      <c r="N160" s="31">
        <v>9006.5499999999993</v>
      </c>
      <c r="O160" s="32"/>
      <c r="P160" s="32">
        <f t="shared" si="74"/>
        <v>9006.5499999999993</v>
      </c>
      <c r="Q160" s="35">
        <v>1091</v>
      </c>
      <c r="R160" s="35"/>
      <c r="S160" s="32"/>
      <c r="T160" s="33">
        <f t="shared" si="67"/>
        <v>1576.1462499999998</v>
      </c>
      <c r="U160" s="35">
        <f t="shared" si="68"/>
        <v>270.19649999999996</v>
      </c>
      <c r="V160" s="48">
        <f t="shared" si="78"/>
        <v>626.85659999999996</v>
      </c>
      <c r="W160" s="35">
        <f t="shared" si="69"/>
        <v>180.131</v>
      </c>
      <c r="X160" s="41">
        <v>1441.06</v>
      </c>
      <c r="Y160" s="35">
        <v>708.25</v>
      </c>
      <c r="Z160" s="32"/>
      <c r="AA160" s="49"/>
      <c r="AB160" s="35"/>
      <c r="AC160" s="41">
        <v>1180</v>
      </c>
      <c r="AD160" s="35">
        <f t="shared" si="70"/>
        <v>153.11134999999999</v>
      </c>
      <c r="AE160" s="35">
        <f t="shared" si="77"/>
        <v>3962.8820000000001</v>
      </c>
      <c r="AF160" s="41">
        <f t="shared" si="71"/>
        <v>8358.0879999999997</v>
      </c>
      <c r="AG160" s="32">
        <f t="shared" si="72"/>
        <v>17412.683333333331</v>
      </c>
      <c r="AH160" s="35">
        <v>4503.3</v>
      </c>
      <c r="AI160" s="35">
        <f t="shared" si="79"/>
        <v>4503.2749999999996</v>
      </c>
      <c r="AJ160" s="35">
        <f t="shared" si="80"/>
        <v>1044.761</v>
      </c>
      <c r="AK160" s="35">
        <f t="shared" si="81"/>
        <v>1741.268333333333</v>
      </c>
      <c r="AL160" s="35">
        <f t="shared" si="82"/>
        <v>5223.8049999999994</v>
      </c>
      <c r="AM160" s="35">
        <f t="shared" si="83"/>
        <v>4179.0439999999999</v>
      </c>
      <c r="AN160" s="35"/>
      <c r="AO160" s="35"/>
      <c r="AP160" s="35"/>
      <c r="AQ160" s="35"/>
      <c r="AR160" s="36">
        <f t="shared" si="73"/>
        <v>245728.72706666662</v>
      </c>
      <c r="AS160" s="35"/>
    </row>
    <row r="161" spans="1:45" s="8" customFormat="1" x14ac:dyDescent="0.2">
      <c r="A161" s="24">
        <f t="shared" si="76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27">
        <v>40686</v>
      </c>
      <c r="G161" s="24">
        <v>13</v>
      </c>
      <c r="H161" s="28">
        <v>40</v>
      </c>
      <c r="I161" s="29" t="s">
        <v>69</v>
      </c>
      <c r="J161" s="30" t="s">
        <v>23</v>
      </c>
      <c r="K161" s="29" t="s">
        <v>70</v>
      </c>
      <c r="L161" s="28" t="s">
        <v>43</v>
      </c>
      <c r="M161" s="28" t="s">
        <v>141</v>
      </c>
      <c r="N161" s="31">
        <v>9006.5499999999993</v>
      </c>
      <c r="O161" s="32"/>
      <c r="P161" s="32">
        <f t="shared" si="74"/>
        <v>9006.5499999999993</v>
      </c>
      <c r="Q161" s="35">
        <v>1091</v>
      </c>
      <c r="R161" s="35"/>
      <c r="S161" s="32"/>
      <c r="T161" s="33">
        <f t="shared" si="67"/>
        <v>1576.1462499999998</v>
      </c>
      <c r="U161" s="35">
        <f t="shared" si="68"/>
        <v>270.19649999999996</v>
      </c>
      <c r="V161" s="48">
        <f t="shared" si="78"/>
        <v>540.39299999999992</v>
      </c>
      <c r="W161" s="35">
        <f t="shared" si="69"/>
        <v>180.131</v>
      </c>
      <c r="X161" s="41"/>
      <c r="Y161" s="35">
        <v>708.25</v>
      </c>
      <c r="Z161" s="32"/>
      <c r="AA161" s="49"/>
      <c r="AB161" s="35"/>
      <c r="AC161" s="41"/>
      <c r="AD161" s="35">
        <f t="shared" si="70"/>
        <v>153.11134999999999</v>
      </c>
      <c r="AE161" s="35">
        <f t="shared" si="77"/>
        <v>3962.8820000000001</v>
      </c>
      <c r="AF161" s="41">
        <f t="shared" si="71"/>
        <v>7205.24</v>
      </c>
      <c r="AG161" s="32">
        <f t="shared" si="72"/>
        <v>15010.916666666666</v>
      </c>
      <c r="AH161" s="35">
        <v>0</v>
      </c>
      <c r="AI161" s="35">
        <f t="shared" si="79"/>
        <v>4503.2749999999996</v>
      </c>
      <c r="AJ161" s="35">
        <f t="shared" si="80"/>
        <v>900.65499999999997</v>
      </c>
      <c r="AK161" s="35">
        <f t="shared" si="81"/>
        <v>1501.0916666666665</v>
      </c>
      <c r="AL161" s="35">
        <f t="shared" si="82"/>
        <v>4503.2749999999996</v>
      </c>
      <c r="AM161" s="35">
        <f t="shared" si="83"/>
        <v>3602.62</v>
      </c>
      <c r="AN161" s="35"/>
      <c r="AO161" s="35"/>
      <c r="AP161" s="35"/>
      <c r="AQ161" s="35"/>
      <c r="AR161" s="36">
        <f t="shared" si="73"/>
        <v>203499.29253333333</v>
      </c>
      <c r="AS161" s="35"/>
    </row>
    <row r="162" spans="1:45" s="8" customFormat="1" x14ac:dyDescent="0.2">
      <c r="A162" s="24">
        <f t="shared" si="76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27">
        <v>41183</v>
      </c>
      <c r="G162" s="24">
        <v>13</v>
      </c>
      <c r="H162" s="28">
        <v>40</v>
      </c>
      <c r="I162" s="29" t="s">
        <v>69</v>
      </c>
      <c r="J162" s="30" t="s">
        <v>23</v>
      </c>
      <c r="K162" s="29" t="s">
        <v>70</v>
      </c>
      <c r="L162" s="28" t="s">
        <v>43</v>
      </c>
      <c r="M162" s="28" t="s">
        <v>141</v>
      </c>
      <c r="N162" s="31">
        <v>9006.5499999999993</v>
      </c>
      <c r="O162" s="32"/>
      <c r="P162" s="32">
        <f t="shared" si="74"/>
        <v>9006.5499999999993</v>
      </c>
      <c r="Q162" s="35">
        <v>1091</v>
      </c>
      <c r="R162" s="35"/>
      <c r="S162" s="32"/>
      <c r="T162" s="33">
        <f t="shared" si="67"/>
        <v>1576.1462499999998</v>
      </c>
      <c r="U162" s="35">
        <f t="shared" si="68"/>
        <v>270.19649999999996</v>
      </c>
      <c r="V162" s="48">
        <f t="shared" si="78"/>
        <v>605.24099999999987</v>
      </c>
      <c r="W162" s="35">
        <f t="shared" si="69"/>
        <v>180.131</v>
      </c>
      <c r="X162" s="41">
        <v>1080.8</v>
      </c>
      <c r="Y162" s="35">
        <v>708.25</v>
      </c>
      <c r="Z162" s="32"/>
      <c r="AA162" s="49"/>
      <c r="AB162" s="35"/>
      <c r="AC162" s="41"/>
      <c r="AD162" s="35">
        <f t="shared" si="70"/>
        <v>153.11134999999999</v>
      </c>
      <c r="AE162" s="35">
        <f t="shared" si="77"/>
        <v>3962.8820000000001</v>
      </c>
      <c r="AF162" s="41">
        <f t="shared" si="71"/>
        <v>8069.8799999999992</v>
      </c>
      <c r="AG162" s="32">
        <f t="shared" si="72"/>
        <v>16812.249999999996</v>
      </c>
      <c r="AH162" s="35">
        <v>4503.3</v>
      </c>
      <c r="AI162" s="35">
        <f t="shared" si="79"/>
        <v>4503.2749999999996</v>
      </c>
      <c r="AJ162" s="35">
        <f t="shared" si="80"/>
        <v>1008.7349999999999</v>
      </c>
      <c r="AK162" s="35">
        <f t="shared" si="81"/>
        <v>1681.2249999999997</v>
      </c>
      <c r="AL162" s="35">
        <f t="shared" si="82"/>
        <v>5043.6749999999993</v>
      </c>
      <c r="AM162" s="35">
        <f t="shared" si="83"/>
        <v>4034.9399999999996</v>
      </c>
      <c r="AN162" s="35"/>
      <c r="AO162" s="35"/>
      <c r="AP162" s="35"/>
      <c r="AQ162" s="35"/>
      <c r="AR162" s="36">
        <f t="shared" si="73"/>
        <v>225677.27519999997</v>
      </c>
      <c r="AS162" s="35"/>
    </row>
    <row r="163" spans="1:45" s="8" customFormat="1" x14ac:dyDescent="0.2">
      <c r="A163" s="24">
        <f t="shared" si="76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27">
        <v>36449</v>
      </c>
      <c r="G163" s="24">
        <v>13</v>
      </c>
      <c r="H163" s="28">
        <v>40</v>
      </c>
      <c r="I163" s="29" t="s">
        <v>69</v>
      </c>
      <c r="J163" s="30" t="s">
        <v>23</v>
      </c>
      <c r="K163" s="29" t="s">
        <v>70</v>
      </c>
      <c r="L163" s="28" t="s">
        <v>43</v>
      </c>
      <c r="M163" s="28" t="s">
        <v>141</v>
      </c>
      <c r="N163" s="31">
        <v>9006.5499999999993</v>
      </c>
      <c r="O163" s="32"/>
      <c r="P163" s="32">
        <f t="shared" si="74"/>
        <v>9006.5499999999993</v>
      </c>
      <c r="Q163" s="35">
        <v>1091</v>
      </c>
      <c r="R163" s="35"/>
      <c r="S163" s="32"/>
      <c r="T163" s="33">
        <f t="shared" si="67"/>
        <v>1576.1462499999998</v>
      </c>
      <c r="U163" s="35">
        <f t="shared" si="68"/>
        <v>270.19649999999996</v>
      </c>
      <c r="V163" s="48">
        <f t="shared" si="78"/>
        <v>745.74299999999994</v>
      </c>
      <c r="W163" s="35">
        <f t="shared" si="69"/>
        <v>180.131</v>
      </c>
      <c r="X163" s="41">
        <v>3422.5</v>
      </c>
      <c r="Y163" s="35">
        <v>708.25</v>
      </c>
      <c r="Z163" s="32"/>
      <c r="AA163" s="49"/>
      <c r="AB163" s="35"/>
      <c r="AC163" s="41"/>
      <c r="AD163" s="35">
        <f t="shared" si="70"/>
        <v>153.11134999999999</v>
      </c>
      <c r="AE163" s="35">
        <f t="shared" si="77"/>
        <v>3962.8820000000001</v>
      </c>
      <c r="AF163" s="41">
        <f t="shared" si="71"/>
        <v>9943.239999999998</v>
      </c>
      <c r="AG163" s="32">
        <f t="shared" si="72"/>
        <v>20715.083333333332</v>
      </c>
      <c r="AH163" s="35">
        <v>4503.3</v>
      </c>
      <c r="AI163" s="35">
        <f t="shared" si="79"/>
        <v>4503.2749999999996</v>
      </c>
      <c r="AJ163" s="35">
        <f t="shared" si="80"/>
        <v>1242.9049999999997</v>
      </c>
      <c r="AK163" s="35">
        <f t="shared" si="81"/>
        <v>2071.5083333333332</v>
      </c>
      <c r="AL163" s="35">
        <f t="shared" si="82"/>
        <v>6214.5249999999996</v>
      </c>
      <c r="AM163" s="35">
        <f t="shared" si="83"/>
        <v>4971.619999999999</v>
      </c>
      <c r="AN163" s="35"/>
      <c r="AO163" s="35"/>
      <c r="AP163" s="35"/>
      <c r="AQ163" s="35"/>
      <c r="AR163" s="36">
        <f t="shared" si="73"/>
        <v>263971.87586666661</v>
      </c>
      <c r="AS163" s="35"/>
    </row>
    <row r="164" spans="1:45" s="8" customFormat="1" x14ac:dyDescent="0.2">
      <c r="A164" s="24">
        <f t="shared" si="76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38">
        <v>42917</v>
      </c>
      <c r="G164" s="24">
        <v>13</v>
      </c>
      <c r="H164" s="39">
        <v>40</v>
      </c>
      <c r="I164" s="29" t="s">
        <v>69</v>
      </c>
      <c r="J164" s="40" t="s">
        <v>23</v>
      </c>
      <c r="K164" s="29" t="s">
        <v>70</v>
      </c>
      <c r="L164" s="28" t="s">
        <v>43</v>
      </c>
      <c r="M164" s="28" t="s">
        <v>141</v>
      </c>
      <c r="N164" s="31">
        <v>9006.5499999999993</v>
      </c>
      <c r="O164" s="32"/>
      <c r="P164" s="32">
        <f t="shared" si="74"/>
        <v>9006.5499999999993</v>
      </c>
      <c r="Q164" s="35">
        <v>1091</v>
      </c>
      <c r="R164" s="35"/>
      <c r="S164" s="32"/>
      <c r="T164" s="33">
        <f t="shared" si="67"/>
        <v>1576.1462499999998</v>
      </c>
      <c r="U164" s="35">
        <f t="shared" si="68"/>
        <v>270.19649999999996</v>
      </c>
      <c r="V164" s="48">
        <f t="shared" si="78"/>
        <v>540.39299999999992</v>
      </c>
      <c r="W164" s="35">
        <f t="shared" si="69"/>
        <v>180.131</v>
      </c>
      <c r="X164" s="41"/>
      <c r="Y164" s="35">
        <v>708.25</v>
      </c>
      <c r="Z164" s="32"/>
      <c r="AA164" s="49"/>
      <c r="AB164" s="35"/>
      <c r="AC164" s="41"/>
      <c r="AD164" s="35">
        <f t="shared" si="70"/>
        <v>153.11134999999999</v>
      </c>
      <c r="AE164" s="35">
        <f t="shared" si="77"/>
        <v>3962.8820000000001</v>
      </c>
      <c r="AF164" s="41">
        <f t="shared" si="71"/>
        <v>7205.24</v>
      </c>
      <c r="AG164" s="32">
        <f t="shared" si="72"/>
        <v>15010.916666666666</v>
      </c>
      <c r="AH164" s="35">
        <v>4503.3</v>
      </c>
      <c r="AI164" s="35">
        <f t="shared" si="79"/>
        <v>4503.2749999999996</v>
      </c>
      <c r="AJ164" s="35">
        <f t="shared" si="80"/>
        <v>900.65499999999997</v>
      </c>
      <c r="AK164" s="35">
        <f t="shared" si="81"/>
        <v>1501.0916666666665</v>
      </c>
      <c r="AL164" s="35">
        <f t="shared" si="82"/>
        <v>4503.2749999999996</v>
      </c>
      <c r="AM164" s="35">
        <f t="shared" si="83"/>
        <v>3602.62</v>
      </c>
      <c r="AN164" s="35"/>
      <c r="AO164" s="35"/>
      <c r="AP164" s="35"/>
      <c r="AQ164" s="35"/>
      <c r="AR164" s="36">
        <f t="shared" si="73"/>
        <v>208002.59253333331</v>
      </c>
      <c r="AS164" s="35"/>
    </row>
    <row r="165" spans="1:45" s="8" customFormat="1" x14ac:dyDescent="0.2">
      <c r="A165" s="24">
        <f t="shared" si="76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27">
        <v>42787</v>
      </c>
      <c r="G165" s="24">
        <v>10</v>
      </c>
      <c r="H165" s="28">
        <v>40</v>
      </c>
      <c r="I165" s="29" t="s">
        <v>69</v>
      </c>
      <c r="J165" s="30" t="s">
        <v>35</v>
      </c>
      <c r="K165" s="29" t="s">
        <v>70</v>
      </c>
      <c r="L165" s="28" t="s">
        <v>43</v>
      </c>
      <c r="M165" s="28" t="s">
        <v>141</v>
      </c>
      <c r="N165" s="31">
        <v>7723.6</v>
      </c>
      <c r="O165" s="32"/>
      <c r="P165" s="32">
        <f t="shared" si="74"/>
        <v>7723.6</v>
      </c>
      <c r="Q165" s="35">
        <v>1091</v>
      </c>
      <c r="R165" s="35"/>
      <c r="S165" s="32"/>
      <c r="T165" s="33">
        <f t="shared" si="67"/>
        <v>1351.6299999999999</v>
      </c>
      <c r="U165" s="35">
        <f t="shared" si="68"/>
        <v>231.708</v>
      </c>
      <c r="V165" s="48">
        <f t="shared" si="78"/>
        <v>463.416</v>
      </c>
      <c r="W165" s="35">
        <f t="shared" si="69"/>
        <v>154.47200000000001</v>
      </c>
      <c r="X165" s="41"/>
      <c r="Y165" s="35">
        <v>708.25</v>
      </c>
      <c r="Z165" s="32"/>
      <c r="AA165" s="49"/>
      <c r="AB165" s="35"/>
      <c r="AC165" s="41"/>
      <c r="AD165" s="35">
        <f t="shared" si="70"/>
        <v>131.30120000000002</v>
      </c>
      <c r="AE165" s="35">
        <f t="shared" si="77"/>
        <v>3398.384</v>
      </c>
      <c r="AF165" s="41">
        <f t="shared" si="71"/>
        <v>6178.8799999999992</v>
      </c>
      <c r="AG165" s="32">
        <f t="shared" si="72"/>
        <v>12872.666666666666</v>
      </c>
      <c r="AH165" s="35">
        <v>0</v>
      </c>
      <c r="AI165" s="35">
        <f t="shared" si="79"/>
        <v>3861.7999999999997</v>
      </c>
      <c r="AJ165" s="35">
        <f t="shared" si="80"/>
        <v>772.3599999999999</v>
      </c>
      <c r="AK165" s="35">
        <f t="shared" si="81"/>
        <v>1287.2666666666667</v>
      </c>
      <c r="AL165" s="35">
        <f t="shared" si="82"/>
        <v>3861.7999999999997</v>
      </c>
      <c r="AM165" s="35">
        <f t="shared" si="83"/>
        <v>3089.4399999999996</v>
      </c>
      <c r="AN165" s="35"/>
      <c r="AO165" s="35"/>
      <c r="AP165" s="35"/>
      <c r="AQ165" s="35"/>
      <c r="AR165" s="36">
        <f t="shared" si="73"/>
        <v>177587.12373333331</v>
      </c>
      <c r="AS165" s="35"/>
    </row>
    <row r="166" spans="1:45" s="8" customFormat="1" x14ac:dyDescent="0.2">
      <c r="A166" s="24">
        <f t="shared" si="76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27">
        <v>40352</v>
      </c>
      <c r="G166" s="24">
        <v>9</v>
      </c>
      <c r="H166" s="28">
        <v>40</v>
      </c>
      <c r="I166" s="29" t="s">
        <v>69</v>
      </c>
      <c r="J166" s="30" t="s">
        <v>39</v>
      </c>
      <c r="K166" s="29" t="s">
        <v>70</v>
      </c>
      <c r="L166" s="28" t="s">
        <v>43</v>
      </c>
      <c r="M166" s="28" t="s">
        <v>141</v>
      </c>
      <c r="N166" s="31">
        <v>7350</v>
      </c>
      <c r="O166" s="32"/>
      <c r="P166" s="32">
        <f t="shared" si="74"/>
        <v>7350</v>
      </c>
      <c r="Q166" s="35">
        <v>1091</v>
      </c>
      <c r="R166" s="35"/>
      <c r="S166" s="32"/>
      <c r="T166" s="33">
        <f t="shared" si="67"/>
        <v>1286.25</v>
      </c>
      <c r="U166" s="35">
        <f t="shared" si="68"/>
        <v>220.5</v>
      </c>
      <c r="V166" s="48">
        <f t="shared" si="78"/>
        <v>520.38</v>
      </c>
      <c r="W166" s="35">
        <f t="shared" si="69"/>
        <v>147</v>
      </c>
      <c r="X166" s="41">
        <v>1323</v>
      </c>
      <c r="Y166" s="35">
        <v>708.25</v>
      </c>
      <c r="Z166" s="32"/>
      <c r="AA166" s="49"/>
      <c r="AB166" s="35"/>
      <c r="AC166" s="41"/>
      <c r="AD166" s="35">
        <f t="shared" si="70"/>
        <v>124.95</v>
      </c>
      <c r="AE166" s="35">
        <f t="shared" si="77"/>
        <v>3234</v>
      </c>
      <c r="AF166" s="41">
        <f t="shared" si="71"/>
        <v>6938.4000000000005</v>
      </c>
      <c r="AG166" s="32">
        <f t="shared" si="72"/>
        <v>14455.000000000002</v>
      </c>
      <c r="AH166" s="35">
        <v>3675</v>
      </c>
      <c r="AI166" s="35">
        <f t="shared" si="79"/>
        <v>3675</v>
      </c>
      <c r="AJ166" s="35">
        <f t="shared" si="80"/>
        <v>867.30000000000007</v>
      </c>
      <c r="AK166" s="35">
        <f t="shared" si="81"/>
        <v>1445.5</v>
      </c>
      <c r="AL166" s="35">
        <f t="shared" si="82"/>
        <v>4336.5</v>
      </c>
      <c r="AM166" s="35">
        <f t="shared" si="83"/>
        <v>3469.2000000000003</v>
      </c>
      <c r="AN166" s="35"/>
      <c r="AO166" s="35"/>
      <c r="AP166" s="35"/>
      <c r="AQ166" s="35"/>
      <c r="AR166" s="36">
        <f t="shared" si="73"/>
        <v>195351.86</v>
      </c>
      <c r="AS166" s="35"/>
    </row>
    <row r="167" spans="1:45" s="8" customFormat="1" x14ac:dyDescent="0.2">
      <c r="A167" s="24">
        <f t="shared" si="76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27">
        <v>40924</v>
      </c>
      <c r="G167" s="24">
        <v>8</v>
      </c>
      <c r="H167" s="28">
        <v>40</v>
      </c>
      <c r="I167" s="29" t="s">
        <v>69</v>
      </c>
      <c r="J167" s="30" t="s">
        <v>37</v>
      </c>
      <c r="K167" s="29" t="s">
        <v>70</v>
      </c>
      <c r="L167" s="28" t="s">
        <v>43</v>
      </c>
      <c r="M167" s="28" t="s">
        <v>141</v>
      </c>
      <c r="N167" s="31">
        <v>6999.5</v>
      </c>
      <c r="O167" s="32"/>
      <c r="P167" s="32">
        <f t="shared" si="74"/>
        <v>6999.5</v>
      </c>
      <c r="Q167" s="35">
        <v>1091</v>
      </c>
      <c r="R167" s="35"/>
      <c r="S167" s="32"/>
      <c r="T167" s="33">
        <f t="shared" si="67"/>
        <v>1224.9124999999999</v>
      </c>
      <c r="U167" s="35">
        <f t="shared" si="68"/>
        <v>209.98499999999999</v>
      </c>
      <c r="V167" s="48">
        <f t="shared" si="78"/>
        <v>478.76640000000003</v>
      </c>
      <c r="W167" s="35">
        <f t="shared" si="69"/>
        <v>139.99</v>
      </c>
      <c r="X167" s="41">
        <v>979.94</v>
      </c>
      <c r="Y167" s="35">
        <v>708.25</v>
      </c>
      <c r="Z167" s="32"/>
      <c r="AA167" s="49"/>
      <c r="AB167" s="35"/>
      <c r="AC167" s="41"/>
      <c r="AD167" s="35">
        <f t="shared" si="70"/>
        <v>118.9915</v>
      </c>
      <c r="AE167" s="35">
        <f t="shared" si="77"/>
        <v>3079.78</v>
      </c>
      <c r="AF167" s="41">
        <f t="shared" si="71"/>
        <v>6383.5519999999997</v>
      </c>
      <c r="AG167" s="32">
        <f t="shared" si="72"/>
        <v>13299.066666666668</v>
      </c>
      <c r="AH167" s="35">
        <v>3499.8</v>
      </c>
      <c r="AI167" s="35">
        <f t="shared" si="79"/>
        <v>3499.75</v>
      </c>
      <c r="AJ167" s="35">
        <f t="shared" si="80"/>
        <v>797.94399999999996</v>
      </c>
      <c r="AK167" s="35">
        <f t="shared" si="81"/>
        <v>1329.9066666666668</v>
      </c>
      <c r="AL167" s="35">
        <f t="shared" si="82"/>
        <v>3989.7200000000003</v>
      </c>
      <c r="AM167" s="35">
        <f t="shared" si="83"/>
        <v>3191.7759999999998</v>
      </c>
      <c r="AN167" s="35"/>
      <c r="AO167" s="35"/>
      <c r="AP167" s="35"/>
      <c r="AQ167" s="35"/>
      <c r="AR167" s="36">
        <f t="shared" si="73"/>
        <v>182487.32013333333</v>
      </c>
      <c r="AS167" s="35"/>
    </row>
    <row r="168" spans="1:45" s="8" customFormat="1" x14ac:dyDescent="0.2">
      <c r="A168" s="24">
        <f t="shared" si="76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27">
        <v>38992</v>
      </c>
      <c r="G168" s="24">
        <v>8</v>
      </c>
      <c r="H168" s="28">
        <v>40</v>
      </c>
      <c r="I168" s="29" t="s">
        <v>69</v>
      </c>
      <c r="J168" s="30" t="s">
        <v>37</v>
      </c>
      <c r="K168" s="29" t="s">
        <v>70</v>
      </c>
      <c r="L168" s="28" t="s">
        <v>43</v>
      </c>
      <c r="M168" s="28" t="s">
        <v>141</v>
      </c>
      <c r="N168" s="31">
        <v>6999.5</v>
      </c>
      <c r="O168" s="32"/>
      <c r="P168" s="32">
        <f t="shared" si="74"/>
        <v>6999.5</v>
      </c>
      <c r="Q168" s="35">
        <v>1091</v>
      </c>
      <c r="R168" s="35"/>
      <c r="S168" s="32"/>
      <c r="T168" s="33">
        <f t="shared" si="67"/>
        <v>1224.9124999999999</v>
      </c>
      <c r="U168" s="35">
        <f t="shared" si="68"/>
        <v>209.98499999999999</v>
      </c>
      <c r="V168" s="48">
        <f t="shared" si="78"/>
        <v>520.76400000000001</v>
      </c>
      <c r="W168" s="35">
        <f t="shared" si="69"/>
        <v>139.99</v>
      </c>
      <c r="X168" s="41">
        <v>1679.9</v>
      </c>
      <c r="Y168" s="35">
        <v>708.25</v>
      </c>
      <c r="Z168" s="32"/>
      <c r="AA168" s="49"/>
      <c r="AB168" s="35"/>
      <c r="AC168" s="41"/>
      <c r="AD168" s="35">
        <f t="shared" si="70"/>
        <v>118.9915</v>
      </c>
      <c r="AE168" s="35">
        <f t="shared" si="77"/>
        <v>3079.78</v>
      </c>
      <c r="AF168" s="41">
        <f t="shared" si="71"/>
        <v>6943.52</v>
      </c>
      <c r="AG168" s="32">
        <f t="shared" si="72"/>
        <v>14465.666666666666</v>
      </c>
      <c r="AH168" s="35">
        <v>3499.8</v>
      </c>
      <c r="AI168" s="35">
        <f t="shared" si="79"/>
        <v>3499.75</v>
      </c>
      <c r="AJ168" s="35">
        <f t="shared" si="80"/>
        <v>867.94</v>
      </c>
      <c r="AK168" s="35">
        <f t="shared" si="81"/>
        <v>1446.5666666666666</v>
      </c>
      <c r="AL168" s="35">
        <f t="shared" si="82"/>
        <v>4339.7</v>
      </c>
      <c r="AM168" s="35">
        <f t="shared" si="83"/>
        <v>3471.76</v>
      </c>
      <c r="AN168" s="35"/>
      <c r="AO168" s="35"/>
      <c r="AP168" s="35"/>
      <c r="AQ168" s="35"/>
      <c r="AR168" s="36">
        <f t="shared" si="73"/>
        <v>193933.99933333334</v>
      </c>
      <c r="AS168" s="35"/>
    </row>
    <row r="169" spans="1:45" s="8" customFormat="1" x14ac:dyDescent="0.2">
      <c r="A169" s="24">
        <f t="shared" si="76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27">
        <v>41290</v>
      </c>
      <c r="G169" s="24">
        <v>8</v>
      </c>
      <c r="H169" s="28">
        <v>40</v>
      </c>
      <c r="I169" s="29" t="s">
        <v>69</v>
      </c>
      <c r="J169" s="30" t="s">
        <v>27</v>
      </c>
      <c r="K169" s="29" t="s">
        <v>70</v>
      </c>
      <c r="L169" s="28" t="s">
        <v>43</v>
      </c>
      <c r="M169" s="28" t="s">
        <v>141</v>
      </c>
      <c r="N169" s="31">
        <v>6999.5</v>
      </c>
      <c r="O169" s="32"/>
      <c r="P169" s="32">
        <f t="shared" si="74"/>
        <v>6999.5</v>
      </c>
      <c r="Q169" s="35">
        <v>1091</v>
      </c>
      <c r="R169" s="35"/>
      <c r="S169" s="32"/>
      <c r="T169" s="33">
        <f t="shared" si="67"/>
        <v>1224.9124999999999</v>
      </c>
      <c r="U169" s="35">
        <f t="shared" si="68"/>
        <v>209.98499999999999</v>
      </c>
      <c r="V169" s="48">
        <f t="shared" si="78"/>
        <v>470.3664</v>
      </c>
      <c r="W169" s="35">
        <f t="shared" si="69"/>
        <v>139.99</v>
      </c>
      <c r="X169" s="41">
        <v>839.94</v>
      </c>
      <c r="Y169" s="35">
        <v>708.25</v>
      </c>
      <c r="Z169" s="32"/>
      <c r="AA169" s="49"/>
      <c r="AB169" s="35"/>
      <c r="AC169" s="41">
        <v>1180</v>
      </c>
      <c r="AD169" s="35">
        <f t="shared" si="70"/>
        <v>118.9915</v>
      </c>
      <c r="AE169" s="35">
        <f t="shared" si="77"/>
        <v>3079.78</v>
      </c>
      <c r="AF169" s="41">
        <f t="shared" si="71"/>
        <v>6271.5520000000015</v>
      </c>
      <c r="AG169" s="32">
        <f t="shared" si="72"/>
        <v>13065.733333333335</v>
      </c>
      <c r="AH169" s="35">
        <v>3499.8</v>
      </c>
      <c r="AI169" s="35">
        <f t="shared" si="79"/>
        <v>3499.75</v>
      </c>
      <c r="AJ169" s="35">
        <f t="shared" si="80"/>
        <v>783.94400000000019</v>
      </c>
      <c r="AK169" s="35">
        <f t="shared" si="81"/>
        <v>1306.5733333333335</v>
      </c>
      <c r="AL169" s="35">
        <f t="shared" si="82"/>
        <v>3919.7200000000007</v>
      </c>
      <c r="AM169" s="35">
        <f t="shared" si="83"/>
        <v>3135.7760000000007</v>
      </c>
      <c r="AN169" s="35"/>
      <c r="AO169" s="35"/>
      <c r="AP169" s="35"/>
      <c r="AQ169" s="35"/>
      <c r="AR169" s="36">
        <f t="shared" si="73"/>
        <v>194357.85346666671</v>
      </c>
      <c r="AS169" s="35"/>
    </row>
    <row r="170" spans="1:45" s="8" customFormat="1" x14ac:dyDescent="0.2">
      <c r="A170" s="24">
        <f t="shared" si="76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27">
        <v>40087</v>
      </c>
      <c r="G170" s="24">
        <v>8</v>
      </c>
      <c r="H170" s="28">
        <v>40</v>
      </c>
      <c r="I170" s="29" t="s">
        <v>69</v>
      </c>
      <c r="J170" s="30" t="s">
        <v>27</v>
      </c>
      <c r="K170" s="29" t="s">
        <v>70</v>
      </c>
      <c r="L170" s="28" t="s">
        <v>43</v>
      </c>
      <c r="M170" s="28" t="s">
        <v>141</v>
      </c>
      <c r="N170" s="31">
        <v>6999.5</v>
      </c>
      <c r="O170" s="32"/>
      <c r="P170" s="32">
        <f t="shared" si="74"/>
        <v>6999.5</v>
      </c>
      <c r="Q170" s="35">
        <v>1091</v>
      </c>
      <c r="R170" s="35"/>
      <c r="S170" s="32"/>
      <c r="T170" s="33">
        <f t="shared" si="67"/>
        <v>1224.9124999999999</v>
      </c>
      <c r="U170" s="35">
        <f t="shared" si="68"/>
        <v>209.98499999999999</v>
      </c>
      <c r="V170" s="48">
        <f t="shared" si="78"/>
        <v>495.5652</v>
      </c>
      <c r="W170" s="35">
        <f t="shared" si="69"/>
        <v>139.99</v>
      </c>
      <c r="X170" s="41">
        <v>1259.92</v>
      </c>
      <c r="Y170" s="35">
        <v>708.25</v>
      </c>
      <c r="Z170" s="32"/>
      <c r="AA170" s="49"/>
      <c r="AB170" s="35"/>
      <c r="AC170" s="41"/>
      <c r="AD170" s="35">
        <f t="shared" si="70"/>
        <v>118.9915</v>
      </c>
      <c r="AE170" s="35">
        <f t="shared" si="77"/>
        <v>3079.78</v>
      </c>
      <c r="AF170" s="41">
        <f t="shared" si="71"/>
        <v>6607.5360000000001</v>
      </c>
      <c r="AG170" s="32">
        <f t="shared" si="72"/>
        <v>13765.7</v>
      </c>
      <c r="AH170" s="35">
        <v>3499.8</v>
      </c>
      <c r="AI170" s="35">
        <f t="shared" si="79"/>
        <v>3499.75</v>
      </c>
      <c r="AJ170" s="35">
        <f t="shared" si="80"/>
        <v>825.94200000000001</v>
      </c>
      <c r="AK170" s="35">
        <f t="shared" si="81"/>
        <v>1376.5700000000002</v>
      </c>
      <c r="AL170" s="35">
        <f t="shared" si="82"/>
        <v>4129.71</v>
      </c>
      <c r="AM170" s="35">
        <f t="shared" si="83"/>
        <v>3303.768</v>
      </c>
      <c r="AN170" s="35"/>
      <c r="AO170" s="35"/>
      <c r="AP170" s="35"/>
      <c r="AQ170" s="35"/>
      <c r="AR170" s="36">
        <f t="shared" si="73"/>
        <v>187065.9264</v>
      </c>
      <c r="AS170" s="35"/>
    </row>
    <row r="171" spans="1:45" s="8" customFormat="1" x14ac:dyDescent="0.2">
      <c r="A171" s="24">
        <f t="shared" si="76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27">
        <v>39037</v>
      </c>
      <c r="G171" s="24">
        <v>8</v>
      </c>
      <c r="H171" s="28">
        <v>40</v>
      </c>
      <c r="I171" s="29" t="s">
        <v>69</v>
      </c>
      <c r="J171" s="30" t="s">
        <v>27</v>
      </c>
      <c r="K171" s="29" t="s">
        <v>70</v>
      </c>
      <c r="L171" s="28" t="s">
        <v>43</v>
      </c>
      <c r="M171" s="28" t="s">
        <v>141</v>
      </c>
      <c r="N171" s="31">
        <v>6999.5</v>
      </c>
      <c r="O171" s="32"/>
      <c r="P171" s="32">
        <f t="shared" si="74"/>
        <v>6999.5</v>
      </c>
      <c r="Q171" s="35">
        <v>1091</v>
      </c>
      <c r="R171" s="35"/>
      <c r="S171" s="32"/>
      <c r="T171" s="33">
        <f t="shared" si="67"/>
        <v>1224.9124999999999</v>
      </c>
      <c r="U171" s="35">
        <f t="shared" si="68"/>
        <v>209.98499999999999</v>
      </c>
      <c r="V171" s="48">
        <f t="shared" si="78"/>
        <v>520.76400000000001</v>
      </c>
      <c r="W171" s="35">
        <f t="shared" si="69"/>
        <v>139.99</v>
      </c>
      <c r="X171" s="41">
        <v>1679.9</v>
      </c>
      <c r="Y171" s="35">
        <v>708.25</v>
      </c>
      <c r="Z171" s="32"/>
      <c r="AA171" s="49"/>
      <c r="AB171" s="35"/>
      <c r="AC171" s="41"/>
      <c r="AD171" s="35">
        <f t="shared" si="70"/>
        <v>118.9915</v>
      </c>
      <c r="AE171" s="35">
        <f t="shared" si="77"/>
        <v>3079.78</v>
      </c>
      <c r="AF171" s="41">
        <f t="shared" si="71"/>
        <v>6943.52</v>
      </c>
      <c r="AG171" s="32">
        <f t="shared" si="72"/>
        <v>14465.666666666666</v>
      </c>
      <c r="AH171" s="35">
        <v>3499.8</v>
      </c>
      <c r="AI171" s="35">
        <f t="shared" si="79"/>
        <v>3499.75</v>
      </c>
      <c r="AJ171" s="35">
        <f t="shared" si="80"/>
        <v>867.94</v>
      </c>
      <c r="AK171" s="35">
        <f t="shared" si="81"/>
        <v>1446.5666666666666</v>
      </c>
      <c r="AL171" s="35">
        <f t="shared" si="82"/>
        <v>4339.7</v>
      </c>
      <c r="AM171" s="35">
        <f t="shared" si="83"/>
        <v>3471.76</v>
      </c>
      <c r="AN171" s="35"/>
      <c r="AO171" s="35"/>
      <c r="AP171" s="35"/>
      <c r="AQ171" s="35"/>
      <c r="AR171" s="36">
        <f t="shared" si="73"/>
        <v>193933.99933333334</v>
      </c>
      <c r="AS171" s="35"/>
    </row>
    <row r="172" spans="1:45" s="8" customFormat="1" x14ac:dyDescent="0.2">
      <c r="A172" s="24">
        <f t="shared" si="76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27">
        <v>42151</v>
      </c>
      <c r="G172" s="24">
        <v>8</v>
      </c>
      <c r="H172" s="28">
        <v>40</v>
      </c>
      <c r="I172" s="29" t="s">
        <v>69</v>
      </c>
      <c r="J172" s="30" t="s">
        <v>27</v>
      </c>
      <c r="K172" s="29" t="s">
        <v>70</v>
      </c>
      <c r="L172" s="28" t="s">
        <v>43</v>
      </c>
      <c r="M172" s="28" t="s">
        <v>141</v>
      </c>
      <c r="N172" s="31">
        <v>6999.5</v>
      </c>
      <c r="O172" s="32"/>
      <c r="P172" s="32">
        <f>N172+O172</f>
        <v>6999.5</v>
      </c>
      <c r="Q172" s="35">
        <v>1091</v>
      </c>
      <c r="R172" s="35"/>
      <c r="S172" s="32"/>
      <c r="T172" s="33">
        <f t="shared" ref="T172:T218" si="84">(N172*17.5%)</f>
        <v>1224.9124999999999</v>
      </c>
      <c r="U172" s="35">
        <f t="shared" ref="U172:U218" si="85">N172*3%</f>
        <v>209.98499999999999</v>
      </c>
      <c r="V172" s="48">
        <f t="shared" si="78"/>
        <v>419.96999999999997</v>
      </c>
      <c r="W172" s="35">
        <f t="shared" ref="W172:W218" si="86">N172*2%</f>
        <v>139.99</v>
      </c>
      <c r="X172" s="41"/>
      <c r="Y172" s="35">
        <v>708.25</v>
      </c>
      <c r="Z172" s="32"/>
      <c r="AA172" s="49"/>
      <c r="AB172" s="35"/>
      <c r="AC172" s="41"/>
      <c r="AD172" s="35">
        <f t="shared" ref="AD172:AD218" si="87">N172*1.7%</f>
        <v>118.9915</v>
      </c>
      <c r="AE172" s="35">
        <f t="shared" si="77"/>
        <v>3079.78</v>
      </c>
      <c r="AF172" s="41">
        <f t="shared" ref="AF172:AF218" si="88">(N172+X172)/30*24</f>
        <v>5599.6</v>
      </c>
      <c r="AG172" s="32">
        <f t="shared" ref="AG172:AG218" si="89">(N172+X172)/30*50</f>
        <v>11665.833333333334</v>
      </c>
      <c r="AH172" s="35">
        <v>3499.8</v>
      </c>
      <c r="AI172" s="35">
        <f t="shared" si="79"/>
        <v>3499.75</v>
      </c>
      <c r="AJ172" s="35">
        <f t="shared" si="80"/>
        <v>699.95</v>
      </c>
      <c r="AK172" s="35">
        <f t="shared" si="81"/>
        <v>1166.5833333333333</v>
      </c>
      <c r="AL172" s="35">
        <f t="shared" si="82"/>
        <v>3499.75</v>
      </c>
      <c r="AM172" s="35">
        <f t="shared" si="83"/>
        <v>2799.8</v>
      </c>
      <c r="AN172" s="35"/>
      <c r="AO172" s="35"/>
      <c r="AP172" s="35"/>
      <c r="AQ172" s="35"/>
      <c r="AR172" s="36">
        <f t="shared" si="73"/>
        <v>166462.03466666664</v>
      </c>
      <c r="AS172" s="35"/>
    </row>
    <row r="173" spans="1:45" s="8" customFormat="1" x14ac:dyDescent="0.2">
      <c r="A173" s="24">
        <f t="shared" si="76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27"/>
      <c r="G173" s="24">
        <v>8</v>
      </c>
      <c r="H173" s="28">
        <v>40</v>
      </c>
      <c r="I173" s="29" t="s">
        <v>68</v>
      </c>
      <c r="J173" s="30" t="s">
        <v>38</v>
      </c>
      <c r="K173" s="29" t="s">
        <v>70</v>
      </c>
      <c r="L173" s="28" t="s">
        <v>43</v>
      </c>
      <c r="M173" s="28"/>
      <c r="N173" s="31">
        <v>6999.5</v>
      </c>
      <c r="O173" s="32"/>
      <c r="P173" s="32">
        <f t="shared" si="74"/>
        <v>6999.5</v>
      </c>
      <c r="Q173" s="35">
        <v>1091</v>
      </c>
      <c r="R173" s="35"/>
      <c r="S173" s="32"/>
      <c r="T173" s="33">
        <f t="shared" si="84"/>
        <v>1224.9124999999999</v>
      </c>
      <c r="U173" s="35">
        <f t="shared" si="85"/>
        <v>209.98499999999999</v>
      </c>
      <c r="V173" s="48">
        <f t="shared" si="78"/>
        <v>419.96999999999997</v>
      </c>
      <c r="W173" s="35">
        <f t="shared" si="86"/>
        <v>139.99</v>
      </c>
      <c r="X173" s="41"/>
      <c r="Y173" s="35">
        <v>708.25</v>
      </c>
      <c r="Z173" s="32"/>
      <c r="AA173" s="49"/>
      <c r="AB173" s="35"/>
      <c r="AC173" s="41"/>
      <c r="AD173" s="35">
        <f t="shared" si="87"/>
        <v>118.9915</v>
      </c>
      <c r="AE173" s="35">
        <f t="shared" si="77"/>
        <v>3079.78</v>
      </c>
      <c r="AF173" s="41">
        <f t="shared" si="88"/>
        <v>5599.6</v>
      </c>
      <c r="AG173" s="32">
        <f t="shared" si="89"/>
        <v>11665.833333333334</v>
      </c>
      <c r="AH173" s="35">
        <v>0</v>
      </c>
      <c r="AI173" s="35">
        <f t="shared" si="79"/>
        <v>3499.75</v>
      </c>
      <c r="AJ173" s="35">
        <f t="shared" si="80"/>
        <v>699.95</v>
      </c>
      <c r="AK173" s="35">
        <f t="shared" si="81"/>
        <v>1166.5833333333333</v>
      </c>
      <c r="AL173" s="35">
        <f t="shared" si="82"/>
        <v>3499.75</v>
      </c>
      <c r="AM173" s="35">
        <f t="shared" si="83"/>
        <v>2799.8</v>
      </c>
      <c r="AN173" s="35"/>
      <c r="AO173" s="35"/>
      <c r="AP173" s="35"/>
      <c r="AQ173" s="35"/>
      <c r="AR173" s="36">
        <f t="shared" ref="AR173:AR218" si="90">(P173+Q173+R173+S173+T173+U173+V173+W173+X173+Y173+Z173+AA173+AB173+AC173+AD173)*12+(AE173+AF173+AG173+AH173+AI173+AJ173+AK173+AL173+AM173+AN173+AO173+AP173+AQ173)</f>
        <v>162962.23466666666</v>
      </c>
      <c r="AS173" s="35" t="s">
        <v>72</v>
      </c>
    </row>
    <row r="174" spans="1:45" s="8" customFormat="1" x14ac:dyDescent="0.2">
      <c r="A174" s="24">
        <f t="shared" si="76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27">
        <v>43024</v>
      </c>
      <c r="G174" s="24">
        <v>7</v>
      </c>
      <c r="H174" s="28">
        <v>40</v>
      </c>
      <c r="I174" s="29" t="s">
        <v>69</v>
      </c>
      <c r="J174" s="30" t="s">
        <v>28</v>
      </c>
      <c r="K174" s="29" t="s">
        <v>70</v>
      </c>
      <c r="L174" s="28" t="s">
        <v>43</v>
      </c>
      <c r="M174" s="28" t="s">
        <v>141</v>
      </c>
      <c r="N174" s="31">
        <v>6654.95</v>
      </c>
      <c r="O174" s="32"/>
      <c r="P174" s="32">
        <f t="shared" si="74"/>
        <v>6654.95</v>
      </c>
      <c r="Q174" s="35">
        <v>1091</v>
      </c>
      <c r="R174" s="35"/>
      <c r="S174" s="32"/>
      <c r="T174" s="33">
        <f t="shared" si="84"/>
        <v>1164.6162499999998</v>
      </c>
      <c r="U174" s="35">
        <f t="shared" si="85"/>
        <v>199.64849999999998</v>
      </c>
      <c r="V174" s="48">
        <f t="shared" si="78"/>
        <v>399.29699999999997</v>
      </c>
      <c r="W174" s="35">
        <f t="shared" si="86"/>
        <v>133.09899999999999</v>
      </c>
      <c r="X174" s="41"/>
      <c r="Y174" s="35">
        <v>708.25</v>
      </c>
      <c r="Z174" s="32"/>
      <c r="AA174" s="49"/>
      <c r="AB174" s="35"/>
      <c r="AC174" s="41"/>
      <c r="AD174" s="35">
        <f t="shared" si="87"/>
        <v>113.13415000000001</v>
      </c>
      <c r="AE174" s="35">
        <f t="shared" si="77"/>
        <v>2928.1779999999999</v>
      </c>
      <c r="AF174" s="41">
        <f t="shared" si="88"/>
        <v>5323.9599999999991</v>
      </c>
      <c r="AG174" s="32">
        <f t="shared" si="89"/>
        <v>11091.583333333332</v>
      </c>
      <c r="AH174" s="35">
        <v>3327.45</v>
      </c>
      <c r="AI174" s="35">
        <f t="shared" si="79"/>
        <v>3327.4749999999999</v>
      </c>
      <c r="AJ174" s="35">
        <f t="shared" si="80"/>
        <v>665.49499999999989</v>
      </c>
      <c r="AK174" s="35">
        <f t="shared" si="81"/>
        <v>1109.1583333333333</v>
      </c>
      <c r="AL174" s="35">
        <f t="shared" si="82"/>
        <v>3327.4749999999999</v>
      </c>
      <c r="AM174" s="35">
        <f t="shared" si="83"/>
        <v>2661.9799999999996</v>
      </c>
      <c r="AN174" s="35"/>
      <c r="AO174" s="35"/>
      <c r="AP174" s="35"/>
      <c r="AQ174" s="35"/>
      <c r="AR174" s="36">
        <f t="shared" si="90"/>
        <v>159330.69346666668</v>
      </c>
      <c r="AS174" s="35"/>
    </row>
    <row r="175" spans="1:45" s="8" customFormat="1" x14ac:dyDescent="0.2">
      <c r="A175" s="24">
        <f t="shared" si="76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27">
        <v>41030</v>
      </c>
      <c r="G175" s="24">
        <v>4</v>
      </c>
      <c r="H175" s="28">
        <v>40</v>
      </c>
      <c r="I175" s="29" t="s">
        <v>69</v>
      </c>
      <c r="J175" s="30" t="s">
        <v>33</v>
      </c>
      <c r="K175" s="29" t="s">
        <v>70</v>
      </c>
      <c r="L175" s="28" t="s">
        <v>43</v>
      </c>
      <c r="M175" s="28" t="s">
        <v>141</v>
      </c>
      <c r="N175" s="31">
        <v>5723.25</v>
      </c>
      <c r="O175" s="32"/>
      <c r="P175" s="32">
        <f t="shared" si="74"/>
        <v>5723.25</v>
      </c>
      <c r="Q175" s="35">
        <v>1091</v>
      </c>
      <c r="R175" s="35"/>
      <c r="S175" s="32"/>
      <c r="T175" s="33">
        <f t="shared" si="84"/>
        <v>1001.5687499999999</v>
      </c>
      <c r="U175" s="35">
        <f t="shared" si="85"/>
        <v>171.69749999999999</v>
      </c>
      <c r="V175" s="48">
        <f t="shared" si="78"/>
        <v>391.46939999999995</v>
      </c>
      <c r="W175" s="35">
        <f t="shared" si="86"/>
        <v>114.465</v>
      </c>
      <c r="X175" s="41">
        <v>801.24</v>
      </c>
      <c r="Y175" s="35">
        <v>708.25</v>
      </c>
      <c r="Z175" s="32"/>
      <c r="AA175" s="49"/>
      <c r="AB175" s="35"/>
      <c r="AC175" s="41"/>
      <c r="AD175" s="35">
        <f t="shared" si="87"/>
        <v>97.29525000000001</v>
      </c>
      <c r="AE175" s="35">
        <f t="shared" si="77"/>
        <v>2518.23</v>
      </c>
      <c r="AF175" s="41">
        <f t="shared" si="88"/>
        <v>5219.5920000000006</v>
      </c>
      <c r="AG175" s="32">
        <f t="shared" si="89"/>
        <v>10874.15</v>
      </c>
      <c r="AH175" s="35">
        <v>2861.55</v>
      </c>
      <c r="AI175" s="35">
        <f t="shared" si="79"/>
        <v>2861.625</v>
      </c>
      <c r="AJ175" s="35">
        <f t="shared" si="80"/>
        <v>652.44900000000007</v>
      </c>
      <c r="AK175" s="35">
        <f t="shared" si="81"/>
        <v>1087.415</v>
      </c>
      <c r="AL175" s="35">
        <f t="shared" si="82"/>
        <v>3262.2449999999999</v>
      </c>
      <c r="AM175" s="35">
        <f t="shared" si="83"/>
        <v>2609.7960000000003</v>
      </c>
      <c r="AN175" s="35"/>
      <c r="AO175" s="35"/>
      <c r="AP175" s="35"/>
      <c r="AQ175" s="35"/>
      <c r="AR175" s="36">
        <f t="shared" si="90"/>
        <v>153149.88279999999</v>
      </c>
      <c r="AS175" s="35"/>
    </row>
    <row r="176" spans="1:45" s="8" customFormat="1" x14ac:dyDescent="0.2">
      <c r="A176" s="24">
        <f t="shared" si="76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27">
        <v>41078</v>
      </c>
      <c r="G176" s="24">
        <v>4</v>
      </c>
      <c r="H176" s="28">
        <v>40</v>
      </c>
      <c r="I176" s="29" t="s">
        <v>69</v>
      </c>
      <c r="J176" s="30" t="s">
        <v>33</v>
      </c>
      <c r="K176" s="29" t="s">
        <v>70</v>
      </c>
      <c r="L176" s="28" t="s">
        <v>43</v>
      </c>
      <c r="M176" s="28" t="s">
        <v>141</v>
      </c>
      <c r="N176" s="31">
        <v>5723.25</v>
      </c>
      <c r="O176" s="32"/>
      <c r="P176" s="32">
        <f t="shared" si="74"/>
        <v>5723.25</v>
      </c>
      <c r="Q176" s="35">
        <v>1091</v>
      </c>
      <c r="R176" s="35"/>
      <c r="S176" s="32"/>
      <c r="T176" s="33">
        <f t="shared" si="84"/>
        <v>1001.5687499999999</v>
      </c>
      <c r="U176" s="35">
        <f t="shared" si="85"/>
        <v>171.69749999999999</v>
      </c>
      <c r="V176" s="48">
        <f t="shared" si="78"/>
        <v>391.46939999999995</v>
      </c>
      <c r="W176" s="35">
        <f t="shared" si="86"/>
        <v>114.465</v>
      </c>
      <c r="X176" s="41">
        <v>801.24</v>
      </c>
      <c r="Y176" s="35">
        <v>708.25</v>
      </c>
      <c r="Z176" s="32"/>
      <c r="AA176" s="49"/>
      <c r="AB176" s="35"/>
      <c r="AC176" s="41"/>
      <c r="AD176" s="35">
        <f t="shared" si="87"/>
        <v>97.29525000000001</v>
      </c>
      <c r="AE176" s="35">
        <f t="shared" si="77"/>
        <v>2518.23</v>
      </c>
      <c r="AF176" s="41">
        <f t="shared" si="88"/>
        <v>5219.5920000000006</v>
      </c>
      <c r="AG176" s="32">
        <f t="shared" si="89"/>
        <v>10874.15</v>
      </c>
      <c r="AH176" s="35">
        <v>2861.55</v>
      </c>
      <c r="AI176" s="35">
        <f t="shared" si="79"/>
        <v>2861.625</v>
      </c>
      <c r="AJ176" s="35">
        <f t="shared" si="80"/>
        <v>652.44900000000007</v>
      </c>
      <c r="AK176" s="35">
        <f t="shared" si="81"/>
        <v>1087.415</v>
      </c>
      <c r="AL176" s="35">
        <f t="shared" si="82"/>
        <v>3262.2449999999999</v>
      </c>
      <c r="AM176" s="35">
        <f t="shared" si="83"/>
        <v>2609.7960000000003</v>
      </c>
      <c r="AN176" s="35"/>
      <c r="AO176" s="35"/>
      <c r="AP176" s="35"/>
      <c r="AQ176" s="35"/>
      <c r="AR176" s="36">
        <f t="shared" si="90"/>
        <v>153149.88279999999</v>
      </c>
      <c r="AS176" s="35"/>
    </row>
    <row r="177" spans="1:45" s="8" customFormat="1" x14ac:dyDescent="0.2">
      <c r="A177" s="24">
        <f t="shared" si="76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27">
        <v>43389</v>
      </c>
      <c r="G177" s="24">
        <v>4</v>
      </c>
      <c r="H177" s="28">
        <v>40</v>
      </c>
      <c r="I177" s="29" t="s">
        <v>69</v>
      </c>
      <c r="J177" s="30" t="s">
        <v>33</v>
      </c>
      <c r="K177" s="29" t="s">
        <v>70</v>
      </c>
      <c r="L177" s="28" t="s">
        <v>43</v>
      </c>
      <c r="M177" s="28" t="s">
        <v>141</v>
      </c>
      <c r="N177" s="31">
        <v>5723.25</v>
      </c>
      <c r="O177" s="32"/>
      <c r="P177" s="32">
        <f t="shared" si="74"/>
        <v>5723.25</v>
      </c>
      <c r="Q177" s="35">
        <v>1091</v>
      </c>
      <c r="R177" s="35"/>
      <c r="S177" s="32"/>
      <c r="T177" s="33">
        <f t="shared" si="84"/>
        <v>1001.5687499999999</v>
      </c>
      <c r="U177" s="35">
        <f t="shared" si="85"/>
        <v>171.69749999999999</v>
      </c>
      <c r="V177" s="48">
        <f t="shared" si="78"/>
        <v>343.39499999999998</v>
      </c>
      <c r="W177" s="35">
        <f t="shared" si="86"/>
        <v>114.465</v>
      </c>
      <c r="X177" s="41"/>
      <c r="Y177" s="35">
        <v>708.25</v>
      </c>
      <c r="Z177" s="32"/>
      <c r="AA177" s="49"/>
      <c r="AB177" s="35"/>
      <c r="AC177" s="41"/>
      <c r="AD177" s="35">
        <f t="shared" si="87"/>
        <v>97.29525000000001</v>
      </c>
      <c r="AE177" s="35">
        <f t="shared" si="77"/>
        <v>2518.23</v>
      </c>
      <c r="AF177" s="41">
        <f t="shared" si="88"/>
        <v>4578.6000000000004</v>
      </c>
      <c r="AG177" s="32">
        <f t="shared" si="89"/>
        <v>9538.75</v>
      </c>
      <c r="AH177" s="35">
        <v>2487.96</v>
      </c>
      <c r="AI177" s="35">
        <f t="shared" si="79"/>
        <v>2861.625</v>
      </c>
      <c r="AJ177" s="35">
        <f t="shared" si="80"/>
        <v>572.32500000000005</v>
      </c>
      <c r="AK177" s="35">
        <f t="shared" si="81"/>
        <v>953.875</v>
      </c>
      <c r="AL177" s="35">
        <f t="shared" si="82"/>
        <v>2861.625</v>
      </c>
      <c r="AM177" s="35">
        <f t="shared" si="83"/>
        <v>2289.3000000000002</v>
      </c>
      <c r="AN177" s="35"/>
      <c r="AO177" s="35"/>
      <c r="AP177" s="35"/>
      <c r="AQ177" s="35"/>
      <c r="AR177" s="36">
        <f t="shared" si="90"/>
        <v>139673.348</v>
      </c>
      <c r="AS177" s="35"/>
    </row>
    <row r="178" spans="1:45" s="8" customFormat="1" x14ac:dyDescent="0.2">
      <c r="A178" s="24">
        <f t="shared" si="76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27">
        <v>41214</v>
      </c>
      <c r="G178" s="24">
        <v>4</v>
      </c>
      <c r="H178" s="28">
        <v>40</v>
      </c>
      <c r="I178" s="29" t="s">
        <v>69</v>
      </c>
      <c r="J178" s="30" t="s">
        <v>29</v>
      </c>
      <c r="K178" s="29" t="s">
        <v>70</v>
      </c>
      <c r="L178" s="28" t="s">
        <v>43</v>
      </c>
      <c r="M178" s="28" t="s">
        <v>141</v>
      </c>
      <c r="N178" s="31">
        <v>5723.25</v>
      </c>
      <c r="O178" s="32"/>
      <c r="P178" s="32">
        <f t="shared" si="74"/>
        <v>5723.25</v>
      </c>
      <c r="Q178" s="35">
        <v>1091</v>
      </c>
      <c r="R178" s="35"/>
      <c r="S178" s="32"/>
      <c r="T178" s="33">
        <f t="shared" si="84"/>
        <v>1001.5687499999999</v>
      </c>
      <c r="U178" s="35">
        <f t="shared" si="85"/>
        <v>171.69749999999999</v>
      </c>
      <c r="V178" s="48">
        <f t="shared" si="78"/>
        <v>384.60179999999997</v>
      </c>
      <c r="W178" s="35">
        <f t="shared" si="86"/>
        <v>114.465</v>
      </c>
      <c r="X178" s="41">
        <v>686.78</v>
      </c>
      <c r="Y178" s="35">
        <v>708.25</v>
      </c>
      <c r="Z178" s="32"/>
      <c r="AA178" s="49"/>
      <c r="AB178" s="35"/>
      <c r="AC178" s="41"/>
      <c r="AD178" s="35">
        <f t="shared" si="87"/>
        <v>97.29525000000001</v>
      </c>
      <c r="AE178" s="35">
        <f t="shared" si="77"/>
        <v>2518.23</v>
      </c>
      <c r="AF178" s="41">
        <f t="shared" si="88"/>
        <v>5128.0239999999994</v>
      </c>
      <c r="AG178" s="32">
        <f t="shared" si="89"/>
        <v>10683.383333333333</v>
      </c>
      <c r="AH178" s="35">
        <v>2861.55</v>
      </c>
      <c r="AI178" s="35">
        <f t="shared" si="79"/>
        <v>2861.625</v>
      </c>
      <c r="AJ178" s="35">
        <f t="shared" si="80"/>
        <v>641.00299999999993</v>
      </c>
      <c r="AK178" s="35">
        <f t="shared" si="81"/>
        <v>1068.3383333333334</v>
      </c>
      <c r="AL178" s="35">
        <f t="shared" si="82"/>
        <v>3205.0149999999999</v>
      </c>
      <c r="AM178" s="35">
        <f t="shared" si="83"/>
        <v>2564.0119999999997</v>
      </c>
      <c r="AN178" s="35"/>
      <c r="AO178" s="35"/>
      <c r="AP178" s="35"/>
      <c r="AQ178" s="35"/>
      <c r="AR178" s="36">
        <f t="shared" si="90"/>
        <v>151278.08026666666</v>
      </c>
      <c r="AS178" s="35"/>
    </row>
    <row r="179" spans="1:45" s="8" customFormat="1" x14ac:dyDescent="0.2">
      <c r="A179" s="24">
        <f t="shared" si="76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27">
        <v>41290</v>
      </c>
      <c r="G179" s="24">
        <v>4</v>
      </c>
      <c r="H179" s="28">
        <v>40</v>
      </c>
      <c r="I179" s="29" t="s">
        <v>69</v>
      </c>
      <c r="J179" s="30" t="s">
        <v>31</v>
      </c>
      <c r="K179" s="29" t="s">
        <v>70</v>
      </c>
      <c r="L179" s="28" t="s">
        <v>43</v>
      </c>
      <c r="M179" s="28" t="s">
        <v>141</v>
      </c>
      <c r="N179" s="31">
        <v>5723.25</v>
      </c>
      <c r="O179" s="32"/>
      <c r="P179" s="32">
        <f t="shared" si="74"/>
        <v>5723.25</v>
      </c>
      <c r="Q179" s="35">
        <v>1091</v>
      </c>
      <c r="R179" s="35"/>
      <c r="S179" s="32"/>
      <c r="T179" s="33">
        <f t="shared" si="84"/>
        <v>1001.5687499999999</v>
      </c>
      <c r="U179" s="35">
        <f t="shared" si="85"/>
        <v>171.69749999999999</v>
      </c>
      <c r="V179" s="48">
        <f t="shared" si="78"/>
        <v>384.60179999999997</v>
      </c>
      <c r="W179" s="35">
        <f t="shared" si="86"/>
        <v>114.465</v>
      </c>
      <c r="X179" s="41">
        <v>686.78</v>
      </c>
      <c r="Y179" s="35">
        <v>708.25</v>
      </c>
      <c r="Z179" s="32"/>
      <c r="AA179" s="49"/>
      <c r="AB179" s="35"/>
      <c r="AC179" s="41"/>
      <c r="AD179" s="35">
        <f t="shared" si="87"/>
        <v>97.29525000000001</v>
      </c>
      <c r="AE179" s="35">
        <f t="shared" si="77"/>
        <v>2518.23</v>
      </c>
      <c r="AF179" s="41">
        <f t="shared" si="88"/>
        <v>5128.0239999999994</v>
      </c>
      <c r="AG179" s="32">
        <f t="shared" si="89"/>
        <v>10683.383333333333</v>
      </c>
      <c r="AH179" s="35">
        <v>2861.55</v>
      </c>
      <c r="AI179" s="35">
        <f t="shared" si="79"/>
        <v>2861.625</v>
      </c>
      <c r="AJ179" s="35">
        <f t="shared" si="80"/>
        <v>641.00299999999993</v>
      </c>
      <c r="AK179" s="35">
        <f t="shared" si="81"/>
        <v>1068.3383333333334</v>
      </c>
      <c r="AL179" s="35">
        <f t="shared" si="82"/>
        <v>3205.0149999999999</v>
      </c>
      <c r="AM179" s="35">
        <f t="shared" si="83"/>
        <v>2564.0119999999997</v>
      </c>
      <c r="AN179" s="35"/>
      <c r="AO179" s="35"/>
      <c r="AP179" s="35"/>
      <c r="AQ179" s="35"/>
      <c r="AR179" s="36">
        <f t="shared" si="90"/>
        <v>151278.08026666666</v>
      </c>
      <c r="AS179" s="35"/>
    </row>
    <row r="180" spans="1:45" s="8" customFormat="1" x14ac:dyDescent="0.2">
      <c r="A180" s="24">
        <f t="shared" si="76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27">
        <v>40889</v>
      </c>
      <c r="G180" s="24">
        <v>4</v>
      </c>
      <c r="H180" s="28">
        <v>40</v>
      </c>
      <c r="I180" s="29" t="s">
        <v>69</v>
      </c>
      <c r="J180" s="30" t="s">
        <v>32</v>
      </c>
      <c r="K180" s="29" t="s">
        <v>70</v>
      </c>
      <c r="L180" s="28" t="s">
        <v>43</v>
      </c>
      <c r="M180" s="28" t="s">
        <v>141</v>
      </c>
      <c r="N180" s="31">
        <v>5723.25</v>
      </c>
      <c r="O180" s="32"/>
      <c r="P180" s="32">
        <f>N180+O180</f>
        <v>5723.25</v>
      </c>
      <c r="Q180" s="35">
        <v>1091</v>
      </c>
      <c r="R180" s="35"/>
      <c r="S180" s="32"/>
      <c r="T180" s="33">
        <f t="shared" si="84"/>
        <v>1001.5687499999999</v>
      </c>
      <c r="U180" s="35">
        <f t="shared" si="85"/>
        <v>171.69749999999999</v>
      </c>
      <c r="V180" s="48">
        <f t="shared" si="78"/>
        <v>391.46939999999995</v>
      </c>
      <c r="W180" s="35">
        <f t="shared" si="86"/>
        <v>114.465</v>
      </c>
      <c r="X180" s="41">
        <v>801.24</v>
      </c>
      <c r="Y180" s="35">
        <v>708.25</v>
      </c>
      <c r="Z180" s="32"/>
      <c r="AA180" s="49"/>
      <c r="AB180" s="35"/>
      <c r="AC180" s="41"/>
      <c r="AD180" s="35">
        <f t="shared" si="87"/>
        <v>97.29525000000001</v>
      </c>
      <c r="AE180" s="35">
        <f t="shared" si="77"/>
        <v>2518.23</v>
      </c>
      <c r="AF180" s="41">
        <f t="shared" si="88"/>
        <v>5219.5920000000006</v>
      </c>
      <c r="AG180" s="32">
        <f t="shared" si="89"/>
        <v>10874.15</v>
      </c>
      <c r="AH180" s="35">
        <v>2861.55</v>
      </c>
      <c r="AI180" s="35">
        <f t="shared" si="79"/>
        <v>2861.625</v>
      </c>
      <c r="AJ180" s="35">
        <f t="shared" si="80"/>
        <v>652.44900000000007</v>
      </c>
      <c r="AK180" s="35">
        <f t="shared" si="81"/>
        <v>1087.415</v>
      </c>
      <c r="AL180" s="35">
        <f t="shared" si="82"/>
        <v>3262.2449999999999</v>
      </c>
      <c r="AM180" s="35">
        <f t="shared" si="83"/>
        <v>2609.7960000000003</v>
      </c>
      <c r="AN180" s="35"/>
      <c r="AO180" s="35"/>
      <c r="AP180" s="35"/>
      <c r="AQ180" s="35"/>
      <c r="AR180" s="36">
        <f t="shared" si="90"/>
        <v>153149.88279999999</v>
      </c>
      <c r="AS180" s="35"/>
    </row>
    <row r="181" spans="1:45" s="8" customFormat="1" x14ac:dyDescent="0.2">
      <c r="A181" s="24">
        <f t="shared" si="76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27">
        <v>43389</v>
      </c>
      <c r="G181" s="24">
        <v>4</v>
      </c>
      <c r="H181" s="28">
        <v>40</v>
      </c>
      <c r="I181" s="29" t="s">
        <v>69</v>
      </c>
      <c r="J181" s="30" t="s">
        <v>32</v>
      </c>
      <c r="K181" s="29" t="s">
        <v>70</v>
      </c>
      <c r="L181" s="28" t="s">
        <v>43</v>
      </c>
      <c r="M181" s="28" t="s">
        <v>141</v>
      </c>
      <c r="N181" s="31">
        <v>5723.25</v>
      </c>
      <c r="O181" s="32"/>
      <c r="P181" s="32">
        <f>N181+O181</f>
        <v>5723.25</v>
      </c>
      <c r="Q181" s="35">
        <v>1091</v>
      </c>
      <c r="R181" s="35"/>
      <c r="S181" s="32"/>
      <c r="T181" s="33">
        <f t="shared" si="84"/>
        <v>1001.5687499999999</v>
      </c>
      <c r="U181" s="35">
        <f t="shared" si="85"/>
        <v>171.69749999999999</v>
      </c>
      <c r="V181" s="48">
        <f t="shared" si="78"/>
        <v>343.39499999999998</v>
      </c>
      <c r="W181" s="35">
        <f t="shared" si="86"/>
        <v>114.465</v>
      </c>
      <c r="X181" s="41"/>
      <c r="Y181" s="35">
        <v>708.25</v>
      </c>
      <c r="Z181" s="32"/>
      <c r="AA181" s="49"/>
      <c r="AB181" s="35"/>
      <c r="AC181" s="41"/>
      <c r="AD181" s="35">
        <f t="shared" si="87"/>
        <v>97.29525000000001</v>
      </c>
      <c r="AE181" s="35">
        <f t="shared" si="77"/>
        <v>2518.23</v>
      </c>
      <c r="AF181" s="41">
        <f t="shared" si="88"/>
        <v>4578.6000000000004</v>
      </c>
      <c r="AG181" s="32">
        <f t="shared" si="89"/>
        <v>9538.75</v>
      </c>
      <c r="AH181" s="35">
        <v>2487.96</v>
      </c>
      <c r="AI181" s="35">
        <f t="shared" si="79"/>
        <v>2861.625</v>
      </c>
      <c r="AJ181" s="35">
        <f t="shared" si="80"/>
        <v>572.32500000000005</v>
      </c>
      <c r="AK181" s="35">
        <f t="shared" si="81"/>
        <v>953.875</v>
      </c>
      <c r="AL181" s="35">
        <f t="shared" si="82"/>
        <v>2861.625</v>
      </c>
      <c r="AM181" s="35">
        <f t="shared" si="83"/>
        <v>2289.3000000000002</v>
      </c>
      <c r="AN181" s="35"/>
      <c r="AO181" s="35"/>
      <c r="AP181" s="35"/>
      <c r="AQ181" s="35"/>
      <c r="AR181" s="36">
        <f t="shared" si="90"/>
        <v>139673.348</v>
      </c>
      <c r="AS181" s="35"/>
    </row>
    <row r="182" spans="1:45" s="8" customFormat="1" x14ac:dyDescent="0.2">
      <c r="A182" s="24">
        <f t="shared" si="76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27">
        <v>43435</v>
      </c>
      <c r="G182" s="24">
        <v>4</v>
      </c>
      <c r="H182" s="28">
        <v>40</v>
      </c>
      <c r="I182" s="29" t="s">
        <v>69</v>
      </c>
      <c r="J182" s="30" t="s">
        <v>32</v>
      </c>
      <c r="K182" s="29" t="s">
        <v>70</v>
      </c>
      <c r="L182" s="28" t="s">
        <v>43</v>
      </c>
      <c r="M182" s="28" t="s">
        <v>141</v>
      </c>
      <c r="N182" s="31">
        <v>5723.25</v>
      </c>
      <c r="O182" s="32"/>
      <c r="P182" s="32">
        <f>N182+O182</f>
        <v>5723.25</v>
      </c>
      <c r="Q182" s="35">
        <v>1091</v>
      </c>
      <c r="R182" s="35"/>
      <c r="S182" s="32"/>
      <c r="T182" s="33">
        <f t="shared" si="84"/>
        <v>1001.5687499999999</v>
      </c>
      <c r="U182" s="35">
        <f t="shared" si="85"/>
        <v>171.69749999999999</v>
      </c>
      <c r="V182" s="48">
        <f t="shared" si="78"/>
        <v>343.39499999999998</v>
      </c>
      <c r="W182" s="35">
        <f t="shared" si="86"/>
        <v>114.465</v>
      </c>
      <c r="X182" s="41"/>
      <c r="Y182" s="35">
        <v>708.25</v>
      </c>
      <c r="Z182" s="32"/>
      <c r="AA182" s="49"/>
      <c r="AB182" s="35"/>
      <c r="AC182" s="41"/>
      <c r="AD182" s="35">
        <f t="shared" si="87"/>
        <v>97.29525000000001</v>
      </c>
      <c r="AE182" s="35">
        <f t="shared" si="77"/>
        <v>2518.23</v>
      </c>
      <c r="AF182" s="41">
        <f t="shared" si="88"/>
        <v>4578.6000000000004</v>
      </c>
      <c r="AG182" s="32">
        <f t="shared" si="89"/>
        <v>9538.75</v>
      </c>
      <c r="AH182" s="35">
        <v>2368.73</v>
      </c>
      <c r="AI182" s="35">
        <f t="shared" si="79"/>
        <v>2861.625</v>
      </c>
      <c r="AJ182" s="35">
        <f t="shared" si="80"/>
        <v>572.32500000000005</v>
      </c>
      <c r="AK182" s="35">
        <f t="shared" si="81"/>
        <v>953.875</v>
      </c>
      <c r="AL182" s="35">
        <f t="shared" si="82"/>
        <v>2861.625</v>
      </c>
      <c r="AM182" s="35">
        <f t="shared" si="83"/>
        <v>2289.3000000000002</v>
      </c>
      <c r="AN182" s="35"/>
      <c r="AO182" s="35"/>
      <c r="AP182" s="35"/>
      <c r="AQ182" s="35"/>
      <c r="AR182" s="36">
        <f t="shared" si="90"/>
        <v>139554.11800000002</v>
      </c>
      <c r="AS182" s="35"/>
    </row>
    <row r="183" spans="1:45" s="8" customFormat="1" x14ac:dyDescent="0.2">
      <c r="A183" s="24">
        <f t="shared" si="76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27">
        <v>35901</v>
      </c>
      <c r="G183" s="24">
        <v>4</v>
      </c>
      <c r="H183" s="28">
        <v>40</v>
      </c>
      <c r="I183" s="29" t="s">
        <v>69</v>
      </c>
      <c r="J183" s="30" t="s">
        <v>30</v>
      </c>
      <c r="K183" s="29" t="s">
        <v>70</v>
      </c>
      <c r="L183" s="28" t="s">
        <v>43</v>
      </c>
      <c r="M183" s="28" t="s">
        <v>141</v>
      </c>
      <c r="N183" s="31">
        <v>5723.25</v>
      </c>
      <c r="O183" s="32"/>
      <c r="P183" s="32">
        <f t="shared" si="74"/>
        <v>5723.25</v>
      </c>
      <c r="Q183" s="35">
        <v>1091</v>
      </c>
      <c r="R183" s="35"/>
      <c r="S183" s="32"/>
      <c r="T183" s="33">
        <f t="shared" si="84"/>
        <v>1001.5687499999999</v>
      </c>
      <c r="U183" s="35">
        <f t="shared" si="85"/>
        <v>171.69749999999999</v>
      </c>
      <c r="V183" s="48">
        <f t="shared" si="78"/>
        <v>489.33419999999995</v>
      </c>
      <c r="W183" s="35">
        <f t="shared" si="86"/>
        <v>114.465</v>
      </c>
      <c r="X183" s="41">
        <v>2432.3200000000002</v>
      </c>
      <c r="Y183" s="35">
        <v>708.25</v>
      </c>
      <c r="Z183" s="32"/>
      <c r="AA183" s="49"/>
      <c r="AB183" s="35"/>
      <c r="AC183" s="41"/>
      <c r="AD183" s="35">
        <f t="shared" si="87"/>
        <v>97.29525000000001</v>
      </c>
      <c r="AE183" s="35">
        <f t="shared" si="77"/>
        <v>2518.23</v>
      </c>
      <c r="AF183" s="41">
        <f t="shared" si="88"/>
        <v>6524.4560000000001</v>
      </c>
      <c r="AG183" s="32">
        <f t="shared" si="89"/>
        <v>13592.616666666667</v>
      </c>
      <c r="AH183" s="35">
        <v>2861.55</v>
      </c>
      <c r="AI183" s="35">
        <f t="shared" si="79"/>
        <v>2861.625</v>
      </c>
      <c r="AJ183" s="35">
        <f t="shared" si="80"/>
        <v>815.55700000000002</v>
      </c>
      <c r="AK183" s="35">
        <f t="shared" si="81"/>
        <v>1359.2616666666665</v>
      </c>
      <c r="AL183" s="35">
        <f t="shared" si="82"/>
        <v>4077.7849999999999</v>
      </c>
      <c r="AM183" s="35">
        <f t="shared" si="83"/>
        <v>3262.2280000000001</v>
      </c>
      <c r="AN183" s="35"/>
      <c r="AO183" s="35"/>
      <c r="AP183" s="35"/>
      <c r="AQ183" s="35"/>
      <c r="AR183" s="36">
        <f t="shared" si="90"/>
        <v>179823.47773333333</v>
      </c>
      <c r="AS183" s="35"/>
    </row>
    <row r="184" spans="1:45" s="8" customFormat="1" x14ac:dyDescent="0.2">
      <c r="A184" s="24">
        <f t="shared" si="76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27">
        <v>43420</v>
      </c>
      <c r="G184" s="24">
        <v>4</v>
      </c>
      <c r="H184" s="28">
        <v>40</v>
      </c>
      <c r="I184" s="29" t="s">
        <v>69</v>
      </c>
      <c r="J184" s="30" t="s">
        <v>30</v>
      </c>
      <c r="K184" s="29" t="s">
        <v>70</v>
      </c>
      <c r="L184" s="28" t="s">
        <v>43</v>
      </c>
      <c r="M184" s="28" t="s">
        <v>141</v>
      </c>
      <c r="N184" s="31">
        <v>5723.25</v>
      </c>
      <c r="O184" s="32"/>
      <c r="P184" s="32">
        <f t="shared" si="74"/>
        <v>5723.25</v>
      </c>
      <c r="Q184" s="35">
        <v>1091</v>
      </c>
      <c r="R184" s="35"/>
      <c r="S184" s="32"/>
      <c r="T184" s="33">
        <f t="shared" si="84"/>
        <v>1001.5687499999999</v>
      </c>
      <c r="U184" s="35">
        <f t="shared" si="85"/>
        <v>171.69749999999999</v>
      </c>
      <c r="V184" s="48">
        <f t="shared" si="78"/>
        <v>343.39499999999998</v>
      </c>
      <c r="W184" s="35">
        <f t="shared" si="86"/>
        <v>114.465</v>
      </c>
      <c r="X184" s="41"/>
      <c r="Y184" s="35">
        <v>708.25</v>
      </c>
      <c r="Z184" s="32"/>
      <c r="AA184" s="49"/>
      <c r="AB184" s="35"/>
      <c r="AC184" s="41"/>
      <c r="AD184" s="35">
        <f t="shared" si="87"/>
        <v>97.29525000000001</v>
      </c>
      <c r="AE184" s="35">
        <f t="shared" si="77"/>
        <v>2518.23</v>
      </c>
      <c r="AF184" s="41">
        <f t="shared" si="88"/>
        <v>4578.6000000000004</v>
      </c>
      <c r="AG184" s="32">
        <f t="shared" si="89"/>
        <v>9538.75</v>
      </c>
      <c r="AH184" s="35">
        <v>2249.5</v>
      </c>
      <c r="AI184" s="35">
        <f t="shared" si="79"/>
        <v>2861.625</v>
      </c>
      <c r="AJ184" s="35">
        <f t="shared" si="80"/>
        <v>572.32500000000005</v>
      </c>
      <c r="AK184" s="35">
        <f t="shared" si="81"/>
        <v>953.875</v>
      </c>
      <c r="AL184" s="35">
        <f t="shared" si="82"/>
        <v>2861.625</v>
      </c>
      <c r="AM184" s="35">
        <f t="shared" si="83"/>
        <v>2289.3000000000002</v>
      </c>
      <c r="AN184" s="35"/>
      <c r="AO184" s="35"/>
      <c r="AP184" s="35"/>
      <c r="AQ184" s="35"/>
      <c r="AR184" s="36">
        <f t="shared" si="90"/>
        <v>139434.88800000001</v>
      </c>
      <c r="AS184" s="35"/>
    </row>
    <row r="185" spans="1:45" s="8" customFormat="1" x14ac:dyDescent="0.2">
      <c r="A185" s="24">
        <f t="shared" si="76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27">
        <v>42310</v>
      </c>
      <c r="G185" s="24">
        <v>4</v>
      </c>
      <c r="H185" s="28">
        <v>40</v>
      </c>
      <c r="I185" s="29" t="s">
        <v>69</v>
      </c>
      <c r="J185" s="30" t="s">
        <v>30</v>
      </c>
      <c r="K185" s="29" t="s">
        <v>70</v>
      </c>
      <c r="L185" s="28" t="s">
        <v>43</v>
      </c>
      <c r="M185" s="28" t="s">
        <v>141</v>
      </c>
      <c r="N185" s="31">
        <v>5723.25</v>
      </c>
      <c r="O185" s="32"/>
      <c r="P185" s="32">
        <f t="shared" si="74"/>
        <v>5723.25</v>
      </c>
      <c r="Q185" s="35">
        <v>1091</v>
      </c>
      <c r="R185" s="35"/>
      <c r="S185" s="32"/>
      <c r="T185" s="33">
        <f t="shared" si="84"/>
        <v>1001.5687499999999</v>
      </c>
      <c r="U185" s="35">
        <f t="shared" si="85"/>
        <v>171.69749999999999</v>
      </c>
      <c r="V185" s="48">
        <f t="shared" si="78"/>
        <v>343.39499999999998</v>
      </c>
      <c r="W185" s="35">
        <f t="shared" si="86"/>
        <v>114.465</v>
      </c>
      <c r="X185" s="41"/>
      <c r="Y185" s="35">
        <v>708.25</v>
      </c>
      <c r="Z185" s="32"/>
      <c r="AA185" s="49"/>
      <c r="AB185" s="35"/>
      <c r="AC185" s="41"/>
      <c r="AD185" s="35">
        <f t="shared" si="87"/>
        <v>97.29525000000001</v>
      </c>
      <c r="AE185" s="35">
        <f t="shared" si="77"/>
        <v>2518.23</v>
      </c>
      <c r="AF185" s="41">
        <f t="shared" si="88"/>
        <v>4578.6000000000004</v>
      </c>
      <c r="AG185" s="32">
        <f t="shared" si="89"/>
        <v>9538.75</v>
      </c>
      <c r="AH185" s="35">
        <v>2861.55</v>
      </c>
      <c r="AI185" s="35">
        <f t="shared" si="79"/>
        <v>2861.625</v>
      </c>
      <c r="AJ185" s="35">
        <f t="shared" si="80"/>
        <v>572.32500000000005</v>
      </c>
      <c r="AK185" s="35">
        <f t="shared" si="81"/>
        <v>953.875</v>
      </c>
      <c r="AL185" s="35">
        <f t="shared" si="82"/>
        <v>2861.625</v>
      </c>
      <c r="AM185" s="35">
        <f t="shared" si="83"/>
        <v>2289.3000000000002</v>
      </c>
      <c r="AN185" s="35"/>
      <c r="AO185" s="35"/>
      <c r="AP185" s="35"/>
      <c r="AQ185" s="35"/>
      <c r="AR185" s="36">
        <f t="shared" si="90"/>
        <v>140046.93799999999</v>
      </c>
      <c r="AS185" s="35"/>
    </row>
    <row r="186" spans="1:45" s="8" customFormat="1" x14ac:dyDescent="0.2">
      <c r="A186" s="24">
        <f t="shared" si="76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27"/>
      <c r="G186" s="24">
        <v>4</v>
      </c>
      <c r="H186" s="28">
        <v>40</v>
      </c>
      <c r="I186" s="29" t="s">
        <v>69</v>
      </c>
      <c r="J186" s="30" t="s">
        <v>30</v>
      </c>
      <c r="K186" s="29" t="s">
        <v>70</v>
      </c>
      <c r="L186" s="28" t="s">
        <v>43</v>
      </c>
      <c r="M186" s="28"/>
      <c r="N186" s="31">
        <v>5723.25</v>
      </c>
      <c r="O186" s="32"/>
      <c r="P186" s="32">
        <f t="shared" si="74"/>
        <v>5723.25</v>
      </c>
      <c r="Q186" s="35">
        <v>1091</v>
      </c>
      <c r="R186" s="35"/>
      <c r="S186" s="32"/>
      <c r="T186" s="33">
        <f t="shared" si="84"/>
        <v>1001.5687499999999</v>
      </c>
      <c r="U186" s="35">
        <f t="shared" si="85"/>
        <v>171.69749999999999</v>
      </c>
      <c r="V186" s="48">
        <f t="shared" si="78"/>
        <v>343.39499999999998</v>
      </c>
      <c r="W186" s="35">
        <f t="shared" si="86"/>
        <v>114.465</v>
      </c>
      <c r="X186" s="41"/>
      <c r="Y186" s="35">
        <v>708.25</v>
      </c>
      <c r="Z186" s="32"/>
      <c r="AA186" s="49"/>
      <c r="AB186" s="35"/>
      <c r="AC186" s="41"/>
      <c r="AD186" s="35">
        <f t="shared" si="87"/>
        <v>97.29525000000001</v>
      </c>
      <c r="AE186" s="35">
        <f t="shared" si="77"/>
        <v>2518.23</v>
      </c>
      <c r="AF186" s="41">
        <f t="shared" si="88"/>
        <v>4578.6000000000004</v>
      </c>
      <c r="AG186" s="32">
        <f t="shared" si="89"/>
        <v>9538.75</v>
      </c>
      <c r="AH186" s="35">
        <v>0</v>
      </c>
      <c r="AI186" s="35">
        <f t="shared" si="79"/>
        <v>2861.625</v>
      </c>
      <c r="AJ186" s="35">
        <f t="shared" si="80"/>
        <v>572.32500000000005</v>
      </c>
      <c r="AK186" s="35">
        <f t="shared" si="81"/>
        <v>953.875</v>
      </c>
      <c r="AL186" s="35">
        <f t="shared" si="82"/>
        <v>2861.625</v>
      </c>
      <c r="AM186" s="35">
        <f t="shared" si="83"/>
        <v>2289.3000000000002</v>
      </c>
      <c r="AN186" s="35"/>
      <c r="AO186" s="35"/>
      <c r="AP186" s="35"/>
      <c r="AQ186" s="35"/>
      <c r="AR186" s="36">
        <f t="shared" si="90"/>
        <v>137185.38800000001</v>
      </c>
      <c r="AS186" s="35" t="s">
        <v>72</v>
      </c>
    </row>
    <row r="187" spans="1:45" s="8" customFormat="1" x14ac:dyDescent="0.2">
      <c r="A187" s="24">
        <f t="shared" si="76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27">
        <v>42782</v>
      </c>
      <c r="G187" s="24">
        <v>4</v>
      </c>
      <c r="H187" s="28">
        <v>40</v>
      </c>
      <c r="I187" s="29" t="s">
        <v>69</v>
      </c>
      <c r="J187" s="30" t="s">
        <v>30</v>
      </c>
      <c r="K187" s="29" t="s">
        <v>70</v>
      </c>
      <c r="L187" s="28" t="s">
        <v>43</v>
      </c>
      <c r="M187" s="28" t="s">
        <v>141</v>
      </c>
      <c r="N187" s="31">
        <v>5723.25</v>
      </c>
      <c r="O187" s="32"/>
      <c r="P187" s="32">
        <f t="shared" si="74"/>
        <v>5723.25</v>
      </c>
      <c r="Q187" s="35">
        <v>1091</v>
      </c>
      <c r="R187" s="35"/>
      <c r="S187" s="32"/>
      <c r="T187" s="33">
        <f t="shared" si="84"/>
        <v>1001.5687499999999</v>
      </c>
      <c r="U187" s="35">
        <f t="shared" si="85"/>
        <v>171.69749999999999</v>
      </c>
      <c r="V187" s="48">
        <f t="shared" si="78"/>
        <v>343.39499999999998</v>
      </c>
      <c r="W187" s="35">
        <f t="shared" si="86"/>
        <v>114.465</v>
      </c>
      <c r="X187" s="41"/>
      <c r="Y187" s="35">
        <v>708.25</v>
      </c>
      <c r="Z187" s="32"/>
      <c r="AA187" s="49"/>
      <c r="AB187" s="35"/>
      <c r="AC187" s="41"/>
      <c r="AD187" s="35">
        <f t="shared" si="87"/>
        <v>97.29525000000001</v>
      </c>
      <c r="AE187" s="35">
        <f t="shared" si="77"/>
        <v>2518.23</v>
      </c>
      <c r="AF187" s="41">
        <f t="shared" si="88"/>
        <v>4578.6000000000004</v>
      </c>
      <c r="AG187" s="32">
        <f t="shared" si="89"/>
        <v>9538.75</v>
      </c>
      <c r="AH187" s="35">
        <v>2861.55</v>
      </c>
      <c r="AI187" s="35">
        <f t="shared" si="79"/>
        <v>2861.625</v>
      </c>
      <c r="AJ187" s="35">
        <f t="shared" si="80"/>
        <v>572.32500000000005</v>
      </c>
      <c r="AK187" s="35">
        <f t="shared" si="81"/>
        <v>953.875</v>
      </c>
      <c r="AL187" s="35">
        <f t="shared" si="82"/>
        <v>2861.625</v>
      </c>
      <c r="AM187" s="35">
        <f t="shared" si="83"/>
        <v>2289.3000000000002</v>
      </c>
      <c r="AN187" s="35"/>
      <c r="AO187" s="35"/>
      <c r="AP187" s="35"/>
      <c r="AQ187" s="35"/>
      <c r="AR187" s="36">
        <f t="shared" si="90"/>
        <v>140046.93799999999</v>
      </c>
      <c r="AS187" s="35"/>
    </row>
    <row r="188" spans="1:45" s="8" customFormat="1" x14ac:dyDescent="0.2">
      <c r="A188" s="24">
        <f t="shared" si="76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27">
        <v>36815</v>
      </c>
      <c r="G188" s="24">
        <v>3</v>
      </c>
      <c r="H188" s="28">
        <v>40</v>
      </c>
      <c r="I188" s="29" t="s">
        <v>69</v>
      </c>
      <c r="J188" s="30" t="s">
        <v>34</v>
      </c>
      <c r="K188" s="29" t="s">
        <v>70</v>
      </c>
      <c r="L188" s="28" t="s">
        <v>43</v>
      </c>
      <c r="M188" s="28" t="s">
        <v>141</v>
      </c>
      <c r="N188" s="31">
        <v>5473.6</v>
      </c>
      <c r="O188" s="32"/>
      <c r="P188" s="32">
        <f t="shared" ref="P188:P232" si="91">N188+O188</f>
        <v>5473.6</v>
      </c>
      <c r="Q188" s="35">
        <v>1091</v>
      </c>
      <c r="R188" s="35"/>
      <c r="S188" s="32"/>
      <c r="T188" s="33">
        <f t="shared" si="84"/>
        <v>957.88</v>
      </c>
      <c r="U188" s="35">
        <f t="shared" si="85"/>
        <v>164.208</v>
      </c>
      <c r="V188" s="48">
        <f t="shared" si="78"/>
        <v>446.64359999999999</v>
      </c>
      <c r="W188" s="35">
        <f t="shared" si="86"/>
        <v>109.47200000000001</v>
      </c>
      <c r="X188" s="41">
        <v>1970.46</v>
      </c>
      <c r="Y188" s="35">
        <v>708.25</v>
      </c>
      <c r="Z188" s="32"/>
      <c r="AA188" s="49"/>
      <c r="AB188" s="35"/>
      <c r="AC188" s="41"/>
      <c r="AD188" s="35">
        <f t="shared" si="87"/>
        <v>93.051200000000009</v>
      </c>
      <c r="AE188" s="35">
        <f t="shared" si="77"/>
        <v>2408.384</v>
      </c>
      <c r="AF188" s="41">
        <f t="shared" si="88"/>
        <v>5955.2479999999996</v>
      </c>
      <c r="AG188" s="32">
        <f t="shared" si="89"/>
        <v>12406.766666666666</v>
      </c>
      <c r="AH188" s="35">
        <v>2736.75</v>
      </c>
      <c r="AI188" s="35">
        <f t="shared" si="79"/>
        <v>2736.8</v>
      </c>
      <c r="AJ188" s="35">
        <f t="shared" si="80"/>
        <v>744.40599999999995</v>
      </c>
      <c r="AK188" s="35">
        <f t="shared" si="81"/>
        <v>1240.6766666666667</v>
      </c>
      <c r="AL188" s="35">
        <f t="shared" si="82"/>
        <v>3722.03</v>
      </c>
      <c r="AM188" s="35">
        <f t="shared" si="83"/>
        <v>2977.6239999999998</v>
      </c>
      <c r="AN188" s="35"/>
      <c r="AO188" s="35"/>
      <c r="AP188" s="35"/>
      <c r="AQ188" s="35"/>
      <c r="AR188" s="36">
        <f t="shared" si="90"/>
        <v>167103.46293333336</v>
      </c>
      <c r="AS188" s="35"/>
    </row>
    <row r="189" spans="1:45" s="8" customFormat="1" x14ac:dyDescent="0.2">
      <c r="A189" s="24">
        <f t="shared" si="76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27">
        <v>42117</v>
      </c>
      <c r="G189" s="24">
        <v>3</v>
      </c>
      <c r="H189" s="28">
        <v>40</v>
      </c>
      <c r="I189" s="29" t="s">
        <v>69</v>
      </c>
      <c r="J189" s="30" t="s">
        <v>34</v>
      </c>
      <c r="K189" s="29" t="s">
        <v>70</v>
      </c>
      <c r="L189" s="28" t="s">
        <v>43</v>
      </c>
      <c r="M189" s="28" t="s">
        <v>141</v>
      </c>
      <c r="N189" s="31">
        <v>5473.6</v>
      </c>
      <c r="O189" s="32"/>
      <c r="P189" s="32">
        <f t="shared" si="91"/>
        <v>5473.6</v>
      </c>
      <c r="Q189" s="35">
        <v>1091</v>
      </c>
      <c r="R189" s="35"/>
      <c r="S189" s="32"/>
      <c r="T189" s="33">
        <f t="shared" si="84"/>
        <v>957.88</v>
      </c>
      <c r="U189" s="35">
        <f t="shared" si="85"/>
        <v>164.208</v>
      </c>
      <c r="V189" s="48">
        <f t="shared" si="78"/>
        <v>328.416</v>
      </c>
      <c r="W189" s="35">
        <f t="shared" si="86"/>
        <v>109.47200000000001</v>
      </c>
      <c r="X189" s="41"/>
      <c r="Y189" s="35">
        <v>708.25</v>
      </c>
      <c r="Z189" s="32"/>
      <c r="AA189" s="49"/>
      <c r="AB189" s="35"/>
      <c r="AC189" s="41"/>
      <c r="AD189" s="35">
        <f t="shared" si="87"/>
        <v>93.051200000000009</v>
      </c>
      <c r="AE189" s="35">
        <f t="shared" si="77"/>
        <v>2408.384</v>
      </c>
      <c r="AF189" s="41">
        <f t="shared" si="88"/>
        <v>4378.88</v>
      </c>
      <c r="AG189" s="32">
        <f t="shared" si="89"/>
        <v>9122.6666666666679</v>
      </c>
      <c r="AH189" s="35">
        <v>2736.75</v>
      </c>
      <c r="AI189" s="35">
        <f t="shared" si="79"/>
        <v>2736.8</v>
      </c>
      <c r="AJ189" s="35">
        <f t="shared" si="80"/>
        <v>547.36</v>
      </c>
      <c r="AK189" s="35">
        <f t="shared" si="81"/>
        <v>912.26666666666677</v>
      </c>
      <c r="AL189" s="35">
        <f t="shared" si="82"/>
        <v>2736.8</v>
      </c>
      <c r="AM189" s="35">
        <f t="shared" si="83"/>
        <v>2189.44</v>
      </c>
      <c r="AN189" s="35"/>
      <c r="AO189" s="35"/>
      <c r="AP189" s="35"/>
      <c r="AQ189" s="35"/>
      <c r="AR189" s="36">
        <f t="shared" si="90"/>
        <v>134879.87373333334</v>
      </c>
      <c r="AS189" s="35"/>
    </row>
    <row r="190" spans="1:45" s="8" customFormat="1" x14ac:dyDescent="0.2">
      <c r="A190" s="24">
        <f t="shared" si="76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27">
        <v>43344</v>
      </c>
      <c r="G190" s="24">
        <v>3</v>
      </c>
      <c r="H190" s="28">
        <v>40</v>
      </c>
      <c r="I190" s="29" t="s">
        <v>69</v>
      </c>
      <c r="J190" s="30" t="s">
        <v>34</v>
      </c>
      <c r="K190" s="29" t="s">
        <v>70</v>
      </c>
      <c r="L190" s="28" t="s">
        <v>43</v>
      </c>
      <c r="M190" s="28" t="s">
        <v>141</v>
      </c>
      <c r="N190" s="31">
        <v>5473.6</v>
      </c>
      <c r="O190" s="32"/>
      <c r="P190" s="32">
        <f t="shared" si="91"/>
        <v>5473.6</v>
      </c>
      <c r="Q190" s="35">
        <v>1091</v>
      </c>
      <c r="R190" s="35"/>
      <c r="S190" s="32"/>
      <c r="T190" s="33">
        <f t="shared" si="84"/>
        <v>957.88</v>
      </c>
      <c r="U190" s="35">
        <f t="shared" si="85"/>
        <v>164.208</v>
      </c>
      <c r="V190" s="48">
        <f t="shared" si="78"/>
        <v>328.416</v>
      </c>
      <c r="W190" s="35">
        <f t="shared" si="86"/>
        <v>109.47200000000001</v>
      </c>
      <c r="X190" s="41"/>
      <c r="Y190" s="35">
        <v>708.25</v>
      </c>
      <c r="Z190" s="32"/>
      <c r="AA190" s="49"/>
      <c r="AB190" s="35"/>
      <c r="AC190" s="41"/>
      <c r="AD190" s="35">
        <f t="shared" si="87"/>
        <v>93.051200000000009</v>
      </c>
      <c r="AE190" s="35">
        <f t="shared" si="77"/>
        <v>2408.384</v>
      </c>
      <c r="AF190" s="41">
        <f t="shared" si="88"/>
        <v>4378.88</v>
      </c>
      <c r="AG190" s="32">
        <f t="shared" si="89"/>
        <v>9122.6666666666679</v>
      </c>
      <c r="AH190" s="35">
        <v>2736.75</v>
      </c>
      <c r="AI190" s="35">
        <f t="shared" si="79"/>
        <v>2736.8</v>
      </c>
      <c r="AJ190" s="35">
        <f t="shared" si="80"/>
        <v>547.36</v>
      </c>
      <c r="AK190" s="35">
        <f t="shared" si="81"/>
        <v>912.26666666666677</v>
      </c>
      <c r="AL190" s="35">
        <f t="shared" si="82"/>
        <v>2736.8</v>
      </c>
      <c r="AM190" s="35">
        <f t="shared" si="83"/>
        <v>2189.44</v>
      </c>
      <c r="AN190" s="35"/>
      <c r="AO190" s="35"/>
      <c r="AP190" s="35"/>
      <c r="AQ190" s="35"/>
      <c r="AR190" s="36">
        <f t="shared" si="90"/>
        <v>134879.87373333334</v>
      </c>
      <c r="AS190" s="35"/>
    </row>
    <row r="191" spans="1:45" s="8" customFormat="1" x14ac:dyDescent="0.2">
      <c r="A191" s="24">
        <f t="shared" si="76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27">
        <v>39853</v>
      </c>
      <c r="G191" s="24"/>
      <c r="H191" s="28">
        <v>40</v>
      </c>
      <c r="I191" s="29" t="s">
        <v>68</v>
      </c>
      <c r="J191" s="30" t="s">
        <v>177</v>
      </c>
      <c r="K191" s="29" t="s">
        <v>70</v>
      </c>
      <c r="L191" s="28" t="s">
        <v>44</v>
      </c>
      <c r="M191" s="28" t="s">
        <v>141</v>
      </c>
      <c r="N191" s="31">
        <v>47051.9</v>
      </c>
      <c r="O191" s="32"/>
      <c r="P191" s="32">
        <f t="shared" si="91"/>
        <v>47051.9</v>
      </c>
      <c r="Q191" s="35">
        <v>1091</v>
      </c>
      <c r="R191" s="35"/>
      <c r="S191" s="32"/>
      <c r="T191" s="33">
        <f t="shared" si="84"/>
        <v>8234.0825000000004</v>
      </c>
      <c r="U191" s="35">
        <f t="shared" si="85"/>
        <v>1411.557</v>
      </c>
      <c r="V191" s="47">
        <v>1292.6300000000001</v>
      </c>
      <c r="W191" s="35">
        <f t="shared" si="86"/>
        <v>941.03800000000001</v>
      </c>
      <c r="X191" s="41"/>
      <c r="Y191" s="35"/>
      <c r="Z191" s="32"/>
      <c r="AA191" s="49"/>
      <c r="AB191" s="35"/>
      <c r="AC191" s="41"/>
      <c r="AD191" s="35">
        <f t="shared" si="87"/>
        <v>799.8823000000001</v>
      </c>
      <c r="AE191" s="35">
        <f t="shared" si="77"/>
        <v>20702.835999999999</v>
      </c>
      <c r="AF191" s="41">
        <f t="shared" si="88"/>
        <v>37641.520000000004</v>
      </c>
      <c r="AG191" s="32">
        <f t="shared" si="89"/>
        <v>78419.833333333343</v>
      </c>
      <c r="AH191" s="35">
        <v>0</v>
      </c>
      <c r="AI191" s="35">
        <v>9666.0499999999993</v>
      </c>
      <c r="AJ191" s="35"/>
      <c r="AK191" s="35"/>
      <c r="AL191" s="35"/>
      <c r="AM191" s="35"/>
      <c r="AN191" s="35"/>
      <c r="AO191" s="35"/>
      <c r="AP191" s="35"/>
      <c r="AQ191" s="35"/>
      <c r="AR191" s="36">
        <f t="shared" si="90"/>
        <v>876295.31693333329</v>
      </c>
      <c r="AS191" s="35"/>
    </row>
    <row r="192" spans="1:45" s="8" customFormat="1" x14ac:dyDescent="0.2">
      <c r="A192" s="24">
        <f t="shared" si="76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27">
        <v>35931</v>
      </c>
      <c r="G192" s="24"/>
      <c r="H192" s="28">
        <v>40</v>
      </c>
      <c r="I192" s="29" t="s">
        <v>68</v>
      </c>
      <c r="J192" s="30" t="s">
        <v>179</v>
      </c>
      <c r="K192" s="29" t="s">
        <v>70</v>
      </c>
      <c r="L192" s="28" t="s">
        <v>44</v>
      </c>
      <c r="M192" s="28" t="s">
        <v>141</v>
      </c>
      <c r="N192" s="31">
        <v>34586.15</v>
      </c>
      <c r="O192" s="32"/>
      <c r="P192" s="32">
        <f t="shared" si="91"/>
        <v>34586.15</v>
      </c>
      <c r="Q192" s="35">
        <v>1091</v>
      </c>
      <c r="R192" s="35"/>
      <c r="S192" s="32"/>
      <c r="T192" s="33">
        <f t="shared" si="84"/>
        <v>6052.5762500000001</v>
      </c>
      <c r="U192" s="35">
        <f t="shared" si="85"/>
        <v>1037.5844999999999</v>
      </c>
      <c r="V192" s="47">
        <v>1292.6300000000001</v>
      </c>
      <c r="W192" s="35">
        <f t="shared" si="86"/>
        <v>691.72300000000007</v>
      </c>
      <c r="X192" s="41"/>
      <c r="Y192" s="35"/>
      <c r="Z192" s="32"/>
      <c r="AA192" s="49"/>
      <c r="AB192" s="35"/>
      <c r="AC192" s="41"/>
      <c r="AD192" s="35">
        <f t="shared" si="87"/>
        <v>587.96455000000003</v>
      </c>
      <c r="AE192" s="35">
        <f t="shared" si="77"/>
        <v>15217.906000000001</v>
      </c>
      <c r="AF192" s="41">
        <f t="shared" si="88"/>
        <v>27668.92</v>
      </c>
      <c r="AG192" s="32">
        <f t="shared" si="89"/>
        <v>57643.583333333336</v>
      </c>
      <c r="AH192" s="35">
        <v>17293.05</v>
      </c>
      <c r="AI192" s="35">
        <v>9666.0499999999993</v>
      </c>
      <c r="AJ192" s="35"/>
      <c r="AK192" s="35"/>
      <c r="AL192" s="35"/>
      <c r="AM192" s="35"/>
      <c r="AN192" s="35"/>
      <c r="AO192" s="35"/>
      <c r="AP192" s="35"/>
      <c r="AQ192" s="35"/>
      <c r="AR192" s="36">
        <f t="shared" si="90"/>
        <v>671565.04893333325</v>
      </c>
      <c r="AS192" s="35"/>
    </row>
    <row r="193" spans="1:45" s="8" customFormat="1" x14ac:dyDescent="0.2">
      <c r="A193" s="24">
        <f t="shared" si="76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27">
        <v>43512</v>
      </c>
      <c r="G193" s="24"/>
      <c r="H193" s="28">
        <v>40</v>
      </c>
      <c r="I193" s="29" t="s">
        <v>68</v>
      </c>
      <c r="J193" s="30" t="s">
        <v>179</v>
      </c>
      <c r="K193" s="29" t="s">
        <v>70</v>
      </c>
      <c r="L193" s="28" t="s">
        <v>44</v>
      </c>
      <c r="M193" s="28" t="s">
        <v>141</v>
      </c>
      <c r="N193" s="31">
        <v>34586.15</v>
      </c>
      <c r="O193" s="32"/>
      <c r="P193" s="32">
        <f t="shared" si="91"/>
        <v>34586.15</v>
      </c>
      <c r="Q193" s="35">
        <v>1091</v>
      </c>
      <c r="R193" s="35"/>
      <c r="S193" s="32"/>
      <c r="T193" s="33">
        <f t="shared" si="84"/>
        <v>6052.5762500000001</v>
      </c>
      <c r="U193" s="35">
        <f t="shared" si="85"/>
        <v>1037.5844999999999</v>
      </c>
      <c r="V193" s="47">
        <v>1292.6300000000001</v>
      </c>
      <c r="W193" s="35">
        <f t="shared" si="86"/>
        <v>691.72300000000007</v>
      </c>
      <c r="X193" s="41"/>
      <c r="Y193" s="35"/>
      <c r="Z193" s="32"/>
      <c r="AA193" s="49"/>
      <c r="AB193" s="35"/>
      <c r="AC193" s="41"/>
      <c r="AD193" s="35">
        <f t="shared" si="87"/>
        <v>587.96455000000003</v>
      </c>
      <c r="AE193" s="35">
        <f t="shared" si="77"/>
        <v>15217.906000000001</v>
      </c>
      <c r="AF193" s="41">
        <f t="shared" si="88"/>
        <v>27668.92</v>
      </c>
      <c r="AG193" s="32">
        <f t="shared" si="89"/>
        <v>57643.583333333336</v>
      </c>
      <c r="AH193" s="35">
        <v>0</v>
      </c>
      <c r="AI193" s="35">
        <v>9666.0499999999993</v>
      </c>
      <c r="AJ193" s="35"/>
      <c r="AK193" s="35"/>
      <c r="AL193" s="35"/>
      <c r="AM193" s="35"/>
      <c r="AN193" s="35"/>
      <c r="AO193" s="35"/>
      <c r="AP193" s="35"/>
      <c r="AQ193" s="35"/>
      <c r="AR193" s="36">
        <f t="shared" si="90"/>
        <v>654271.99893333321</v>
      </c>
      <c r="AS193" s="35"/>
    </row>
    <row r="194" spans="1:45" s="8" customFormat="1" x14ac:dyDescent="0.2">
      <c r="A194" s="24">
        <f t="shared" si="76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27">
        <v>38596</v>
      </c>
      <c r="G194" s="24"/>
      <c r="H194" s="28">
        <v>40</v>
      </c>
      <c r="I194" s="29" t="s">
        <v>68</v>
      </c>
      <c r="J194" s="30" t="s">
        <v>157</v>
      </c>
      <c r="K194" s="29" t="s">
        <v>70</v>
      </c>
      <c r="L194" s="28" t="s">
        <v>44</v>
      </c>
      <c r="M194" s="28" t="s">
        <v>142</v>
      </c>
      <c r="N194" s="31">
        <v>29113.45</v>
      </c>
      <c r="O194" s="32"/>
      <c r="P194" s="32">
        <f t="shared" si="91"/>
        <v>29113.45</v>
      </c>
      <c r="Q194" s="35">
        <v>1091</v>
      </c>
      <c r="R194" s="35"/>
      <c r="S194" s="32"/>
      <c r="T194" s="33">
        <f t="shared" si="84"/>
        <v>5094.8537500000002</v>
      </c>
      <c r="U194" s="35">
        <f t="shared" si="85"/>
        <v>873.40350000000001</v>
      </c>
      <c r="V194" s="47">
        <v>1292.6300000000001</v>
      </c>
      <c r="W194" s="35">
        <f t="shared" si="86"/>
        <v>582.26900000000001</v>
      </c>
      <c r="X194" s="41"/>
      <c r="Y194" s="35"/>
      <c r="Z194" s="32"/>
      <c r="AA194" s="49"/>
      <c r="AB194" s="35"/>
      <c r="AC194" s="41"/>
      <c r="AD194" s="35">
        <f t="shared" si="87"/>
        <v>494.92865000000006</v>
      </c>
      <c r="AE194" s="35">
        <f t="shared" si="77"/>
        <v>12809.918</v>
      </c>
      <c r="AF194" s="41">
        <f t="shared" si="88"/>
        <v>23290.760000000002</v>
      </c>
      <c r="AG194" s="32">
        <f t="shared" si="89"/>
        <v>48522.416666666672</v>
      </c>
      <c r="AH194" s="35">
        <v>14556.75</v>
      </c>
      <c r="AI194" s="35">
        <v>9666.0499999999993</v>
      </c>
      <c r="AJ194" s="35"/>
      <c r="AK194" s="35"/>
      <c r="AL194" s="35"/>
      <c r="AM194" s="35"/>
      <c r="AN194" s="35"/>
      <c r="AO194" s="35"/>
      <c r="AP194" s="35"/>
      <c r="AQ194" s="35"/>
      <c r="AR194" s="36">
        <f t="shared" si="90"/>
        <v>571356.31346666662</v>
      </c>
      <c r="AS194" s="35"/>
    </row>
    <row r="195" spans="1:45" s="8" customFormat="1" x14ac:dyDescent="0.2">
      <c r="A195" s="24">
        <f t="shared" si="76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27">
        <v>41306</v>
      </c>
      <c r="G195" s="24"/>
      <c r="H195" s="28">
        <v>40</v>
      </c>
      <c r="I195" s="29" t="s">
        <v>68</v>
      </c>
      <c r="J195" s="30" t="s">
        <v>157</v>
      </c>
      <c r="K195" s="29" t="s">
        <v>70</v>
      </c>
      <c r="L195" s="28" t="s">
        <v>44</v>
      </c>
      <c r="M195" s="28" t="s">
        <v>142</v>
      </c>
      <c r="N195" s="31">
        <v>29113.45</v>
      </c>
      <c r="O195" s="32"/>
      <c r="P195" s="32">
        <f t="shared" si="91"/>
        <v>29113.45</v>
      </c>
      <c r="Q195" s="35">
        <v>1091</v>
      </c>
      <c r="R195" s="35"/>
      <c r="S195" s="32"/>
      <c r="T195" s="33">
        <f t="shared" si="84"/>
        <v>5094.8537500000002</v>
      </c>
      <c r="U195" s="35">
        <f t="shared" si="85"/>
        <v>873.40350000000001</v>
      </c>
      <c r="V195" s="47">
        <v>1292.6300000000001</v>
      </c>
      <c r="W195" s="35">
        <f t="shared" si="86"/>
        <v>582.26900000000001</v>
      </c>
      <c r="X195" s="41"/>
      <c r="Y195" s="35"/>
      <c r="Z195" s="32"/>
      <c r="AA195" s="49"/>
      <c r="AB195" s="35"/>
      <c r="AC195" s="41"/>
      <c r="AD195" s="35">
        <f t="shared" si="87"/>
        <v>494.92865000000006</v>
      </c>
      <c r="AE195" s="35">
        <f t="shared" si="77"/>
        <v>12809.918</v>
      </c>
      <c r="AF195" s="41">
        <f t="shared" si="88"/>
        <v>23290.760000000002</v>
      </c>
      <c r="AG195" s="32">
        <f t="shared" si="89"/>
        <v>48522.416666666672</v>
      </c>
      <c r="AH195" s="35">
        <v>14556.75</v>
      </c>
      <c r="AI195" s="35">
        <v>9666.0499999999993</v>
      </c>
      <c r="AJ195" s="35"/>
      <c r="AK195" s="35"/>
      <c r="AL195" s="35"/>
      <c r="AM195" s="35"/>
      <c r="AN195" s="35"/>
      <c r="AO195" s="35"/>
      <c r="AP195" s="35"/>
      <c r="AQ195" s="35"/>
      <c r="AR195" s="36">
        <f t="shared" si="90"/>
        <v>571356.31346666662</v>
      </c>
      <c r="AS195" s="35"/>
    </row>
    <row r="196" spans="1:45" s="8" customFormat="1" x14ac:dyDescent="0.2">
      <c r="A196" s="24">
        <f t="shared" si="76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27">
        <v>37834</v>
      </c>
      <c r="G196" s="24"/>
      <c r="H196" s="28">
        <v>40</v>
      </c>
      <c r="I196" s="29" t="s">
        <v>68</v>
      </c>
      <c r="J196" s="30" t="s">
        <v>157</v>
      </c>
      <c r="K196" s="29" t="s">
        <v>70</v>
      </c>
      <c r="L196" s="28" t="s">
        <v>44</v>
      </c>
      <c r="M196" s="28" t="s">
        <v>142</v>
      </c>
      <c r="N196" s="31">
        <v>29113.45</v>
      </c>
      <c r="O196" s="32"/>
      <c r="P196" s="32">
        <f t="shared" si="91"/>
        <v>29113.45</v>
      </c>
      <c r="Q196" s="35">
        <v>1091</v>
      </c>
      <c r="R196" s="35"/>
      <c r="S196" s="32"/>
      <c r="T196" s="33">
        <f t="shared" si="84"/>
        <v>5094.8537500000002</v>
      </c>
      <c r="U196" s="35">
        <f t="shared" si="85"/>
        <v>873.40350000000001</v>
      </c>
      <c r="V196" s="47">
        <v>1292.6300000000001</v>
      </c>
      <c r="W196" s="35">
        <f t="shared" si="86"/>
        <v>582.26900000000001</v>
      </c>
      <c r="X196" s="41"/>
      <c r="Y196" s="35"/>
      <c r="Z196" s="32"/>
      <c r="AA196" s="49"/>
      <c r="AB196" s="35"/>
      <c r="AC196" s="41"/>
      <c r="AD196" s="35">
        <f t="shared" si="87"/>
        <v>494.92865000000006</v>
      </c>
      <c r="AE196" s="35">
        <f t="shared" si="77"/>
        <v>12809.918</v>
      </c>
      <c r="AF196" s="41">
        <f t="shared" si="88"/>
        <v>23290.760000000002</v>
      </c>
      <c r="AG196" s="32">
        <f t="shared" si="89"/>
        <v>48522.416666666672</v>
      </c>
      <c r="AH196" s="35">
        <v>14556.75</v>
      </c>
      <c r="AI196" s="35">
        <v>9666.0499999999993</v>
      </c>
      <c r="AJ196" s="35"/>
      <c r="AK196" s="35"/>
      <c r="AL196" s="35"/>
      <c r="AM196" s="35"/>
      <c r="AN196" s="35"/>
      <c r="AO196" s="35"/>
      <c r="AP196" s="35"/>
      <c r="AQ196" s="35"/>
      <c r="AR196" s="36">
        <f t="shared" si="90"/>
        <v>571356.31346666662</v>
      </c>
      <c r="AS196" s="35"/>
    </row>
    <row r="197" spans="1:45" s="8" customFormat="1" x14ac:dyDescent="0.2">
      <c r="A197" s="24">
        <f t="shared" si="76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27">
        <v>43540</v>
      </c>
      <c r="G197" s="24"/>
      <c r="H197" s="28">
        <v>40</v>
      </c>
      <c r="I197" s="29" t="s">
        <v>68</v>
      </c>
      <c r="J197" s="30" t="s">
        <v>157</v>
      </c>
      <c r="K197" s="29" t="s">
        <v>70</v>
      </c>
      <c r="L197" s="28" t="s">
        <v>44</v>
      </c>
      <c r="M197" s="28" t="s">
        <v>142</v>
      </c>
      <c r="N197" s="31">
        <v>29113.45</v>
      </c>
      <c r="O197" s="32"/>
      <c r="P197" s="32">
        <f t="shared" si="91"/>
        <v>29113.45</v>
      </c>
      <c r="Q197" s="35">
        <v>1091</v>
      </c>
      <c r="R197" s="35"/>
      <c r="S197" s="32"/>
      <c r="T197" s="33">
        <f t="shared" si="84"/>
        <v>5094.8537500000002</v>
      </c>
      <c r="U197" s="35">
        <f t="shared" si="85"/>
        <v>873.40350000000001</v>
      </c>
      <c r="V197" s="47">
        <v>1292.6300000000001</v>
      </c>
      <c r="W197" s="35">
        <f t="shared" si="86"/>
        <v>582.26900000000001</v>
      </c>
      <c r="X197" s="41"/>
      <c r="Y197" s="35"/>
      <c r="Z197" s="32"/>
      <c r="AA197" s="49"/>
      <c r="AB197" s="35"/>
      <c r="AC197" s="41"/>
      <c r="AD197" s="35">
        <f t="shared" si="87"/>
        <v>494.92865000000006</v>
      </c>
      <c r="AE197" s="35">
        <f t="shared" si="77"/>
        <v>12809.918</v>
      </c>
      <c r="AF197" s="41">
        <f t="shared" si="88"/>
        <v>23290.760000000002</v>
      </c>
      <c r="AG197" s="32">
        <f t="shared" si="89"/>
        <v>48522.416666666672</v>
      </c>
      <c r="AH197" s="35">
        <v>0</v>
      </c>
      <c r="AI197" s="35">
        <v>9666.0499999999993</v>
      </c>
      <c r="AJ197" s="35"/>
      <c r="AK197" s="35"/>
      <c r="AL197" s="35"/>
      <c r="AM197" s="35"/>
      <c r="AN197" s="35"/>
      <c r="AO197" s="35"/>
      <c r="AP197" s="35"/>
      <c r="AQ197" s="35"/>
      <c r="AR197" s="36">
        <f t="shared" si="90"/>
        <v>556799.56346666662</v>
      </c>
      <c r="AS197" s="35"/>
    </row>
    <row r="198" spans="1:45" s="8" customFormat="1" x14ac:dyDescent="0.2">
      <c r="A198" s="24">
        <f t="shared" si="76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27">
        <v>41791</v>
      </c>
      <c r="G198" s="24">
        <v>14</v>
      </c>
      <c r="H198" s="28">
        <v>40</v>
      </c>
      <c r="I198" s="29" t="s">
        <v>69</v>
      </c>
      <c r="J198" s="30" t="s">
        <v>21</v>
      </c>
      <c r="K198" s="29" t="s">
        <v>70</v>
      </c>
      <c r="L198" s="28" t="s">
        <v>44</v>
      </c>
      <c r="M198" s="28" t="s">
        <v>141</v>
      </c>
      <c r="N198" s="31">
        <v>9666.0499999999993</v>
      </c>
      <c r="O198" s="32"/>
      <c r="P198" s="32">
        <f t="shared" si="91"/>
        <v>9666.0499999999993</v>
      </c>
      <c r="Q198" s="35">
        <v>1091</v>
      </c>
      <c r="R198" s="35"/>
      <c r="S198" s="32"/>
      <c r="T198" s="33">
        <f t="shared" si="84"/>
        <v>1691.5587499999997</v>
      </c>
      <c r="U198" s="35">
        <f t="shared" si="85"/>
        <v>289.98149999999998</v>
      </c>
      <c r="V198" s="48">
        <f t="shared" ref="V198:V228" si="92">(N198+X198)*6%</f>
        <v>637.95899999999995</v>
      </c>
      <c r="W198" s="35">
        <f t="shared" si="86"/>
        <v>193.321</v>
      </c>
      <c r="X198" s="41">
        <v>966.6</v>
      </c>
      <c r="Y198" s="35">
        <v>708.25</v>
      </c>
      <c r="Z198" s="32"/>
      <c r="AA198" s="49"/>
      <c r="AB198" s="35"/>
      <c r="AC198" s="41"/>
      <c r="AD198" s="35">
        <f t="shared" si="87"/>
        <v>164.32284999999999</v>
      </c>
      <c r="AE198" s="35">
        <f t="shared" si="77"/>
        <v>4253.0619999999999</v>
      </c>
      <c r="AF198" s="41">
        <f t="shared" si="88"/>
        <v>8506.1200000000008</v>
      </c>
      <c r="AG198" s="32">
        <f t="shared" si="89"/>
        <v>17721.083333333336</v>
      </c>
      <c r="AH198" s="35">
        <v>4833</v>
      </c>
      <c r="AI198" s="35">
        <f t="shared" ref="AI198:AI228" si="93">(N198/30)*15</f>
        <v>4833.0249999999996</v>
      </c>
      <c r="AJ198" s="35">
        <f t="shared" ref="AJ198:AJ228" si="94">(N198+X198)/30*3</f>
        <v>1063.2650000000001</v>
      </c>
      <c r="AK198" s="35">
        <f t="shared" ref="AK198:AK228" si="95">(N198+X198)/30*5</f>
        <v>1772.1083333333333</v>
      </c>
      <c r="AL198" s="35">
        <f t="shared" ref="AL198:AL228" si="96">(N198+X198)/30*15</f>
        <v>5316.3249999999998</v>
      </c>
      <c r="AM198" s="35">
        <f t="shared" ref="AM198:AM228" si="97">(N198+X198)/30*12</f>
        <v>4253.0600000000004</v>
      </c>
      <c r="AN198" s="35"/>
      <c r="AO198" s="35"/>
      <c r="AP198" s="35"/>
      <c r="AQ198" s="35"/>
      <c r="AR198" s="36">
        <f t="shared" si="90"/>
        <v>237459.56586666667</v>
      </c>
      <c r="AS198" s="35"/>
    </row>
    <row r="199" spans="1:45" s="8" customFormat="1" x14ac:dyDescent="0.2">
      <c r="A199" s="24">
        <f t="shared" si="76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27">
        <v>38509</v>
      </c>
      <c r="G199" s="24">
        <v>14</v>
      </c>
      <c r="H199" s="28">
        <v>40</v>
      </c>
      <c r="I199" s="29" t="s">
        <v>69</v>
      </c>
      <c r="J199" s="30" t="s">
        <v>21</v>
      </c>
      <c r="K199" s="29" t="s">
        <v>70</v>
      </c>
      <c r="L199" s="28" t="s">
        <v>44</v>
      </c>
      <c r="M199" s="28" t="s">
        <v>141</v>
      </c>
      <c r="N199" s="31">
        <v>9666.0499999999993</v>
      </c>
      <c r="O199" s="32"/>
      <c r="P199" s="32">
        <f t="shared" si="91"/>
        <v>9666.0499999999993</v>
      </c>
      <c r="Q199" s="35">
        <v>1091</v>
      </c>
      <c r="R199" s="35"/>
      <c r="S199" s="32"/>
      <c r="T199" s="33">
        <f t="shared" si="84"/>
        <v>1691.5587499999997</v>
      </c>
      <c r="U199" s="35">
        <f t="shared" si="85"/>
        <v>289.98149999999998</v>
      </c>
      <c r="V199" s="48">
        <f t="shared" si="92"/>
        <v>742.35179999999991</v>
      </c>
      <c r="W199" s="35">
        <f t="shared" si="86"/>
        <v>193.321</v>
      </c>
      <c r="X199" s="41">
        <v>2706.48</v>
      </c>
      <c r="Y199" s="35">
        <v>708.25</v>
      </c>
      <c r="Z199" s="32"/>
      <c r="AA199" s="49"/>
      <c r="AB199" s="35"/>
      <c r="AC199" s="41"/>
      <c r="AD199" s="35">
        <f t="shared" si="87"/>
        <v>164.32284999999999</v>
      </c>
      <c r="AE199" s="35">
        <f t="shared" si="77"/>
        <v>4253.0619999999999</v>
      </c>
      <c r="AF199" s="41">
        <f t="shared" si="88"/>
        <v>9898.0239999999976</v>
      </c>
      <c r="AG199" s="32">
        <f t="shared" si="89"/>
        <v>20620.883333333331</v>
      </c>
      <c r="AH199" s="35">
        <v>4833</v>
      </c>
      <c r="AI199" s="35">
        <f t="shared" si="93"/>
        <v>4833.0249999999996</v>
      </c>
      <c r="AJ199" s="35">
        <f t="shared" si="94"/>
        <v>1237.2529999999997</v>
      </c>
      <c r="AK199" s="35">
        <f t="shared" si="95"/>
        <v>2062.0883333333331</v>
      </c>
      <c r="AL199" s="35">
        <f t="shared" si="96"/>
        <v>6186.2649999999994</v>
      </c>
      <c r="AM199" s="35">
        <f t="shared" si="97"/>
        <v>4949.0119999999988</v>
      </c>
      <c r="AN199" s="35"/>
      <c r="AO199" s="35"/>
      <c r="AP199" s="35"/>
      <c r="AQ199" s="35"/>
      <c r="AR199" s="36">
        <f t="shared" si="90"/>
        <v>265912.40346666658</v>
      </c>
      <c r="AS199" s="35"/>
    </row>
    <row r="200" spans="1:45" s="8" customFormat="1" x14ac:dyDescent="0.2">
      <c r="A200" s="24">
        <f t="shared" si="76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27">
        <v>42135</v>
      </c>
      <c r="G200" s="24">
        <v>14</v>
      </c>
      <c r="H200" s="28">
        <v>40</v>
      </c>
      <c r="I200" s="29" t="s">
        <v>69</v>
      </c>
      <c r="J200" s="30" t="s">
        <v>21</v>
      </c>
      <c r="K200" s="29" t="s">
        <v>70</v>
      </c>
      <c r="L200" s="28" t="s">
        <v>44</v>
      </c>
      <c r="M200" s="28" t="s">
        <v>141</v>
      </c>
      <c r="N200" s="31">
        <v>9666.0499999999993</v>
      </c>
      <c r="O200" s="32"/>
      <c r="P200" s="32">
        <f t="shared" si="91"/>
        <v>9666.0499999999993</v>
      </c>
      <c r="Q200" s="35">
        <v>1091</v>
      </c>
      <c r="R200" s="35"/>
      <c r="S200" s="32"/>
      <c r="T200" s="33">
        <f t="shared" si="84"/>
        <v>1691.5587499999997</v>
      </c>
      <c r="U200" s="35">
        <f t="shared" si="85"/>
        <v>289.98149999999998</v>
      </c>
      <c r="V200" s="48">
        <f t="shared" si="92"/>
        <v>579.96299999999997</v>
      </c>
      <c r="W200" s="35">
        <f t="shared" si="86"/>
        <v>193.321</v>
      </c>
      <c r="X200" s="41"/>
      <c r="Y200" s="35">
        <v>708.25</v>
      </c>
      <c r="Z200" s="32"/>
      <c r="AA200" s="49"/>
      <c r="AB200" s="35"/>
      <c r="AC200" s="41"/>
      <c r="AD200" s="35">
        <f t="shared" si="87"/>
        <v>164.32284999999999</v>
      </c>
      <c r="AE200" s="35">
        <f t="shared" si="77"/>
        <v>4253.0619999999999</v>
      </c>
      <c r="AF200" s="41">
        <f t="shared" si="88"/>
        <v>7732.84</v>
      </c>
      <c r="AG200" s="32">
        <f t="shared" si="89"/>
        <v>16110.083333333332</v>
      </c>
      <c r="AH200" s="35">
        <v>4833</v>
      </c>
      <c r="AI200" s="35">
        <f t="shared" si="93"/>
        <v>4833.0249999999996</v>
      </c>
      <c r="AJ200" s="35">
        <f t="shared" si="94"/>
        <v>966.60500000000002</v>
      </c>
      <c r="AK200" s="35">
        <f t="shared" si="95"/>
        <v>1611.0083333333332</v>
      </c>
      <c r="AL200" s="35">
        <f t="shared" si="96"/>
        <v>4833.0249999999996</v>
      </c>
      <c r="AM200" s="35">
        <f t="shared" si="97"/>
        <v>3866.42</v>
      </c>
      <c r="AN200" s="35"/>
      <c r="AO200" s="35"/>
      <c r="AP200" s="35"/>
      <c r="AQ200" s="35"/>
      <c r="AR200" s="36">
        <f t="shared" si="90"/>
        <v>221652.43386666666</v>
      </c>
      <c r="AS200" s="35"/>
    </row>
    <row r="201" spans="1:45" s="8" customFormat="1" x14ac:dyDescent="0.2">
      <c r="A201" s="24">
        <f t="shared" ref="A201:A264" si="98">A200+1</f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27">
        <v>42130</v>
      </c>
      <c r="G201" s="24">
        <v>13</v>
      </c>
      <c r="H201" s="28">
        <v>40</v>
      </c>
      <c r="I201" s="29" t="s">
        <v>69</v>
      </c>
      <c r="J201" s="30" t="s">
        <v>23</v>
      </c>
      <c r="K201" s="29" t="s">
        <v>70</v>
      </c>
      <c r="L201" s="28" t="s">
        <v>44</v>
      </c>
      <c r="M201" s="28" t="s">
        <v>141</v>
      </c>
      <c r="N201" s="31">
        <v>9006.5499999999993</v>
      </c>
      <c r="O201" s="32"/>
      <c r="P201" s="32">
        <f t="shared" si="91"/>
        <v>9006.5499999999993</v>
      </c>
      <c r="Q201" s="35">
        <v>1091</v>
      </c>
      <c r="R201" s="35"/>
      <c r="S201" s="32"/>
      <c r="T201" s="33">
        <f t="shared" si="84"/>
        <v>1576.1462499999998</v>
      </c>
      <c r="U201" s="35">
        <f t="shared" si="85"/>
        <v>270.19649999999996</v>
      </c>
      <c r="V201" s="48">
        <f t="shared" si="92"/>
        <v>540.39299999999992</v>
      </c>
      <c r="W201" s="35">
        <f t="shared" si="86"/>
        <v>180.131</v>
      </c>
      <c r="X201" s="41"/>
      <c r="Y201" s="35">
        <v>708.25</v>
      </c>
      <c r="Z201" s="32"/>
      <c r="AA201" s="49"/>
      <c r="AB201" s="35"/>
      <c r="AC201" s="41"/>
      <c r="AD201" s="35">
        <f t="shared" si="87"/>
        <v>153.11134999999999</v>
      </c>
      <c r="AE201" s="35">
        <f t="shared" ref="AE201:AE264" si="99">(N201*4%)*11</f>
        <v>3962.8820000000001</v>
      </c>
      <c r="AF201" s="41">
        <f t="shared" si="88"/>
        <v>7205.24</v>
      </c>
      <c r="AG201" s="32">
        <f t="shared" si="89"/>
        <v>15010.916666666666</v>
      </c>
      <c r="AH201" s="35">
        <v>4503.3</v>
      </c>
      <c r="AI201" s="35">
        <f t="shared" si="93"/>
        <v>4503.2749999999996</v>
      </c>
      <c r="AJ201" s="35">
        <f t="shared" si="94"/>
        <v>900.65499999999997</v>
      </c>
      <c r="AK201" s="35">
        <f t="shared" si="95"/>
        <v>1501.0916666666665</v>
      </c>
      <c r="AL201" s="35">
        <f t="shared" si="96"/>
        <v>4503.2749999999996</v>
      </c>
      <c r="AM201" s="35">
        <f t="shared" si="97"/>
        <v>3602.62</v>
      </c>
      <c r="AN201" s="35"/>
      <c r="AO201" s="35"/>
      <c r="AP201" s="35"/>
      <c r="AQ201" s="35"/>
      <c r="AR201" s="36">
        <f t="shared" si="90"/>
        <v>208002.59253333331</v>
      </c>
      <c r="AS201" s="35"/>
    </row>
    <row r="202" spans="1:45" s="8" customFormat="1" x14ac:dyDescent="0.2">
      <c r="A202" s="24">
        <f t="shared" si="98"/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27">
        <v>41761</v>
      </c>
      <c r="G202" s="24">
        <v>13</v>
      </c>
      <c r="H202" s="28">
        <v>40</v>
      </c>
      <c r="I202" s="29" t="s">
        <v>69</v>
      </c>
      <c r="J202" s="30" t="s">
        <v>23</v>
      </c>
      <c r="K202" s="29" t="s">
        <v>70</v>
      </c>
      <c r="L202" s="28" t="s">
        <v>44</v>
      </c>
      <c r="M202" s="28" t="s">
        <v>141</v>
      </c>
      <c r="N202" s="31">
        <v>9006.5499999999993</v>
      </c>
      <c r="O202" s="32"/>
      <c r="P202" s="32">
        <f t="shared" si="91"/>
        <v>9006.5499999999993</v>
      </c>
      <c r="Q202" s="35">
        <v>1091</v>
      </c>
      <c r="R202" s="35"/>
      <c r="S202" s="32"/>
      <c r="T202" s="33">
        <f t="shared" si="84"/>
        <v>1576.1462499999998</v>
      </c>
      <c r="U202" s="35">
        <f t="shared" si="85"/>
        <v>270.19649999999996</v>
      </c>
      <c r="V202" s="48">
        <f t="shared" si="92"/>
        <v>594.43259999999998</v>
      </c>
      <c r="W202" s="35">
        <f t="shared" si="86"/>
        <v>180.131</v>
      </c>
      <c r="X202" s="41">
        <v>900.66</v>
      </c>
      <c r="Y202" s="35">
        <v>708.25</v>
      </c>
      <c r="Z202" s="32"/>
      <c r="AA202" s="49"/>
      <c r="AB202" s="35"/>
      <c r="AC202" s="41"/>
      <c r="AD202" s="35">
        <f t="shared" si="87"/>
        <v>153.11134999999999</v>
      </c>
      <c r="AE202" s="35">
        <f t="shared" si="99"/>
        <v>3962.8820000000001</v>
      </c>
      <c r="AF202" s="41">
        <f t="shared" si="88"/>
        <v>7925.7679999999991</v>
      </c>
      <c r="AG202" s="32">
        <f t="shared" si="89"/>
        <v>16512.016666666666</v>
      </c>
      <c r="AH202" s="35">
        <v>4503.3</v>
      </c>
      <c r="AI202" s="35">
        <f t="shared" si="93"/>
        <v>4503.2749999999996</v>
      </c>
      <c r="AJ202" s="35">
        <f t="shared" si="94"/>
        <v>990.72099999999989</v>
      </c>
      <c r="AK202" s="35">
        <f t="shared" si="95"/>
        <v>1651.2016666666664</v>
      </c>
      <c r="AL202" s="35">
        <f t="shared" si="96"/>
        <v>4953.6049999999996</v>
      </c>
      <c r="AM202" s="35">
        <f t="shared" si="97"/>
        <v>3962.8839999999996</v>
      </c>
      <c r="AN202" s="35"/>
      <c r="AO202" s="35"/>
      <c r="AP202" s="35"/>
      <c r="AQ202" s="35"/>
      <c r="AR202" s="36">
        <f t="shared" si="90"/>
        <v>222731.3857333333</v>
      </c>
      <c r="AS202" s="35"/>
    </row>
    <row r="203" spans="1:45" s="8" customFormat="1" x14ac:dyDescent="0.2">
      <c r="A203" s="24">
        <f t="shared" si="98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27">
        <v>41761</v>
      </c>
      <c r="G203" s="24">
        <v>13</v>
      </c>
      <c r="H203" s="28">
        <v>40</v>
      </c>
      <c r="I203" s="29" t="s">
        <v>69</v>
      </c>
      <c r="J203" s="30" t="s">
        <v>23</v>
      </c>
      <c r="K203" s="29" t="s">
        <v>70</v>
      </c>
      <c r="L203" s="28" t="s">
        <v>44</v>
      </c>
      <c r="M203" s="28" t="s">
        <v>141</v>
      </c>
      <c r="N203" s="31">
        <v>9006.5499999999993</v>
      </c>
      <c r="O203" s="32"/>
      <c r="P203" s="32">
        <f t="shared" si="91"/>
        <v>9006.5499999999993</v>
      </c>
      <c r="Q203" s="35">
        <v>1091</v>
      </c>
      <c r="R203" s="35"/>
      <c r="S203" s="32"/>
      <c r="T203" s="33">
        <f t="shared" si="84"/>
        <v>1576.1462499999998</v>
      </c>
      <c r="U203" s="35">
        <f t="shared" si="85"/>
        <v>270.19649999999996</v>
      </c>
      <c r="V203" s="48">
        <f t="shared" si="92"/>
        <v>594.43259999999998</v>
      </c>
      <c r="W203" s="35">
        <f t="shared" si="86"/>
        <v>180.131</v>
      </c>
      <c r="X203" s="41">
        <v>900.66</v>
      </c>
      <c r="Y203" s="35">
        <v>708.25</v>
      </c>
      <c r="Z203" s="32"/>
      <c r="AA203" s="49"/>
      <c r="AB203" s="35"/>
      <c r="AC203" s="41"/>
      <c r="AD203" s="35">
        <f t="shared" si="87"/>
        <v>153.11134999999999</v>
      </c>
      <c r="AE203" s="35">
        <f t="shared" si="99"/>
        <v>3962.8820000000001</v>
      </c>
      <c r="AF203" s="41">
        <f t="shared" si="88"/>
        <v>7925.7679999999991</v>
      </c>
      <c r="AG203" s="32">
        <f t="shared" si="89"/>
        <v>16512.016666666666</v>
      </c>
      <c r="AH203" s="35">
        <v>4503.3</v>
      </c>
      <c r="AI203" s="35">
        <f t="shared" si="93"/>
        <v>4503.2749999999996</v>
      </c>
      <c r="AJ203" s="35">
        <f t="shared" si="94"/>
        <v>990.72099999999989</v>
      </c>
      <c r="AK203" s="35">
        <f t="shared" si="95"/>
        <v>1651.2016666666664</v>
      </c>
      <c r="AL203" s="35">
        <f t="shared" si="96"/>
        <v>4953.6049999999996</v>
      </c>
      <c r="AM203" s="35">
        <f t="shared" si="97"/>
        <v>3962.8839999999996</v>
      </c>
      <c r="AN203" s="35"/>
      <c r="AO203" s="35"/>
      <c r="AP203" s="35"/>
      <c r="AQ203" s="35"/>
      <c r="AR203" s="36">
        <f t="shared" si="90"/>
        <v>222731.3857333333</v>
      </c>
      <c r="AS203" s="35"/>
    </row>
    <row r="204" spans="1:45" s="8" customFormat="1" x14ac:dyDescent="0.2">
      <c r="A204" s="24">
        <f t="shared" si="98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27">
        <v>38384</v>
      </c>
      <c r="G204" s="24">
        <v>13</v>
      </c>
      <c r="H204" s="28">
        <v>40</v>
      </c>
      <c r="I204" s="29" t="s">
        <v>69</v>
      </c>
      <c r="J204" s="30" t="s">
        <v>23</v>
      </c>
      <c r="K204" s="29" t="s">
        <v>70</v>
      </c>
      <c r="L204" s="28" t="s">
        <v>44</v>
      </c>
      <c r="M204" s="28" t="s">
        <v>141</v>
      </c>
      <c r="N204" s="31">
        <v>9006.5499999999993</v>
      </c>
      <c r="O204" s="32"/>
      <c r="P204" s="32">
        <f t="shared" si="91"/>
        <v>9006.5499999999993</v>
      </c>
      <c r="Q204" s="35">
        <v>1091</v>
      </c>
      <c r="R204" s="35"/>
      <c r="S204" s="32"/>
      <c r="T204" s="33">
        <f t="shared" si="84"/>
        <v>1576.1462499999998</v>
      </c>
      <c r="U204" s="35">
        <f t="shared" si="85"/>
        <v>270.19649999999996</v>
      </c>
      <c r="V204" s="48">
        <f t="shared" si="92"/>
        <v>691.70339999999999</v>
      </c>
      <c r="W204" s="35">
        <f t="shared" si="86"/>
        <v>180.131</v>
      </c>
      <c r="X204" s="41">
        <v>2521.84</v>
      </c>
      <c r="Y204" s="35">
        <v>708.25</v>
      </c>
      <c r="Z204" s="32"/>
      <c r="AA204" s="49"/>
      <c r="AB204" s="35"/>
      <c r="AC204" s="41"/>
      <c r="AD204" s="35">
        <f t="shared" si="87"/>
        <v>153.11134999999999</v>
      </c>
      <c r="AE204" s="35">
        <f t="shared" si="99"/>
        <v>3962.8820000000001</v>
      </c>
      <c r="AF204" s="41">
        <f t="shared" si="88"/>
        <v>9222.7119999999995</v>
      </c>
      <c r="AG204" s="32">
        <f t="shared" si="89"/>
        <v>19213.98333333333</v>
      </c>
      <c r="AH204" s="35">
        <v>4503.3</v>
      </c>
      <c r="AI204" s="35">
        <f t="shared" si="93"/>
        <v>4503.2749999999996</v>
      </c>
      <c r="AJ204" s="35">
        <f t="shared" si="94"/>
        <v>1152.8389999999999</v>
      </c>
      <c r="AK204" s="35">
        <f t="shared" si="95"/>
        <v>1921.3983333333331</v>
      </c>
      <c r="AL204" s="35">
        <f t="shared" si="96"/>
        <v>5764.1949999999997</v>
      </c>
      <c r="AM204" s="35">
        <f t="shared" si="97"/>
        <v>4611.3559999999998</v>
      </c>
      <c r="AN204" s="35"/>
      <c r="AO204" s="35"/>
      <c r="AP204" s="35"/>
      <c r="AQ204" s="35"/>
      <c r="AR204" s="36">
        <f t="shared" si="90"/>
        <v>249243.08266666665</v>
      </c>
      <c r="AS204" s="35"/>
    </row>
    <row r="205" spans="1:45" s="8" customFormat="1" x14ac:dyDescent="0.2">
      <c r="A205" s="24">
        <f t="shared" si="98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27">
        <v>40284</v>
      </c>
      <c r="G205" s="24">
        <v>13</v>
      </c>
      <c r="H205" s="28">
        <v>40</v>
      </c>
      <c r="I205" s="29" t="s">
        <v>69</v>
      </c>
      <c r="J205" s="30" t="s">
        <v>24</v>
      </c>
      <c r="K205" s="29" t="s">
        <v>70</v>
      </c>
      <c r="L205" s="28" t="s">
        <v>44</v>
      </c>
      <c r="M205" s="28" t="s">
        <v>144</v>
      </c>
      <c r="N205" s="31">
        <v>9006.5499999999993</v>
      </c>
      <c r="O205" s="32"/>
      <c r="P205" s="32">
        <f t="shared" si="91"/>
        <v>9006.5499999999993</v>
      </c>
      <c r="Q205" s="35">
        <v>1091</v>
      </c>
      <c r="R205" s="35"/>
      <c r="S205" s="32"/>
      <c r="T205" s="33">
        <f t="shared" si="84"/>
        <v>1576.1462499999998</v>
      </c>
      <c r="U205" s="35">
        <f t="shared" si="85"/>
        <v>270.19649999999996</v>
      </c>
      <c r="V205" s="48">
        <f t="shared" si="92"/>
        <v>637.66379999999992</v>
      </c>
      <c r="W205" s="35">
        <f t="shared" si="86"/>
        <v>180.131</v>
      </c>
      <c r="X205" s="41">
        <v>1621.18</v>
      </c>
      <c r="Y205" s="35">
        <v>708.25</v>
      </c>
      <c r="Z205" s="32"/>
      <c r="AA205" s="49"/>
      <c r="AB205" s="35"/>
      <c r="AC205" s="41"/>
      <c r="AD205" s="35">
        <f t="shared" si="87"/>
        <v>153.11134999999999</v>
      </c>
      <c r="AE205" s="35">
        <f t="shared" si="99"/>
        <v>3962.8820000000001</v>
      </c>
      <c r="AF205" s="41">
        <f t="shared" si="88"/>
        <v>8502.1839999999993</v>
      </c>
      <c r="AG205" s="32">
        <f t="shared" si="89"/>
        <v>17712.883333333331</v>
      </c>
      <c r="AH205" s="35">
        <v>4503.3</v>
      </c>
      <c r="AI205" s="35">
        <f t="shared" si="93"/>
        <v>4503.2749999999996</v>
      </c>
      <c r="AJ205" s="35">
        <f t="shared" si="94"/>
        <v>1062.7729999999999</v>
      </c>
      <c r="AK205" s="35">
        <f t="shared" si="95"/>
        <v>1771.2883333333332</v>
      </c>
      <c r="AL205" s="35">
        <f t="shared" si="96"/>
        <v>5313.8649999999998</v>
      </c>
      <c r="AM205" s="35">
        <f t="shared" si="97"/>
        <v>4251.0919999999996</v>
      </c>
      <c r="AN205" s="35"/>
      <c r="AO205" s="35"/>
      <c r="AP205" s="35"/>
      <c r="AQ205" s="35"/>
      <c r="AR205" s="36">
        <f t="shared" si="90"/>
        <v>234514.28946666664</v>
      </c>
      <c r="AS205" s="35"/>
    </row>
    <row r="206" spans="1:45" s="8" customFormat="1" x14ac:dyDescent="0.2">
      <c r="A206" s="24">
        <f t="shared" si="98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27">
        <v>42522</v>
      </c>
      <c r="G206" s="24">
        <v>10</v>
      </c>
      <c r="H206" s="28">
        <v>40</v>
      </c>
      <c r="I206" s="29" t="s">
        <v>69</v>
      </c>
      <c r="J206" s="30" t="s">
        <v>35</v>
      </c>
      <c r="K206" s="29" t="s">
        <v>70</v>
      </c>
      <c r="L206" s="28" t="s">
        <v>44</v>
      </c>
      <c r="M206" s="28" t="s">
        <v>141</v>
      </c>
      <c r="N206" s="31">
        <v>7723.6</v>
      </c>
      <c r="O206" s="32"/>
      <c r="P206" s="32">
        <f t="shared" si="91"/>
        <v>7723.6</v>
      </c>
      <c r="Q206" s="35">
        <v>1091</v>
      </c>
      <c r="R206" s="35"/>
      <c r="S206" s="32"/>
      <c r="T206" s="33">
        <f t="shared" si="84"/>
        <v>1351.6299999999999</v>
      </c>
      <c r="U206" s="35">
        <f t="shared" si="85"/>
        <v>231.708</v>
      </c>
      <c r="V206" s="48">
        <f t="shared" si="92"/>
        <v>463.416</v>
      </c>
      <c r="W206" s="35">
        <f t="shared" si="86"/>
        <v>154.47200000000001</v>
      </c>
      <c r="X206" s="41"/>
      <c r="Y206" s="35">
        <v>708.25</v>
      </c>
      <c r="Z206" s="32"/>
      <c r="AA206" s="49"/>
      <c r="AB206" s="35"/>
      <c r="AC206" s="41">
        <v>1180</v>
      </c>
      <c r="AD206" s="35">
        <f t="shared" si="87"/>
        <v>131.30120000000002</v>
      </c>
      <c r="AE206" s="35">
        <f t="shared" si="99"/>
        <v>3398.384</v>
      </c>
      <c r="AF206" s="41">
        <f t="shared" si="88"/>
        <v>6178.8799999999992</v>
      </c>
      <c r="AG206" s="32">
        <f t="shared" si="89"/>
        <v>12872.666666666666</v>
      </c>
      <c r="AH206" s="35">
        <v>3861.75</v>
      </c>
      <c r="AI206" s="35">
        <f t="shared" si="93"/>
        <v>3861.7999999999997</v>
      </c>
      <c r="AJ206" s="35">
        <f t="shared" si="94"/>
        <v>772.3599999999999</v>
      </c>
      <c r="AK206" s="35">
        <f t="shared" si="95"/>
        <v>1287.2666666666667</v>
      </c>
      <c r="AL206" s="35">
        <f t="shared" si="96"/>
        <v>3861.7999999999997</v>
      </c>
      <c r="AM206" s="35">
        <f t="shared" si="97"/>
        <v>3089.4399999999996</v>
      </c>
      <c r="AN206" s="35"/>
      <c r="AO206" s="35"/>
      <c r="AP206" s="35"/>
      <c r="AQ206" s="35"/>
      <c r="AR206" s="36">
        <f t="shared" si="90"/>
        <v>195608.87373333331</v>
      </c>
      <c r="AS206" s="35"/>
    </row>
    <row r="207" spans="1:45" s="8" customFormat="1" x14ac:dyDescent="0.2">
      <c r="A207" s="24">
        <f t="shared" si="98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27">
        <v>40280</v>
      </c>
      <c r="G207" s="24">
        <v>8</v>
      </c>
      <c r="H207" s="28">
        <v>40</v>
      </c>
      <c r="I207" s="29" t="s">
        <v>69</v>
      </c>
      <c r="J207" s="30" t="s">
        <v>37</v>
      </c>
      <c r="K207" s="29" t="s">
        <v>70</v>
      </c>
      <c r="L207" s="28" t="s">
        <v>44</v>
      </c>
      <c r="M207" s="28" t="s">
        <v>141</v>
      </c>
      <c r="N207" s="31">
        <v>6999.5</v>
      </c>
      <c r="O207" s="32"/>
      <c r="P207" s="32">
        <f t="shared" si="91"/>
        <v>6999.5</v>
      </c>
      <c r="Q207" s="35">
        <v>1091</v>
      </c>
      <c r="R207" s="35"/>
      <c r="S207" s="32"/>
      <c r="T207" s="33">
        <f t="shared" si="84"/>
        <v>1224.9124999999999</v>
      </c>
      <c r="U207" s="35">
        <f t="shared" si="85"/>
        <v>209.98499999999999</v>
      </c>
      <c r="V207" s="48">
        <f t="shared" si="92"/>
        <v>495.57</v>
      </c>
      <c r="W207" s="35">
        <f t="shared" si="86"/>
        <v>139.99</v>
      </c>
      <c r="X207" s="41">
        <v>1260</v>
      </c>
      <c r="Y207" s="35">
        <v>708.25</v>
      </c>
      <c r="Z207" s="32"/>
      <c r="AA207" s="49"/>
      <c r="AB207" s="35"/>
      <c r="AC207" s="41">
        <v>1180</v>
      </c>
      <c r="AD207" s="35">
        <f t="shared" si="87"/>
        <v>118.9915</v>
      </c>
      <c r="AE207" s="35">
        <f t="shared" si="99"/>
        <v>3079.78</v>
      </c>
      <c r="AF207" s="41">
        <f t="shared" si="88"/>
        <v>6607.6</v>
      </c>
      <c r="AG207" s="32">
        <f t="shared" si="89"/>
        <v>13765.833333333334</v>
      </c>
      <c r="AH207" s="35">
        <v>3499.8</v>
      </c>
      <c r="AI207" s="35">
        <f t="shared" si="93"/>
        <v>3499.75</v>
      </c>
      <c r="AJ207" s="35">
        <f t="shared" si="94"/>
        <v>825.95</v>
      </c>
      <c r="AK207" s="35">
        <f t="shared" si="95"/>
        <v>1376.5833333333333</v>
      </c>
      <c r="AL207" s="35">
        <f t="shared" si="96"/>
        <v>4129.75</v>
      </c>
      <c r="AM207" s="35">
        <f t="shared" si="97"/>
        <v>3303.8</v>
      </c>
      <c r="AN207" s="35"/>
      <c r="AO207" s="35"/>
      <c r="AP207" s="35"/>
      <c r="AQ207" s="35"/>
      <c r="AR207" s="36">
        <f t="shared" si="90"/>
        <v>201227.23466666666</v>
      </c>
      <c r="AS207" s="35"/>
    </row>
    <row r="208" spans="1:45" s="8" customFormat="1" x14ac:dyDescent="0.2">
      <c r="A208" s="24">
        <f t="shared" si="98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38">
        <v>40441</v>
      </c>
      <c r="G208" s="24">
        <v>8</v>
      </c>
      <c r="H208" s="39">
        <v>40</v>
      </c>
      <c r="I208" s="29" t="s">
        <v>69</v>
      </c>
      <c r="J208" s="40" t="s">
        <v>37</v>
      </c>
      <c r="K208" s="29" t="s">
        <v>70</v>
      </c>
      <c r="L208" s="28" t="s">
        <v>44</v>
      </c>
      <c r="M208" s="28" t="s">
        <v>141</v>
      </c>
      <c r="N208" s="31">
        <v>6999.5</v>
      </c>
      <c r="O208" s="32"/>
      <c r="P208" s="32">
        <f t="shared" si="91"/>
        <v>6999.5</v>
      </c>
      <c r="Q208" s="35">
        <v>1091</v>
      </c>
      <c r="R208" s="35"/>
      <c r="S208" s="32"/>
      <c r="T208" s="33">
        <f t="shared" si="84"/>
        <v>1224.9124999999999</v>
      </c>
      <c r="U208" s="35">
        <f t="shared" si="85"/>
        <v>209.98499999999999</v>
      </c>
      <c r="V208" s="48">
        <f t="shared" si="92"/>
        <v>490.24619999999999</v>
      </c>
      <c r="W208" s="35">
        <f t="shared" si="86"/>
        <v>139.99</v>
      </c>
      <c r="X208" s="41">
        <v>1171.27</v>
      </c>
      <c r="Y208" s="35">
        <v>708.25</v>
      </c>
      <c r="Z208" s="32"/>
      <c r="AA208" s="49"/>
      <c r="AB208" s="35"/>
      <c r="AC208" s="41">
        <v>2360</v>
      </c>
      <c r="AD208" s="35">
        <f t="shared" si="87"/>
        <v>118.9915</v>
      </c>
      <c r="AE208" s="35">
        <f t="shared" si="99"/>
        <v>3079.78</v>
      </c>
      <c r="AF208" s="41">
        <f t="shared" si="88"/>
        <v>6536.6160000000009</v>
      </c>
      <c r="AG208" s="32">
        <f t="shared" si="89"/>
        <v>13617.950000000003</v>
      </c>
      <c r="AH208" s="35">
        <v>3499.8</v>
      </c>
      <c r="AI208" s="35">
        <f t="shared" si="93"/>
        <v>3499.75</v>
      </c>
      <c r="AJ208" s="35">
        <f t="shared" si="94"/>
        <v>817.07700000000011</v>
      </c>
      <c r="AK208" s="35">
        <f t="shared" si="95"/>
        <v>1361.7950000000001</v>
      </c>
      <c r="AL208" s="35">
        <f t="shared" si="96"/>
        <v>4085.3850000000007</v>
      </c>
      <c r="AM208" s="35">
        <f t="shared" si="97"/>
        <v>3268.3080000000004</v>
      </c>
      <c r="AN208" s="35"/>
      <c r="AO208" s="35"/>
      <c r="AP208" s="35"/>
      <c r="AQ208" s="35"/>
      <c r="AR208" s="36">
        <f t="shared" si="90"/>
        <v>213936.20340000003</v>
      </c>
      <c r="AS208" s="35"/>
    </row>
    <row r="209" spans="1:45" s="8" customFormat="1" x14ac:dyDescent="0.2">
      <c r="A209" s="24">
        <f t="shared" si="98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27">
        <v>38777</v>
      </c>
      <c r="G209" s="24">
        <v>8</v>
      </c>
      <c r="H209" s="28">
        <v>40</v>
      </c>
      <c r="I209" s="29" t="s">
        <v>69</v>
      </c>
      <c r="J209" s="30" t="s">
        <v>36</v>
      </c>
      <c r="K209" s="29" t="s">
        <v>70</v>
      </c>
      <c r="L209" s="28" t="s">
        <v>44</v>
      </c>
      <c r="M209" s="28" t="s">
        <v>141</v>
      </c>
      <c r="N209" s="31">
        <v>6999.5</v>
      </c>
      <c r="O209" s="32"/>
      <c r="P209" s="32">
        <f t="shared" si="91"/>
        <v>6999.5</v>
      </c>
      <c r="Q209" s="35">
        <v>1091</v>
      </c>
      <c r="R209" s="35"/>
      <c r="S209" s="32"/>
      <c r="T209" s="33">
        <f t="shared" si="84"/>
        <v>1224.9124999999999</v>
      </c>
      <c r="U209" s="35">
        <f t="shared" si="85"/>
        <v>209.98499999999999</v>
      </c>
      <c r="V209" s="48">
        <f t="shared" si="92"/>
        <v>529.16399999999999</v>
      </c>
      <c r="W209" s="35">
        <f t="shared" si="86"/>
        <v>139.99</v>
      </c>
      <c r="X209" s="41">
        <v>1819.9</v>
      </c>
      <c r="Y209" s="35">
        <v>708.25</v>
      </c>
      <c r="Z209" s="32"/>
      <c r="AA209" s="49"/>
      <c r="AB209" s="35"/>
      <c r="AC209" s="41"/>
      <c r="AD209" s="35">
        <f t="shared" si="87"/>
        <v>118.9915</v>
      </c>
      <c r="AE209" s="35">
        <f t="shared" si="99"/>
        <v>3079.78</v>
      </c>
      <c r="AF209" s="41">
        <f t="shared" si="88"/>
        <v>7055.5199999999986</v>
      </c>
      <c r="AG209" s="32">
        <f t="shared" si="89"/>
        <v>14698.999999999998</v>
      </c>
      <c r="AH209" s="35">
        <v>3499.8</v>
      </c>
      <c r="AI209" s="35">
        <f t="shared" si="93"/>
        <v>3499.75</v>
      </c>
      <c r="AJ209" s="35">
        <f t="shared" si="94"/>
        <v>881.93999999999983</v>
      </c>
      <c r="AK209" s="35">
        <f t="shared" si="95"/>
        <v>1469.8999999999999</v>
      </c>
      <c r="AL209" s="35">
        <f t="shared" si="96"/>
        <v>4409.7</v>
      </c>
      <c r="AM209" s="35">
        <f t="shared" si="97"/>
        <v>3527.7599999999993</v>
      </c>
      <c r="AN209" s="35"/>
      <c r="AO209" s="35"/>
      <c r="AP209" s="35"/>
      <c r="AQ209" s="35"/>
      <c r="AR209" s="36">
        <f t="shared" si="90"/>
        <v>196223.46600000001</v>
      </c>
      <c r="AS209" s="35"/>
    </row>
    <row r="210" spans="1:45" s="8" customFormat="1" x14ac:dyDescent="0.2">
      <c r="A210" s="24">
        <f t="shared" si="98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27">
        <v>35689</v>
      </c>
      <c r="G210" s="24">
        <v>8</v>
      </c>
      <c r="H210" s="28">
        <v>40</v>
      </c>
      <c r="I210" s="29" t="s">
        <v>69</v>
      </c>
      <c r="J210" s="30" t="s">
        <v>27</v>
      </c>
      <c r="K210" s="29" t="s">
        <v>70</v>
      </c>
      <c r="L210" s="28" t="s">
        <v>44</v>
      </c>
      <c r="M210" s="28" t="s">
        <v>141</v>
      </c>
      <c r="N210" s="31">
        <v>6999.5</v>
      </c>
      <c r="O210" s="32"/>
      <c r="P210" s="32">
        <f t="shared" si="91"/>
        <v>6999.5</v>
      </c>
      <c r="Q210" s="35">
        <v>1091</v>
      </c>
      <c r="R210" s="35"/>
      <c r="S210" s="32"/>
      <c r="T210" s="33">
        <f t="shared" si="84"/>
        <v>1224.9124999999999</v>
      </c>
      <c r="U210" s="35">
        <f t="shared" si="85"/>
        <v>209.98499999999999</v>
      </c>
      <c r="V210" s="48">
        <f t="shared" si="92"/>
        <v>640.45799999999997</v>
      </c>
      <c r="W210" s="35">
        <f t="shared" si="86"/>
        <v>139.99</v>
      </c>
      <c r="X210" s="41">
        <v>3674.8</v>
      </c>
      <c r="Y210" s="35">
        <v>708.25</v>
      </c>
      <c r="Z210" s="32"/>
      <c r="AA210" s="49"/>
      <c r="AB210" s="35"/>
      <c r="AC210" s="41"/>
      <c r="AD210" s="35">
        <f t="shared" si="87"/>
        <v>118.9915</v>
      </c>
      <c r="AE210" s="35">
        <f t="shared" si="99"/>
        <v>3079.78</v>
      </c>
      <c r="AF210" s="41">
        <f t="shared" si="88"/>
        <v>8539.44</v>
      </c>
      <c r="AG210" s="32">
        <f t="shared" si="89"/>
        <v>17790.5</v>
      </c>
      <c r="AH210" s="35">
        <v>3499.8</v>
      </c>
      <c r="AI210" s="35">
        <f t="shared" si="93"/>
        <v>3499.75</v>
      </c>
      <c r="AJ210" s="35">
        <f t="shared" si="94"/>
        <v>1067.43</v>
      </c>
      <c r="AK210" s="35">
        <f t="shared" si="95"/>
        <v>1779.05</v>
      </c>
      <c r="AL210" s="35">
        <f t="shared" si="96"/>
        <v>5337.15</v>
      </c>
      <c r="AM210" s="35">
        <f t="shared" si="97"/>
        <v>4269.72</v>
      </c>
      <c r="AN210" s="35"/>
      <c r="AO210" s="35"/>
      <c r="AP210" s="35"/>
      <c r="AQ210" s="35"/>
      <c r="AR210" s="36">
        <f t="shared" si="90"/>
        <v>226557.26400000002</v>
      </c>
      <c r="AS210" s="35"/>
    </row>
    <row r="211" spans="1:45" s="8" customFormat="1" x14ac:dyDescent="0.2">
      <c r="A211" s="24">
        <f t="shared" si="98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38">
        <v>43222</v>
      </c>
      <c r="G211" s="24">
        <v>8</v>
      </c>
      <c r="H211" s="39">
        <v>40</v>
      </c>
      <c r="I211" s="29" t="s">
        <v>69</v>
      </c>
      <c r="J211" s="40" t="s">
        <v>27</v>
      </c>
      <c r="K211" s="29" t="s">
        <v>70</v>
      </c>
      <c r="L211" s="28" t="s">
        <v>44</v>
      </c>
      <c r="M211" s="28" t="s">
        <v>141</v>
      </c>
      <c r="N211" s="31">
        <v>6999.5</v>
      </c>
      <c r="O211" s="32"/>
      <c r="P211" s="32">
        <f t="shared" si="91"/>
        <v>6999.5</v>
      </c>
      <c r="Q211" s="35">
        <v>1091</v>
      </c>
      <c r="R211" s="35"/>
      <c r="S211" s="32"/>
      <c r="T211" s="33">
        <f t="shared" si="84"/>
        <v>1224.9124999999999</v>
      </c>
      <c r="U211" s="35">
        <f t="shared" si="85"/>
        <v>209.98499999999999</v>
      </c>
      <c r="V211" s="48">
        <f t="shared" si="92"/>
        <v>419.96999999999997</v>
      </c>
      <c r="W211" s="35">
        <f t="shared" si="86"/>
        <v>139.99</v>
      </c>
      <c r="X211" s="41"/>
      <c r="Y211" s="35">
        <v>708.25</v>
      </c>
      <c r="Z211" s="32"/>
      <c r="AA211" s="49"/>
      <c r="AB211" s="35"/>
      <c r="AC211" s="41"/>
      <c r="AD211" s="35">
        <f t="shared" si="87"/>
        <v>118.9915</v>
      </c>
      <c r="AE211" s="35">
        <f t="shared" si="99"/>
        <v>3079.78</v>
      </c>
      <c r="AF211" s="41">
        <f t="shared" si="88"/>
        <v>5599.6</v>
      </c>
      <c r="AG211" s="32">
        <f t="shared" si="89"/>
        <v>11665.833333333334</v>
      </c>
      <c r="AH211" s="35">
        <v>3499.8</v>
      </c>
      <c r="AI211" s="35">
        <f t="shared" si="93"/>
        <v>3499.75</v>
      </c>
      <c r="AJ211" s="35">
        <f t="shared" si="94"/>
        <v>699.95</v>
      </c>
      <c r="AK211" s="35">
        <f t="shared" si="95"/>
        <v>1166.5833333333333</v>
      </c>
      <c r="AL211" s="35">
        <f t="shared" si="96"/>
        <v>3499.75</v>
      </c>
      <c r="AM211" s="35">
        <f t="shared" si="97"/>
        <v>2799.8</v>
      </c>
      <c r="AN211" s="35"/>
      <c r="AO211" s="35"/>
      <c r="AP211" s="35"/>
      <c r="AQ211" s="35"/>
      <c r="AR211" s="36">
        <f t="shared" si="90"/>
        <v>166462.03466666664</v>
      </c>
      <c r="AS211" s="35"/>
    </row>
    <row r="212" spans="1:45" s="8" customFormat="1" x14ac:dyDescent="0.2">
      <c r="A212" s="24">
        <f t="shared" si="98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27">
        <v>37668</v>
      </c>
      <c r="G212" s="24">
        <v>8</v>
      </c>
      <c r="H212" s="28">
        <v>40</v>
      </c>
      <c r="I212" s="29" t="s">
        <v>69</v>
      </c>
      <c r="J212" s="30" t="s">
        <v>27</v>
      </c>
      <c r="K212" s="29" t="s">
        <v>70</v>
      </c>
      <c r="L212" s="28" t="s">
        <v>44</v>
      </c>
      <c r="M212" s="28" t="s">
        <v>141</v>
      </c>
      <c r="N212" s="31">
        <v>6999.5</v>
      </c>
      <c r="O212" s="32"/>
      <c r="P212" s="32">
        <f>N212+O212</f>
        <v>6999.5</v>
      </c>
      <c r="Q212" s="35">
        <v>1091</v>
      </c>
      <c r="R212" s="35"/>
      <c r="S212" s="32"/>
      <c r="T212" s="33">
        <f t="shared" si="84"/>
        <v>1224.9124999999999</v>
      </c>
      <c r="U212" s="35">
        <f t="shared" si="85"/>
        <v>209.98499999999999</v>
      </c>
      <c r="V212" s="48">
        <f t="shared" si="92"/>
        <v>554.37</v>
      </c>
      <c r="W212" s="35">
        <f t="shared" si="86"/>
        <v>139.99</v>
      </c>
      <c r="X212" s="41">
        <v>2240</v>
      </c>
      <c r="Y212" s="35">
        <v>708.25</v>
      </c>
      <c r="Z212" s="32"/>
      <c r="AA212" s="49"/>
      <c r="AB212" s="35"/>
      <c r="AC212" s="41"/>
      <c r="AD212" s="35">
        <f t="shared" si="87"/>
        <v>118.9915</v>
      </c>
      <c r="AE212" s="35">
        <f t="shared" si="99"/>
        <v>3079.78</v>
      </c>
      <c r="AF212" s="41">
        <f t="shared" si="88"/>
        <v>7391.6</v>
      </c>
      <c r="AG212" s="32">
        <f t="shared" si="89"/>
        <v>15399.166666666668</v>
      </c>
      <c r="AH212" s="35">
        <v>3499.8</v>
      </c>
      <c r="AI212" s="35">
        <f t="shared" si="93"/>
        <v>3499.75</v>
      </c>
      <c r="AJ212" s="35">
        <f t="shared" si="94"/>
        <v>923.95</v>
      </c>
      <c r="AK212" s="35">
        <f t="shared" si="95"/>
        <v>1539.9166666666667</v>
      </c>
      <c r="AL212" s="35">
        <f t="shared" si="96"/>
        <v>4619.75</v>
      </c>
      <c r="AM212" s="35">
        <f t="shared" si="97"/>
        <v>3695.8</v>
      </c>
      <c r="AN212" s="35"/>
      <c r="AO212" s="35"/>
      <c r="AP212" s="35"/>
      <c r="AQ212" s="35"/>
      <c r="AR212" s="36">
        <f t="shared" si="90"/>
        <v>203093.50133333335</v>
      </c>
      <c r="AS212" s="35"/>
    </row>
    <row r="213" spans="1:45" s="8" customFormat="1" x14ac:dyDescent="0.2">
      <c r="A213" s="24">
        <f t="shared" si="98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27">
        <v>43710</v>
      </c>
      <c r="G213" s="24">
        <v>8</v>
      </c>
      <c r="H213" s="28">
        <v>40</v>
      </c>
      <c r="I213" s="29" t="s">
        <v>68</v>
      </c>
      <c r="J213" s="30" t="s">
        <v>38</v>
      </c>
      <c r="K213" s="29" t="s">
        <v>70</v>
      </c>
      <c r="L213" s="28" t="s">
        <v>44</v>
      </c>
      <c r="M213" s="28" t="s">
        <v>141</v>
      </c>
      <c r="N213" s="31">
        <v>6999.5</v>
      </c>
      <c r="O213" s="32"/>
      <c r="P213" s="32">
        <f t="shared" si="91"/>
        <v>6999.5</v>
      </c>
      <c r="Q213" s="35">
        <v>1091</v>
      </c>
      <c r="R213" s="35"/>
      <c r="S213" s="32"/>
      <c r="T213" s="33">
        <f t="shared" si="84"/>
        <v>1224.9124999999999</v>
      </c>
      <c r="U213" s="35">
        <f t="shared" si="85"/>
        <v>209.98499999999999</v>
      </c>
      <c r="V213" s="48">
        <f t="shared" si="92"/>
        <v>419.96999999999997</v>
      </c>
      <c r="W213" s="35">
        <f t="shared" si="86"/>
        <v>139.99</v>
      </c>
      <c r="X213" s="41"/>
      <c r="Y213" s="35">
        <v>708.25</v>
      </c>
      <c r="Z213" s="32"/>
      <c r="AA213" s="49"/>
      <c r="AB213" s="35"/>
      <c r="AC213" s="41"/>
      <c r="AD213" s="35">
        <f t="shared" si="87"/>
        <v>118.9915</v>
      </c>
      <c r="AE213" s="35">
        <f t="shared" si="99"/>
        <v>3079.78</v>
      </c>
      <c r="AF213" s="41">
        <f t="shared" si="88"/>
        <v>5599.6</v>
      </c>
      <c r="AG213" s="32">
        <f t="shared" si="89"/>
        <v>11665.833333333334</v>
      </c>
      <c r="AH213" s="35">
        <v>0</v>
      </c>
      <c r="AI213" s="35">
        <f t="shared" si="93"/>
        <v>3499.75</v>
      </c>
      <c r="AJ213" s="35">
        <f t="shared" si="94"/>
        <v>699.95</v>
      </c>
      <c r="AK213" s="35">
        <f t="shared" si="95"/>
        <v>1166.5833333333333</v>
      </c>
      <c r="AL213" s="35">
        <f t="shared" si="96"/>
        <v>3499.75</v>
      </c>
      <c r="AM213" s="35">
        <f t="shared" si="97"/>
        <v>2799.8</v>
      </c>
      <c r="AN213" s="35"/>
      <c r="AO213" s="35"/>
      <c r="AP213" s="35"/>
      <c r="AQ213" s="35"/>
      <c r="AR213" s="36">
        <f t="shared" si="90"/>
        <v>162962.23466666666</v>
      </c>
      <c r="AS213" s="35"/>
    </row>
    <row r="214" spans="1:45" s="8" customFormat="1" x14ac:dyDescent="0.2">
      <c r="A214" s="24">
        <f t="shared" si="98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27">
        <v>35674</v>
      </c>
      <c r="G214" s="24">
        <v>7</v>
      </c>
      <c r="H214" s="28">
        <v>40</v>
      </c>
      <c r="I214" s="29" t="s">
        <v>69</v>
      </c>
      <c r="J214" s="30" t="s">
        <v>28</v>
      </c>
      <c r="K214" s="29" t="s">
        <v>70</v>
      </c>
      <c r="L214" s="28" t="s">
        <v>44</v>
      </c>
      <c r="M214" s="28" t="s">
        <v>141</v>
      </c>
      <c r="N214" s="31">
        <v>6654.95</v>
      </c>
      <c r="O214" s="32"/>
      <c r="P214" s="32">
        <f t="shared" si="91"/>
        <v>6654.95</v>
      </c>
      <c r="Q214" s="35">
        <v>1091</v>
      </c>
      <c r="R214" s="35"/>
      <c r="S214" s="32"/>
      <c r="T214" s="33">
        <f t="shared" si="84"/>
        <v>1164.6162499999998</v>
      </c>
      <c r="U214" s="35">
        <f t="shared" si="85"/>
        <v>199.64849999999998</v>
      </c>
      <c r="V214" s="48">
        <f t="shared" si="92"/>
        <v>608.92619999999999</v>
      </c>
      <c r="W214" s="35">
        <f t="shared" si="86"/>
        <v>133.09899999999999</v>
      </c>
      <c r="X214" s="41">
        <v>3493.82</v>
      </c>
      <c r="Y214" s="35">
        <v>708.25</v>
      </c>
      <c r="Z214" s="32"/>
      <c r="AA214" s="49"/>
      <c r="AB214" s="35"/>
      <c r="AC214" s="41"/>
      <c r="AD214" s="35">
        <f t="shared" si="87"/>
        <v>113.13415000000001</v>
      </c>
      <c r="AE214" s="35">
        <f t="shared" si="99"/>
        <v>2928.1779999999999</v>
      </c>
      <c r="AF214" s="41">
        <f t="shared" si="88"/>
        <v>8119.0160000000014</v>
      </c>
      <c r="AG214" s="32">
        <f t="shared" si="89"/>
        <v>16914.616666666669</v>
      </c>
      <c r="AH214" s="35">
        <v>3327.45</v>
      </c>
      <c r="AI214" s="35">
        <f t="shared" si="93"/>
        <v>3327.4749999999999</v>
      </c>
      <c r="AJ214" s="35">
        <f t="shared" si="94"/>
        <v>1014.8770000000002</v>
      </c>
      <c r="AK214" s="35">
        <f t="shared" si="95"/>
        <v>1691.4616666666668</v>
      </c>
      <c r="AL214" s="35">
        <f t="shared" si="96"/>
        <v>5074.3850000000002</v>
      </c>
      <c r="AM214" s="35">
        <f t="shared" si="97"/>
        <v>4059.5080000000007</v>
      </c>
      <c r="AN214" s="35"/>
      <c r="AO214" s="35"/>
      <c r="AP214" s="35"/>
      <c r="AQ214" s="35"/>
      <c r="AR214" s="36">
        <f t="shared" si="90"/>
        <v>216466.29653333331</v>
      </c>
      <c r="AS214" s="35"/>
    </row>
    <row r="215" spans="1:45" s="8" customFormat="1" x14ac:dyDescent="0.2">
      <c r="A215" s="24">
        <f t="shared" si="98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27">
        <v>40973</v>
      </c>
      <c r="G215" s="24">
        <v>7</v>
      </c>
      <c r="H215" s="28">
        <v>40</v>
      </c>
      <c r="I215" s="29" t="s">
        <v>69</v>
      </c>
      <c r="J215" s="30" t="s">
        <v>28</v>
      </c>
      <c r="K215" s="29" t="s">
        <v>70</v>
      </c>
      <c r="L215" s="28" t="s">
        <v>44</v>
      </c>
      <c r="M215" s="28" t="s">
        <v>141</v>
      </c>
      <c r="N215" s="31">
        <v>6654.95</v>
      </c>
      <c r="O215" s="32"/>
      <c r="P215" s="32">
        <f t="shared" si="91"/>
        <v>6654.95</v>
      </c>
      <c r="Q215" s="35">
        <v>1091</v>
      </c>
      <c r="R215" s="35"/>
      <c r="S215" s="32"/>
      <c r="T215" s="33">
        <f t="shared" si="84"/>
        <v>1164.6162499999998</v>
      </c>
      <c r="U215" s="35">
        <f t="shared" si="85"/>
        <v>199.64849999999998</v>
      </c>
      <c r="V215" s="48">
        <f t="shared" si="92"/>
        <v>455.19779999999997</v>
      </c>
      <c r="W215" s="35">
        <f t="shared" si="86"/>
        <v>133.09899999999999</v>
      </c>
      <c r="X215" s="41">
        <v>931.68</v>
      </c>
      <c r="Y215" s="35">
        <v>708.25</v>
      </c>
      <c r="Z215" s="32"/>
      <c r="AA215" s="49"/>
      <c r="AB215" s="35"/>
      <c r="AC215" s="41"/>
      <c r="AD215" s="35">
        <f t="shared" si="87"/>
        <v>113.13415000000001</v>
      </c>
      <c r="AE215" s="35">
        <f t="shared" si="99"/>
        <v>2928.1779999999999</v>
      </c>
      <c r="AF215" s="41">
        <f t="shared" si="88"/>
        <v>6069.3040000000001</v>
      </c>
      <c r="AG215" s="32">
        <f t="shared" si="89"/>
        <v>12644.383333333333</v>
      </c>
      <c r="AH215" s="35">
        <v>3327.45</v>
      </c>
      <c r="AI215" s="35">
        <f t="shared" si="93"/>
        <v>3327.4749999999999</v>
      </c>
      <c r="AJ215" s="35">
        <f t="shared" si="94"/>
        <v>758.66300000000001</v>
      </c>
      <c r="AK215" s="35">
        <f t="shared" si="95"/>
        <v>1264.4383333333333</v>
      </c>
      <c r="AL215" s="35">
        <f t="shared" si="96"/>
        <v>3793.3150000000001</v>
      </c>
      <c r="AM215" s="35">
        <f t="shared" si="97"/>
        <v>3034.652</v>
      </c>
      <c r="AN215" s="35"/>
      <c r="AO215" s="35"/>
      <c r="AP215" s="35"/>
      <c r="AQ215" s="35"/>
      <c r="AR215" s="36">
        <f t="shared" si="90"/>
        <v>174566.76706666665</v>
      </c>
      <c r="AS215" s="35"/>
    </row>
    <row r="216" spans="1:45" s="8" customFormat="1" x14ac:dyDescent="0.2">
      <c r="A216" s="24">
        <f t="shared" si="98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27">
        <v>36913</v>
      </c>
      <c r="G216" s="24">
        <v>7</v>
      </c>
      <c r="H216" s="28">
        <v>40</v>
      </c>
      <c r="I216" s="29" t="s">
        <v>69</v>
      </c>
      <c r="J216" s="30" t="s">
        <v>28</v>
      </c>
      <c r="K216" s="29" t="s">
        <v>70</v>
      </c>
      <c r="L216" s="28" t="s">
        <v>44</v>
      </c>
      <c r="M216" s="28" t="s">
        <v>141</v>
      </c>
      <c r="N216" s="31">
        <v>6654.95</v>
      </c>
      <c r="O216" s="32"/>
      <c r="P216" s="32">
        <f t="shared" si="91"/>
        <v>6654.95</v>
      </c>
      <c r="Q216" s="35">
        <v>1091</v>
      </c>
      <c r="R216" s="35"/>
      <c r="S216" s="32"/>
      <c r="T216" s="33">
        <f t="shared" si="84"/>
        <v>1164.6162499999998</v>
      </c>
      <c r="U216" s="35">
        <f t="shared" si="85"/>
        <v>199.64849999999998</v>
      </c>
      <c r="V216" s="48">
        <f t="shared" si="92"/>
        <v>543.04259999999988</v>
      </c>
      <c r="W216" s="35">
        <f t="shared" si="86"/>
        <v>133.09899999999999</v>
      </c>
      <c r="X216" s="41">
        <v>2395.7600000000002</v>
      </c>
      <c r="Y216" s="35">
        <v>708.25</v>
      </c>
      <c r="Z216" s="32"/>
      <c r="AA216" s="49"/>
      <c r="AB216" s="35"/>
      <c r="AC216" s="41"/>
      <c r="AD216" s="35">
        <f t="shared" si="87"/>
        <v>113.13415000000001</v>
      </c>
      <c r="AE216" s="35">
        <f t="shared" si="99"/>
        <v>2928.1779999999999</v>
      </c>
      <c r="AF216" s="41">
        <f t="shared" si="88"/>
        <v>7240.5679999999993</v>
      </c>
      <c r="AG216" s="32">
        <f t="shared" si="89"/>
        <v>15084.516666666665</v>
      </c>
      <c r="AH216" s="35">
        <v>3327.45</v>
      </c>
      <c r="AI216" s="35">
        <f t="shared" si="93"/>
        <v>3327.4749999999999</v>
      </c>
      <c r="AJ216" s="35">
        <f t="shared" si="94"/>
        <v>905.07099999999991</v>
      </c>
      <c r="AK216" s="35">
        <f t="shared" si="95"/>
        <v>1508.4516666666664</v>
      </c>
      <c r="AL216" s="35">
        <f t="shared" si="96"/>
        <v>4525.3549999999996</v>
      </c>
      <c r="AM216" s="35">
        <f t="shared" si="97"/>
        <v>3620.2839999999997</v>
      </c>
      <c r="AN216" s="35"/>
      <c r="AO216" s="35"/>
      <c r="AP216" s="35"/>
      <c r="AQ216" s="35"/>
      <c r="AR216" s="36">
        <f t="shared" si="90"/>
        <v>198509.35533333331</v>
      </c>
      <c r="AS216" s="35"/>
    </row>
    <row r="217" spans="1:45" s="8" customFormat="1" x14ac:dyDescent="0.2">
      <c r="A217" s="24">
        <f t="shared" si="98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27">
        <v>42117</v>
      </c>
      <c r="G217" s="24">
        <v>7</v>
      </c>
      <c r="H217" s="28">
        <v>40</v>
      </c>
      <c r="I217" s="29" t="s">
        <v>69</v>
      </c>
      <c r="J217" s="30" t="s">
        <v>28</v>
      </c>
      <c r="K217" s="29" t="s">
        <v>70</v>
      </c>
      <c r="L217" s="28" t="s">
        <v>44</v>
      </c>
      <c r="M217" s="28" t="s">
        <v>141</v>
      </c>
      <c r="N217" s="31">
        <v>6654.95</v>
      </c>
      <c r="O217" s="32"/>
      <c r="P217" s="32">
        <f t="shared" si="91"/>
        <v>6654.95</v>
      </c>
      <c r="Q217" s="35">
        <v>1091</v>
      </c>
      <c r="R217" s="35"/>
      <c r="S217" s="32"/>
      <c r="T217" s="33">
        <f t="shared" si="84"/>
        <v>1164.6162499999998</v>
      </c>
      <c r="U217" s="35">
        <f t="shared" si="85"/>
        <v>199.64849999999998</v>
      </c>
      <c r="V217" s="48">
        <f t="shared" si="92"/>
        <v>399.29699999999997</v>
      </c>
      <c r="W217" s="35">
        <f t="shared" si="86"/>
        <v>133.09899999999999</v>
      </c>
      <c r="X217" s="41"/>
      <c r="Y217" s="35">
        <v>708.25</v>
      </c>
      <c r="Z217" s="32"/>
      <c r="AA217" s="49"/>
      <c r="AB217" s="35"/>
      <c r="AC217" s="41"/>
      <c r="AD217" s="35">
        <f t="shared" si="87"/>
        <v>113.13415000000001</v>
      </c>
      <c r="AE217" s="35">
        <f t="shared" si="99"/>
        <v>2928.1779999999999</v>
      </c>
      <c r="AF217" s="41">
        <f t="shared" si="88"/>
        <v>5323.9599999999991</v>
      </c>
      <c r="AG217" s="32">
        <f t="shared" si="89"/>
        <v>11091.583333333332</v>
      </c>
      <c r="AH217" s="35">
        <v>3327.45</v>
      </c>
      <c r="AI217" s="35">
        <f t="shared" si="93"/>
        <v>3327.4749999999999</v>
      </c>
      <c r="AJ217" s="35">
        <f t="shared" si="94"/>
        <v>665.49499999999989</v>
      </c>
      <c r="AK217" s="35">
        <f t="shared" si="95"/>
        <v>1109.1583333333333</v>
      </c>
      <c r="AL217" s="35">
        <f t="shared" si="96"/>
        <v>3327.4749999999999</v>
      </c>
      <c r="AM217" s="35">
        <f t="shared" si="97"/>
        <v>2661.9799999999996</v>
      </c>
      <c r="AN217" s="35"/>
      <c r="AO217" s="35"/>
      <c r="AP217" s="35"/>
      <c r="AQ217" s="35"/>
      <c r="AR217" s="36">
        <f t="shared" si="90"/>
        <v>159330.69346666668</v>
      </c>
      <c r="AS217" s="35"/>
    </row>
    <row r="218" spans="1:45" s="8" customFormat="1" x14ac:dyDescent="0.2">
      <c r="A218" s="24">
        <f t="shared" si="98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27">
        <v>42310</v>
      </c>
      <c r="G218" s="24">
        <v>4</v>
      </c>
      <c r="H218" s="28">
        <v>40</v>
      </c>
      <c r="I218" s="29" t="s">
        <v>69</v>
      </c>
      <c r="J218" s="30" t="s">
        <v>33</v>
      </c>
      <c r="K218" s="29" t="s">
        <v>70</v>
      </c>
      <c r="L218" s="28" t="s">
        <v>44</v>
      </c>
      <c r="M218" s="28" t="s">
        <v>141</v>
      </c>
      <c r="N218" s="31">
        <v>5723.25</v>
      </c>
      <c r="O218" s="32"/>
      <c r="P218" s="32">
        <f t="shared" si="91"/>
        <v>5723.25</v>
      </c>
      <c r="Q218" s="35">
        <v>1091</v>
      </c>
      <c r="R218" s="35"/>
      <c r="S218" s="32"/>
      <c r="T218" s="33">
        <f t="shared" si="84"/>
        <v>1001.5687499999999</v>
      </c>
      <c r="U218" s="35">
        <f t="shared" si="85"/>
        <v>171.69749999999999</v>
      </c>
      <c r="V218" s="48">
        <f t="shared" si="92"/>
        <v>343.39499999999998</v>
      </c>
      <c r="W218" s="35">
        <f t="shared" si="86"/>
        <v>114.465</v>
      </c>
      <c r="X218" s="41"/>
      <c r="Y218" s="35">
        <v>708.25</v>
      </c>
      <c r="Z218" s="32"/>
      <c r="AA218" s="49"/>
      <c r="AB218" s="35"/>
      <c r="AC218" s="41"/>
      <c r="AD218" s="35">
        <f t="shared" si="87"/>
        <v>97.29525000000001</v>
      </c>
      <c r="AE218" s="35">
        <f t="shared" si="99"/>
        <v>2518.23</v>
      </c>
      <c r="AF218" s="41">
        <f t="shared" si="88"/>
        <v>4578.6000000000004</v>
      </c>
      <c r="AG218" s="32">
        <f t="shared" si="89"/>
        <v>9538.75</v>
      </c>
      <c r="AH218" s="35">
        <v>2861.7</v>
      </c>
      <c r="AI218" s="35">
        <f t="shared" si="93"/>
        <v>2861.625</v>
      </c>
      <c r="AJ218" s="35">
        <f t="shared" si="94"/>
        <v>572.32500000000005</v>
      </c>
      <c r="AK218" s="35">
        <f t="shared" si="95"/>
        <v>953.875</v>
      </c>
      <c r="AL218" s="35">
        <f t="shared" si="96"/>
        <v>2861.625</v>
      </c>
      <c r="AM218" s="35">
        <f t="shared" si="97"/>
        <v>2289.3000000000002</v>
      </c>
      <c r="AN218" s="35"/>
      <c r="AO218" s="35"/>
      <c r="AP218" s="35"/>
      <c r="AQ218" s="35"/>
      <c r="AR218" s="36">
        <f t="shared" si="90"/>
        <v>140047.08800000002</v>
      </c>
      <c r="AS218" s="35"/>
    </row>
    <row r="219" spans="1:45" s="8" customFormat="1" x14ac:dyDescent="0.2">
      <c r="A219" s="24">
        <f t="shared" si="98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27">
        <v>43543</v>
      </c>
      <c r="G219" s="24">
        <v>4</v>
      </c>
      <c r="H219" s="28">
        <v>40</v>
      </c>
      <c r="I219" s="29" t="s">
        <v>69</v>
      </c>
      <c r="J219" s="30" t="s">
        <v>30</v>
      </c>
      <c r="K219" s="29" t="s">
        <v>70</v>
      </c>
      <c r="L219" s="28" t="s">
        <v>44</v>
      </c>
      <c r="M219" s="28" t="s">
        <v>141</v>
      </c>
      <c r="N219" s="31">
        <v>5723.25</v>
      </c>
      <c r="O219" s="32"/>
      <c r="P219" s="32">
        <f t="shared" si="91"/>
        <v>5723.25</v>
      </c>
      <c r="Q219" s="35">
        <v>1091</v>
      </c>
      <c r="R219" s="35"/>
      <c r="S219" s="32"/>
      <c r="T219" s="33">
        <f t="shared" ref="T219:T267" si="100">(N219*17.5%)</f>
        <v>1001.5687499999999</v>
      </c>
      <c r="U219" s="35">
        <f t="shared" ref="U219:U267" si="101">N219*3%</f>
        <v>171.69749999999999</v>
      </c>
      <c r="V219" s="48">
        <f t="shared" si="92"/>
        <v>343.39499999999998</v>
      </c>
      <c r="W219" s="35">
        <f t="shared" ref="W219:W267" si="102">N219*2%</f>
        <v>114.465</v>
      </c>
      <c r="X219" s="41"/>
      <c r="Y219" s="35">
        <v>708.25</v>
      </c>
      <c r="Z219" s="32"/>
      <c r="AA219" s="49"/>
      <c r="AB219" s="35"/>
      <c r="AC219" s="41"/>
      <c r="AD219" s="35">
        <f t="shared" ref="AD219:AD267" si="103">N219*1.7%</f>
        <v>97.29525000000001</v>
      </c>
      <c r="AE219" s="35">
        <f t="shared" si="99"/>
        <v>2518.23</v>
      </c>
      <c r="AF219" s="41">
        <f t="shared" ref="AF219:AF267" si="104">(N219+X219)/30*24</f>
        <v>4578.6000000000004</v>
      </c>
      <c r="AG219" s="32">
        <f t="shared" ref="AG219:AG267" si="105">(N219+X219)/30*50</f>
        <v>9538.75</v>
      </c>
      <c r="AH219" s="35">
        <v>1510.34</v>
      </c>
      <c r="AI219" s="35">
        <f t="shared" si="93"/>
        <v>2861.625</v>
      </c>
      <c r="AJ219" s="35">
        <f t="shared" si="94"/>
        <v>572.32500000000005</v>
      </c>
      <c r="AK219" s="35">
        <f t="shared" si="95"/>
        <v>953.875</v>
      </c>
      <c r="AL219" s="35">
        <f t="shared" si="96"/>
        <v>2861.625</v>
      </c>
      <c r="AM219" s="35">
        <f t="shared" si="97"/>
        <v>2289.3000000000002</v>
      </c>
      <c r="AN219" s="35"/>
      <c r="AO219" s="35"/>
      <c r="AP219" s="35"/>
      <c r="AQ219" s="35"/>
      <c r="AR219" s="36">
        <f t="shared" ref="AR219:AR268" si="106">(P219+Q219+R219+S219+T219+U219+V219+W219+X219+Y219+Z219+AA219+AB219+AC219+AD219)*12+(AE219+AF219+AG219+AH219+AI219+AJ219+AK219+AL219+AM219+AN219+AO219+AP219+AQ219)</f>
        <v>138695.728</v>
      </c>
      <c r="AS219" s="35"/>
    </row>
    <row r="220" spans="1:45" s="8" customFormat="1" x14ac:dyDescent="0.2">
      <c r="A220" s="24">
        <f t="shared" si="98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27">
        <v>43399</v>
      </c>
      <c r="G220" s="24">
        <v>4</v>
      </c>
      <c r="H220" s="28">
        <v>40</v>
      </c>
      <c r="I220" s="29" t="s">
        <v>69</v>
      </c>
      <c r="J220" s="30" t="s">
        <v>30</v>
      </c>
      <c r="K220" s="29" t="s">
        <v>70</v>
      </c>
      <c r="L220" s="28" t="s">
        <v>44</v>
      </c>
      <c r="M220" s="28" t="s">
        <v>141</v>
      </c>
      <c r="N220" s="31">
        <v>5723.25</v>
      </c>
      <c r="O220" s="32"/>
      <c r="P220" s="32">
        <f t="shared" si="91"/>
        <v>5723.25</v>
      </c>
      <c r="Q220" s="35">
        <v>1091</v>
      </c>
      <c r="R220" s="35"/>
      <c r="S220" s="32"/>
      <c r="T220" s="33">
        <f t="shared" si="100"/>
        <v>1001.5687499999999</v>
      </c>
      <c r="U220" s="35">
        <f t="shared" si="101"/>
        <v>171.69749999999999</v>
      </c>
      <c r="V220" s="48">
        <f t="shared" si="92"/>
        <v>343.39499999999998</v>
      </c>
      <c r="W220" s="35">
        <f t="shared" si="102"/>
        <v>114.465</v>
      </c>
      <c r="X220" s="41"/>
      <c r="Y220" s="35">
        <v>708.25</v>
      </c>
      <c r="Z220" s="32"/>
      <c r="AA220" s="49"/>
      <c r="AB220" s="35"/>
      <c r="AC220" s="41"/>
      <c r="AD220" s="35">
        <f t="shared" si="103"/>
        <v>97.29525000000001</v>
      </c>
      <c r="AE220" s="35">
        <f t="shared" si="99"/>
        <v>2518.23</v>
      </c>
      <c r="AF220" s="41">
        <f t="shared" si="104"/>
        <v>4578.6000000000004</v>
      </c>
      <c r="AG220" s="32">
        <f t="shared" si="105"/>
        <v>9538.75</v>
      </c>
      <c r="AH220" s="35">
        <v>1295.6500000000001</v>
      </c>
      <c r="AI220" s="35">
        <f t="shared" si="93"/>
        <v>2861.625</v>
      </c>
      <c r="AJ220" s="35">
        <f t="shared" si="94"/>
        <v>572.32500000000005</v>
      </c>
      <c r="AK220" s="35">
        <f t="shared" si="95"/>
        <v>953.875</v>
      </c>
      <c r="AL220" s="35">
        <f t="shared" si="96"/>
        <v>2861.625</v>
      </c>
      <c r="AM220" s="35">
        <f t="shared" si="97"/>
        <v>2289.3000000000002</v>
      </c>
      <c r="AN220" s="35"/>
      <c r="AO220" s="35"/>
      <c r="AP220" s="35"/>
      <c r="AQ220" s="35"/>
      <c r="AR220" s="36">
        <f t="shared" si="106"/>
        <v>138481.038</v>
      </c>
      <c r="AS220" s="35"/>
    </row>
    <row r="221" spans="1:45" s="8" customFormat="1" x14ac:dyDescent="0.2">
      <c r="A221" s="24">
        <f t="shared" si="98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27">
        <v>43678</v>
      </c>
      <c r="G221" s="24">
        <v>4</v>
      </c>
      <c r="H221" s="28">
        <v>40</v>
      </c>
      <c r="I221" s="29" t="s">
        <v>69</v>
      </c>
      <c r="J221" s="30" t="s">
        <v>30</v>
      </c>
      <c r="K221" s="29" t="s">
        <v>70</v>
      </c>
      <c r="L221" s="28" t="s">
        <v>44</v>
      </c>
      <c r="M221" s="28" t="s">
        <v>141</v>
      </c>
      <c r="N221" s="31">
        <v>5723.25</v>
      </c>
      <c r="O221" s="32"/>
      <c r="P221" s="32">
        <f t="shared" si="91"/>
        <v>5723.25</v>
      </c>
      <c r="Q221" s="35">
        <v>1091</v>
      </c>
      <c r="R221" s="35"/>
      <c r="S221" s="32"/>
      <c r="T221" s="33">
        <f t="shared" si="100"/>
        <v>1001.5687499999999</v>
      </c>
      <c r="U221" s="35">
        <f t="shared" si="101"/>
        <v>171.69749999999999</v>
      </c>
      <c r="V221" s="48">
        <f t="shared" si="92"/>
        <v>343.39499999999998</v>
      </c>
      <c r="W221" s="35">
        <f t="shared" si="102"/>
        <v>114.465</v>
      </c>
      <c r="X221" s="41"/>
      <c r="Y221" s="35">
        <v>708.25</v>
      </c>
      <c r="Z221" s="32"/>
      <c r="AA221" s="49"/>
      <c r="AB221" s="35"/>
      <c r="AC221" s="41"/>
      <c r="AD221" s="35">
        <f t="shared" si="103"/>
        <v>97.29525000000001</v>
      </c>
      <c r="AE221" s="35">
        <f t="shared" si="99"/>
        <v>2518.23</v>
      </c>
      <c r="AF221" s="41">
        <f t="shared" si="104"/>
        <v>4578.6000000000004</v>
      </c>
      <c r="AG221" s="32">
        <f t="shared" si="105"/>
        <v>9538.75</v>
      </c>
      <c r="AH221" s="35">
        <v>0</v>
      </c>
      <c r="AI221" s="35">
        <f t="shared" si="93"/>
        <v>2861.625</v>
      </c>
      <c r="AJ221" s="35">
        <f t="shared" si="94"/>
        <v>572.32500000000005</v>
      </c>
      <c r="AK221" s="35">
        <f t="shared" si="95"/>
        <v>953.875</v>
      </c>
      <c r="AL221" s="35">
        <f t="shared" si="96"/>
        <v>2861.625</v>
      </c>
      <c r="AM221" s="35">
        <f t="shared" si="97"/>
        <v>2289.3000000000002</v>
      </c>
      <c r="AN221" s="35"/>
      <c r="AO221" s="35"/>
      <c r="AP221" s="35"/>
      <c r="AQ221" s="35"/>
      <c r="AR221" s="36">
        <f t="shared" si="106"/>
        <v>137185.38800000001</v>
      </c>
      <c r="AS221" s="35"/>
    </row>
    <row r="222" spans="1:45" s="8" customFormat="1" x14ac:dyDescent="0.2">
      <c r="A222" s="24">
        <f t="shared" si="98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27">
        <v>41215</v>
      </c>
      <c r="G222" s="24">
        <v>4</v>
      </c>
      <c r="H222" s="28">
        <v>40</v>
      </c>
      <c r="I222" s="29" t="s">
        <v>69</v>
      </c>
      <c r="J222" s="30" t="s">
        <v>30</v>
      </c>
      <c r="K222" s="29" t="s">
        <v>70</v>
      </c>
      <c r="L222" s="28" t="s">
        <v>44</v>
      </c>
      <c r="M222" s="28" t="s">
        <v>141</v>
      </c>
      <c r="N222" s="31">
        <v>5723.25</v>
      </c>
      <c r="O222" s="32"/>
      <c r="P222" s="32">
        <f t="shared" si="91"/>
        <v>5723.25</v>
      </c>
      <c r="Q222" s="35">
        <v>1091</v>
      </c>
      <c r="R222" s="35"/>
      <c r="S222" s="32"/>
      <c r="T222" s="33">
        <f t="shared" si="100"/>
        <v>1001.5687499999999</v>
      </c>
      <c r="U222" s="35">
        <f t="shared" si="101"/>
        <v>171.69749999999999</v>
      </c>
      <c r="V222" s="48">
        <f t="shared" si="92"/>
        <v>384.60179999999997</v>
      </c>
      <c r="W222" s="35">
        <f t="shared" si="102"/>
        <v>114.465</v>
      </c>
      <c r="X222" s="41">
        <v>686.78</v>
      </c>
      <c r="Y222" s="35">
        <v>708.25</v>
      </c>
      <c r="Z222" s="32"/>
      <c r="AA222" s="49"/>
      <c r="AB222" s="35"/>
      <c r="AC222" s="41"/>
      <c r="AD222" s="35">
        <f t="shared" si="103"/>
        <v>97.29525000000001</v>
      </c>
      <c r="AE222" s="35">
        <f t="shared" si="99"/>
        <v>2518.23</v>
      </c>
      <c r="AF222" s="41">
        <f t="shared" si="104"/>
        <v>5128.0239999999994</v>
      </c>
      <c r="AG222" s="32">
        <f t="shared" si="105"/>
        <v>10683.383333333333</v>
      </c>
      <c r="AH222" s="35">
        <v>2861.55</v>
      </c>
      <c r="AI222" s="35">
        <f t="shared" si="93"/>
        <v>2861.625</v>
      </c>
      <c r="AJ222" s="35">
        <f t="shared" si="94"/>
        <v>641.00299999999993</v>
      </c>
      <c r="AK222" s="35">
        <f t="shared" si="95"/>
        <v>1068.3383333333334</v>
      </c>
      <c r="AL222" s="35">
        <f t="shared" si="96"/>
        <v>3205.0149999999999</v>
      </c>
      <c r="AM222" s="35">
        <f t="shared" si="97"/>
        <v>2564.0119999999997</v>
      </c>
      <c r="AN222" s="35"/>
      <c r="AO222" s="35"/>
      <c r="AP222" s="35"/>
      <c r="AQ222" s="35"/>
      <c r="AR222" s="36">
        <f t="shared" si="106"/>
        <v>151278.08026666666</v>
      </c>
      <c r="AS222" s="35"/>
    </row>
    <row r="223" spans="1:45" s="8" customFormat="1" x14ac:dyDescent="0.2">
      <c r="A223" s="24">
        <f t="shared" si="98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27">
        <v>42283</v>
      </c>
      <c r="G223" s="24">
        <v>4</v>
      </c>
      <c r="H223" s="28">
        <v>40</v>
      </c>
      <c r="I223" s="29" t="s">
        <v>69</v>
      </c>
      <c r="J223" s="30" t="s">
        <v>30</v>
      </c>
      <c r="K223" s="29" t="s">
        <v>70</v>
      </c>
      <c r="L223" s="28" t="s">
        <v>44</v>
      </c>
      <c r="M223" s="28" t="s">
        <v>141</v>
      </c>
      <c r="N223" s="31">
        <v>5723.25</v>
      </c>
      <c r="O223" s="32"/>
      <c r="P223" s="32">
        <f t="shared" si="91"/>
        <v>5723.25</v>
      </c>
      <c r="Q223" s="35">
        <v>1091</v>
      </c>
      <c r="R223" s="35"/>
      <c r="S223" s="32"/>
      <c r="T223" s="33">
        <f t="shared" si="100"/>
        <v>1001.5687499999999</v>
      </c>
      <c r="U223" s="35">
        <f t="shared" si="101"/>
        <v>171.69749999999999</v>
      </c>
      <c r="V223" s="48">
        <f t="shared" si="92"/>
        <v>343.39499999999998</v>
      </c>
      <c r="W223" s="35">
        <f t="shared" si="102"/>
        <v>114.465</v>
      </c>
      <c r="X223" s="41"/>
      <c r="Y223" s="35">
        <v>708.25</v>
      </c>
      <c r="Z223" s="32"/>
      <c r="AA223" s="49"/>
      <c r="AB223" s="35"/>
      <c r="AC223" s="41"/>
      <c r="AD223" s="35">
        <f t="shared" si="103"/>
        <v>97.29525000000001</v>
      </c>
      <c r="AE223" s="35">
        <f t="shared" si="99"/>
        <v>2518.23</v>
      </c>
      <c r="AF223" s="41">
        <f t="shared" si="104"/>
        <v>4578.6000000000004</v>
      </c>
      <c r="AG223" s="32">
        <f t="shared" si="105"/>
        <v>9538.75</v>
      </c>
      <c r="AH223" s="35">
        <v>2861.55</v>
      </c>
      <c r="AI223" s="35">
        <f t="shared" si="93"/>
        <v>2861.625</v>
      </c>
      <c r="AJ223" s="35">
        <f t="shared" si="94"/>
        <v>572.32500000000005</v>
      </c>
      <c r="AK223" s="35">
        <f t="shared" si="95"/>
        <v>953.875</v>
      </c>
      <c r="AL223" s="35">
        <f t="shared" si="96"/>
        <v>2861.625</v>
      </c>
      <c r="AM223" s="35">
        <f t="shared" si="97"/>
        <v>2289.3000000000002</v>
      </c>
      <c r="AN223" s="35"/>
      <c r="AO223" s="35"/>
      <c r="AP223" s="35"/>
      <c r="AQ223" s="35"/>
      <c r="AR223" s="36">
        <f t="shared" si="106"/>
        <v>140046.93799999999</v>
      </c>
      <c r="AS223" s="35"/>
    </row>
    <row r="224" spans="1:45" s="8" customFormat="1" x14ac:dyDescent="0.2">
      <c r="A224" s="24">
        <f t="shared" si="98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27">
        <v>42117</v>
      </c>
      <c r="G224" s="24">
        <v>4</v>
      </c>
      <c r="H224" s="28">
        <v>40</v>
      </c>
      <c r="I224" s="29" t="s">
        <v>69</v>
      </c>
      <c r="J224" s="30" t="s">
        <v>32</v>
      </c>
      <c r="K224" s="29" t="s">
        <v>70</v>
      </c>
      <c r="L224" s="28" t="s">
        <v>44</v>
      </c>
      <c r="M224" s="28" t="s">
        <v>141</v>
      </c>
      <c r="N224" s="31">
        <v>5723.25</v>
      </c>
      <c r="O224" s="32"/>
      <c r="P224" s="32">
        <f t="shared" si="91"/>
        <v>5723.25</v>
      </c>
      <c r="Q224" s="35">
        <v>1091</v>
      </c>
      <c r="R224" s="35"/>
      <c r="S224" s="32"/>
      <c r="T224" s="33">
        <f t="shared" si="100"/>
        <v>1001.5687499999999</v>
      </c>
      <c r="U224" s="35">
        <f t="shared" si="101"/>
        <v>171.69749999999999</v>
      </c>
      <c r="V224" s="48">
        <f t="shared" si="92"/>
        <v>343.39499999999998</v>
      </c>
      <c r="W224" s="35">
        <f t="shared" si="102"/>
        <v>114.465</v>
      </c>
      <c r="X224" s="41"/>
      <c r="Y224" s="35">
        <v>708.25</v>
      </c>
      <c r="Z224" s="32"/>
      <c r="AA224" s="49"/>
      <c r="AB224" s="35"/>
      <c r="AC224" s="41"/>
      <c r="AD224" s="35">
        <f t="shared" si="103"/>
        <v>97.29525000000001</v>
      </c>
      <c r="AE224" s="35">
        <f t="shared" si="99"/>
        <v>2518.23</v>
      </c>
      <c r="AF224" s="41">
        <f t="shared" si="104"/>
        <v>4578.6000000000004</v>
      </c>
      <c r="AG224" s="32">
        <f t="shared" si="105"/>
        <v>9538.75</v>
      </c>
      <c r="AH224" s="35">
        <v>2861.7</v>
      </c>
      <c r="AI224" s="35">
        <f t="shared" si="93"/>
        <v>2861.625</v>
      </c>
      <c r="AJ224" s="35">
        <f t="shared" si="94"/>
        <v>572.32500000000005</v>
      </c>
      <c r="AK224" s="35">
        <f t="shared" si="95"/>
        <v>953.875</v>
      </c>
      <c r="AL224" s="35">
        <f t="shared" si="96"/>
        <v>2861.625</v>
      </c>
      <c r="AM224" s="35">
        <f t="shared" si="97"/>
        <v>2289.3000000000002</v>
      </c>
      <c r="AN224" s="35"/>
      <c r="AO224" s="35"/>
      <c r="AP224" s="35"/>
      <c r="AQ224" s="35"/>
      <c r="AR224" s="36">
        <f t="shared" si="106"/>
        <v>140047.08800000002</v>
      </c>
      <c r="AS224" s="35"/>
    </row>
    <row r="225" spans="1:45" s="8" customFormat="1" x14ac:dyDescent="0.2">
      <c r="A225" s="24">
        <f t="shared" si="98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27">
        <v>42982</v>
      </c>
      <c r="G225" s="24">
        <v>4</v>
      </c>
      <c r="H225" s="28">
        <v>40</v>
      </c>
      <c r="I225" s="29" t="s">
        <v>69</v>
      </c>
      <c r="J225" s="30" t="s">
        <v>32</v>
      </c>
      <c r="K225" s="29" t="s">
        <v>70</v>
      </c>
      <c r="L225" s="28" t="s">
        <v>44</v>
      </c>
      <c r="M225" s="28" t="s">
        <v>141</v>
      </c>
      <c r="N225" s="31">
        <v>5723.25</v>
      </c>
      <c r="O225" s="32"/>
      <c r="P225" s="32">
        <f t="shared" si="91"/>
        <v>5723.25</v>
      </c>
      <c r="Q225" s="35">
        <v>1091</v>
      </c>
      <c r="R225" s="35"/>
      <c r="S225" s="32"/>
      <c r="T225" s="33">
        <f t="shared" si="100"/>
        <v>1001.5687499999999</v>
      </c>
      <c r="U225" s="35">
        <f t="shared" si="101"/>
        <v>171.69749999999999</v>
      </c>
      <c r="V225" s="48">
        <f t="shared" si="92"/>
        <v>343.39499999999998</v>
      </c>
      <c r="W225" s="35">
        <f t="shared" si="102"/>
        <v>114.465</v>
      </c>
      <c r="X225" s="41"/>
      <c r="Y225" s="35">
        <v>708.25</v>
      </c>
      <c r="Z225" s="32"/>
      <c r="AA225" s="49"/>
      <c r="AB225" s="35"/>
      <c r="AC225" s="41"/>
      <c r="AD225" s="35">
        <f t="shared" si="103"/>
        <v>97.29525000000001</v>
      </c>
      <c r="AE225" s="35">
        <f t="shared" si="99"/>
        <v>2518.23</v>
      </c>
      <c r="AF225" s="41">
        <f t="shared" si="104"/>
        <v>4578.6000000000004</v>
      </c>
      <c r="AG225" s="32">
        <f t="shared" si="105"/>
        <v>9538.75</v>
      </c>
      <c r="AH225" s="35">
        <v>2861.55</v>
      </c>
      <c r="AI225" s="35">
        <f t="shared" si="93"/>
        <v>2861.625</v>
      </c>
      <c r="AJ225" s="35">
        <f t="shared" si="94"/>
        <v>572.32500000000005</v>
      </c>
      <c r="AK225" s="35">
        <f t="shared" si="95"/>
        <v>953.875</v>
      </c>
      <c r="AL225" s="35">
        <f t="shared" si="96"/>
        <v>2861.625</v>
      </c>
      <c r="AM225" s="35">
        <f t="shared" si="97"/>
        <v>2289.3000000000002</v>
      </c>
      <c r="AN225" s="35"/>
      <c r="AO225" s="35"/>
      <c r="AP225" s="35"/>
      <c r="AQ225" s="35"/>
      <c r="AR225" s="36">
        <f t="shared" si="106"/>
        <v>140046.93799999999</v>
      </c>
      <c r="AS225" s="35"/>
    </row>
    <row r="226" spans="1:45" s="8" customFormat="1" x14ac:dyDescent="0.2">
      <c r="A226" s="24">
        <f t="shared" si="98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27">
        <v>43601</v>
      </c>
      <c r="G226" s="24">
        <v>3</v>
      </c>
      <c r="H226" s="28">
        <v>40</v>
      </c>
      <c r="I226" s="29" t="s">
        <v>69</v>
      </c>
      <c r="J226" s="30" t="s">
        <v>34</v>
      </c>
      <c r="K226" s="29" t="s">
        <v>70</v>
      </c>
      <c r="L226" s="28" t="s">
        <v>44</v>
      </c>
      <c r="M226" s="28" t="s">
        <v>141</v>
      </c>
      <c r="N226" s="31">
        <v>5473.6</v>
      </c>
      <c r="O226" s="32"/>
      <c r="P226" s="32">
        <f t="shared" si="91"/>
        <v>5473.6</v>
      </c>
      <c r="Q226" s="35">
        <v>1091</v>
      </c>
      <c r="R226" s="35"/>
      <c r="S226" s="32"/>
      <c r="T226" s="33">
        <f t="shared" si="100"/>
        <v>957.88</v>
      </c>
      <c r="U226" s="35">
        <f t="shared" si="101"/>
        <v>164.208</v>
      </c>
      <c r="V226" s="48">
        <f t="shared" si="92"/>
        <v>328.416</v>
      </c>
      <c r="W226" s="35">
        <f t="shared" si="102"/>
        <v>109.47200000000001</v>
      </c>
      <c r="X226" s="41"/>
      <c r="Y226" s="35">
        <v>708.25</v>
      </c>
      <c r="Z226" s="32"/>
      <c r="AA226" s="49"/>
      <c r="AB226" s="35"/>
      <c r="AC226" s="41"/>
      <c r="AD226" s="35">
        <f t="shared" si="103"/>
        <v>93.051200000000009</v>
      </c>
      <c r="AE226" s="35">
        <f t="shared" si="99"/>
        <v>2408.384</v>
      </c>
      <c r="AF226" s="41">
        <f t="shared" si="104"/>
        <v>4378.88</v>
      </c>
      <c r="AG226" s="32">
        <f t="shared" si="105"/>
        <v>9122.6666666666679</v>
      </c>
      <c r="AH226" s="35">
        <v>1011.08</v>
      </c>
      <c r="AI226" s="35">
        <f t="shared" si="93"/>
        <v>2736.8</v>
      </c>
      <c r="AJ226" s="35">
        <f t="shared" si="94"/>
        <v>547.36</v>
      </c>
      <c r="AK226" s="35">
        <f t="shared" si="95"/>
        <v>912.26666666666677</v>
      </c>
      <c r="AL226" s="35">
        <f t="shared" si="96"/>
        <v>2736.8</v>
      </c>
      <c r="AM226" s="35">
        <f t="shared" si="97"/>
        <v>2189.44</v>
      </c>
      <c r="AN226" s="35"/>
      <c r="AO226" s="35"/>
      <c r="AP226" s="35"/>
      <c r="AQ226" s="35"/>
      <c r="AR226" s="36">
        <f t="shared" si="106"/>
        <v>133154.20373333333</v>
      </c>
      <c r="AS226" s="35"/>
    </row>
    <row r="227" spans="1:45" s="8" customFormat="1" x14ac:dyDescent="0.2">
      <c r="A227" s="24">
        <f t="shared" si="98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27">
        <v>43710</v>
      </c>
      <c r="G227" s="24">
        <v>3</v>
      </c>
      <c r="H227" s="28">
        <v>40</v>
      </c>
      <c r="I227" s="29" t="s">
        <v>69</v>
      </c>
      <c r="J227" s="30" t="s">
        <v>34</v>
      </c>
      <c r="K227" s="29" t="s">
        <v>70</v>
      </c>
      <c r="L227" s="28" t="s">
        <v>44</v>
      </c>
      <c r="M227" s="28" t="s">
        <v>141</v>
      </c>
      <c r="N227" s="31">
        <v>5473.6</v>
      </c>
      <c r="O227" s="32"/>
      <c r="P227" s="32">
        <f t="shared" si="91"/>
        <v>5473.6</v>
      </c>
      <c r="Q227" s="35">
        <v>1091</v>
      </c>
      <c r="R227" s="35"/>
      <c r="S227" s="32"/>
      <c r="T227" s="33">
        <f t="shared" si="100"/>
        <v>957.88</v>
      </c>
      <c r="U227" s="35">
        <f t="shared" si="101"/>
        <v>164.208</v>
      </c>
      <c r="V227" s="48">
        <f t="shared" si="92"/>
        <v>328.416</v>
      </c>
      <c r="W227" s="35">
        <f t="shared" si="102"/>
        <v>109.47200000000001</v>
      </c>
      <c r="X227" s="41"/>
      <c r="Y227" s="35">
        <v>708.25</v>
      </c>
      <c r="Z227" s="32"/>
      <c r="AA227" s="49"/>
      <c r="AB227" s="35"/>
      <c r="AC227" s="41"/>
      <c r="AD227" s="35">
        <f t="shared" si="103"/>
        <v>93.051200000000009</v>
      </c>
      <c r="AE227" s="35">
        <f t="shared" si="99"/>
        <v>2408.384</v>
      </c>
      <c r="AF227" s="41">
        <f t="shared" si="104"/>
        <v>4378.88</v>
      </c>
      <c r="AG227" s="32">
        <f t="shared" si="105"/>
        <v>9122.6666666666679</v>
      </c>
      <c r="AH227" s="35">
        <v>0</v>
      </c>
      <c r="AI227" s="35">
        <f t="shared" si="93"/>
        <v>2736.8</v>
      </c>
      <c r="AJ227" s="35">
        <f t="shared" si="94"/>
        <v>547.36</v>
      </c>
      <c r="AK227" s="35">
        <f t="shared" si="95"/>
        <v>912.26666666666677</v>
      </c>
      <c r="AL227" s="35">
        <f t="shared" si="96"/>
        <v>2736.8</v>
      </c>
      <c r="AM227" s="35">
        <f t="shared" si="97"/>
        <v>2189.44</v>
      </c>
      <c r="AN227" s="35"/>
      <c r="AO227" s="35"/>
      <c r="AP227" s="35"/>
      <c r="AQ227" s="35"/>
      <c r="AR227" s="36">
        <f t="shared" si="106"/>
        <v>132143.12373333334</v>
      </c>
      <c r="AS227" s="35"/>
    </row>
    <row r="228" spans="1:45" s="8" customFormat="1" x14ac:dyDescent="0.2">
      <c r="A228" s="24">
        <f t="shared" si="98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27"/>
      <c r="G228" s="24">
        <v>3</v>
      </c>
      <c r="H228" s="28">
        <v>40</v>
      </c>
      <c r="I228" s="29" t="s">
        <v>69</v>
      </c>
      <c r="J228" s="30" t="s">
        <v>34</v>
      </c>
      <c r="K228" s="29" t="s">
        <v>70</v>
      </c>
      <c r="L228" s="28" t="s">
        <v>44</v>
      </c>
      <c r="M228" s="28"/>
      <c r="N228" s="31">
        <v>5473.6</v>
      </c>
      <c r="O228" s="32"/>
      <c r="P228" s="32">
        <f t="shared" si="91"/>
        <v>5473.6</v>
      </c>
      <c r="Q228" s="35">
        <v>1091</v>
      </c>
      <c r="R228" s="35"/>
      <c r="S228" s="32"/>
      <c r="T228" s="33">
        <f t="shared" si="100"/>
        <v>957.88</v>
      </c>
      <c r="U228" s="35">
        <f t="shared" si="101"/>
        <v>164.208</v>
      </c>
      <c r="V228" s="48">
        <f t="shared" si="92"/>
        <v>328.416</v>
      </c>
      <c r="W228" s="35">
        <f t="shared" si="102"/>
        <v>109.47200000000001</v>
      </c>
      <c r="X228" s="41"/>
      <c r="Y228" s="35">
        <v>708.25</v>
      </c>
      <c r="Z228" s="32"/>
      <c r="AA228" s="49"/>
      <c r="AB228" s="35"/>
      <c r="AC228" s="41"/>
      <c r="AD228" s="35">
        <f t="shared" si="103"/>
        <v>93.051200000000009</v>
      </c>
      <c r="AE228" s="35">
        <f t="shared" si="99"/>
        <v>2408.384</v>
      </c>
      <c r="AF228" s="41">
        <f t="shared" si="104"/>
        <v>4378.88</v>
      </c>
      <c r="AG228" s="32">
        <f t="shared" si="105"/>
        <v>9122.6666666666679</v>
      </c>
      <c r="AH228" s="35">
        <v>0</v>
      </c>
      <c r="AI228" s="35">
        <f t="shared" si="93"/>
        <v>2736.8</v>
      </c>
      <c r="AJ228" s="35">
        <f t="shared" si="94"/>
        <v>547.36</v>
      </c>
      <c r="AK228" s="35">
        <f t="shared" si="95"/>
        <v>912.26666666666677</v>
      </c>
      <c r="AL228" s="35">
        <f t="shared" si="96"/>
        <v>2736.8</v>
      </c>
      <c r="AM228" s="35">
        <f t="shared" si="97"/>
        <v>2189.44</v>
      </c>
      <c r="AN228" s="35"/>
      <c r="AO228" s="35"/>
      <c r="AP228" s="35"/>
      <c r="AQ228" s="35"/>
      <c r="AR228" s="36">
        <f t="shared" si="106"/>
        <v>132143.12373333334</v>
      </c>
      <c r="AS228" s="35" t="s">
        <v>72</v>
      </c>
    </row>
    <row r="229" spans="1:45" s="8" customFormat="1" x14ac:dyDescent="0.2">
      <c r="A229" s="24">
        <f t="shared" si="98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27">
        <v>38762</v>
      </c>
      <c r="G229" s="24"/>
      <c r="H229" s="28">
        <v>40</v>
      </c>
      <c r="I229" s="29" t="s">
        <v>68</v>
      </c>
      <c r="J229" s="30" t="s">
        <v>177</v>
      </c>
      <c r="K229" s="29" t="s">
        <v>70</v>
      </c>
      <c r="L229" s="28" t="s">
        <v>45</v>
      </c>
      <c r="M229" s="28" t="s">
        <v>141</v>
      </c>
      <c r="N229" s="31">
        <v>47051.9</v>
      </c>
      <c r="O229" s="32"/>
      <c r="P229" s="32">
        <f t="shared" si="91"/>
        <v>47051.9</v>
      </c>
      <c r="Q229" s="35">
        <v>1091</v>
      </c>
      <c r="R229" s="35"/>
      <c r="S229" s="32"/>
      <c r="T229" s="33">
        <f t="shared" si="100"/>
        <v>8234.0825000000004</v>
      </c>
      <c r="U229" s="35">
        <f t="shared" si="101"/>
        <v>1411.557</v>
      </c>
      <c r="V229" s="47">
        <v>1292.6300000000001</v>
      </c>
      <c r="W229" s="35">
        <f t="shared" si="102"/>
        <v>941.03800000000001</v>
      </c>
      <c r="X229" s="41"/>
      <c r="Y229" s="35"/>
      <c r="Z229" s="32"/>
      <c r="AA229" s="49"/>
      <c r="AB229" s="35"/>
      <c r="AC229" s="41"/>
      <c r="AD229" s="35">
        <f t="shared" si="103"/>
        <v>799.8823000000001</v>
      </c>
      <c r="AE229" s="35">
        <f t="shared" si="99"/>
        <v>20702.835999999999</v>
      </c>
      <c r="AF229" s="41">
        <f t="shared" si="104"/>
        <v>37641.520000000004</v>
      </c>
      <c r="AG229" s="32">
        <f t="shared" si="105"/>
        <v>78419.833333333343</v>
      </c>
      <c r="AH229" s="35">
        <v>0</v>
      </c>
      <c r="AI229" s="35">
        <v>9666.0499999999993</v>
      </c>
      <c r="AJ229" s="35"/>
      <c r="AK229" s="35"/>
      <c r="AL229" s="35"/>
      <c r="AM229" s="35"/>
      <c r="AN229" s="35"/>
      <c r="AO229" s="35"/>
      <c r="AP229" s="35"/>
      <c r="AQ229" s="35"/>
      <c r="AR229" s="36">
        <f t="shared" si="106"/>
        <v>876295.31693333329</v>
      </c>
      <c r="AS229" s="35"/>
    </row>
    <row r="230" spans="1:45" s="8" customFormat="1" x14ac:dyDescent="0.2">
      <c r="A230" s="24">
        <f t="shared" si="98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27">
        <v>43693</v>
      </c>
      <c r="G230" s="24"/>
      <c r="H230" s="28">
        <v>40</v>
      </c>
      <c r="I230" s="29" t="s">
        <v>68</v>
      </c>
      <c r="J230" s="30" t="s">
        <v>179</v>
      </c>
      <c r="K230" s="29" t="s">
        <v>70</v>
      </c>
      <c r="L230" s="28" t="s">
        <v>45</v>
      </c>
      <c r="M230" s="28" t="s">
        <v>141</v>
      </c>
      <c r="N230" s="31">
        <v>34586.15</v>
      </c>
      <c r="O230" s="32"/>
      <c r="P230" s="32">
        <f t="shared" si="91"/>
        <v>34586.15</v>
      </c>
      <c r="Q230" s="35">
        <v>1091</v>
      </c>
      <c r="R230" s="35"/>
      <c r="S230" s="32"/>
      <c r="T230" s="33">
        <f t="shared" si="100"/>
        <v>6052.5762500000001</v>
      </c>
      <c r="U230" s="35">
        <f t="shared" si="101"/>
        <v>1037.5844999999999</v>
      </c>
      <c r="V230" s="47">
        <v>1292.6300000000001</v>
      </c>
      <c r="W230" s="35">
        <f t="shared" si="102"/>
        <v>691.72300000000007</v>
      </c>
      <c r="X230" s="41"/>
      <c r="Y230" s="35"/>
      <c r="Z230" s="32"/>
      <c r="AA230" s="49"/>
      <c r="AB230" s="35"/>
      <c r="AC230" s="41"/>
      <c r="AD230" s="35">
        <f t="shared" si="103"/>
        <v>587.96455000000003</v>
      </c>
      <c r="AE230" s="35">
        <f t="shared" si="99"/>
        <v>15217.906000000001</v>
      </c>
      <c r="AF230" s="41">
        <f t="shared" si="104"/>
        <v>27668.92</v>
      </c>
      <c r="AG230" s="32">
        <f t="shared" si="105"/>
        <v>57643.583333333336</v>
      </c>
      <c r="AH230" s="35">
        <v>0</v>
      </c>
      <c r="AI230" s="35">
        <v>9666.0499999999993</v>
      </c>
      <c r="AJ230" s="35"/>
      <c r="AK230" s="35"/>
      <c r="AL230" s="35"/>
      <c r="AM230" s="35"/>
      <c r="AN230" s="35"/>
      <c r="AO230" s="35"/>
      <c r="AP230" s="35"/>
      <c r="AQ230" s="35"/>
      <c r="AR230" s="36">
        <f t="shared" si="106"/>
        <v>654271.99893333321</v>
      </c>
      <c r="AS230" s="35"/>
    </row>
    <row r="231" spans="1:45" s="8" customFormat="1" x14ac:dyDescent="0.2">
      <c r="A231" s="24">
        <f t="shared" si="98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27">
        <v>40191</v>
      </c>
      <c r="G231" s="24"/>
      <c r="H231" s="28">
        <v>40</v>
      </c>
      <c r="I231" s="29" t="s">
        <v>68</v>
      </c>
      <c r="J231" s="30" t="s">
        <v>179</v>
      </c>
      <c r="K231" s="29" t="s">
        <v>70</v>
      </c>
      <c r="L231" s="28" t="s">
        <v>45</v>
      </c>
      <c r="M231" s="28" t="s">
        <v>141</v>
      </c>
      <c r="N231" s="31">
        <v>34586.15</v>
      </c>
      <c r="O231" s="32"/>
      <c r="P231" s="32">
        <f t="shared" si="91"/>
        <v>34586.15</v>
      </c>
      <c r="Q231" s="35">
        <v>1091</v>
      </c>
      <c r="R231" s="35"/>
      <c r="S231" s="32"/>
      <c r="T231" s="33">
        <f t="shared" si="100"/>
        <v>6052.5762500000001</v>
      </c>
      <c r="U231" s="35">
        <f t="shared" si="101"/>
        <v>1037.5844999999999</v>
      </c>
      <c r="V231" s="47">
        <v>1292.6300000000001</v>
      </c>
      <c r="W231" s="35">
        <f t="shared" si="102"/>
        <v>691.72300000000007</v>
      </c>
      <c r="X231" s="41"/>
      <c r="Y231" s="35"/>
      <c r="Z231" s="32"/>
      <c r="AA231" s="49"/>
      <c r="AB231" s="35"/>
      <c r="AC231" s="41"/>
      <c r="AD231" s="35">
        <f t="shared" si="103"/>
        <v>587.96455000000003</v>
      </c>
      <c r="AE231" s="35">
        <f t="shared" si="99"/>
        <v>15217.906000000001</v>
      </c>
      <c r="AF231" s="41">
        <f t="shared" si="104"/>
        <v>27668.92</v>
      </c>
      <c r="AG231" s="32">
        <f t="shared" si="105"/>
        <v>57643.583333333336</v>
      </c>
      <c r="AH231" s="35">
        <v>17293.05</v>
      </c>
      <c r="AI231" s="35">
        <v>9666.0499999999993</v>
      </c>
      <c r="AJ231" s="35"/>
      <c r="AK231" s="35"/>
      <c r="AL231" s="35"/>
      <c r="AM231" s="35"/>
      <c r="AN231" s="35"/>
      <c r="AO231" s="35"/>
      <c r="AP231" s="35"/>
      <c r="AQ231" s="35"/>
      <c r="AR231" s="36">
        <f t="shared" si="106"/>
        <v>671565.04893333325</v>
      </c>
      <c r="AS231" s="35"/>
    </row>
    <row r="232" spans="1:45" s="8" customFormat="1" x14ac:dyDescent="0.2">
      <c r="A232" s="24">
        <f t="shared" si="98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27">
        <v>43693</v>
      </c>
      <c r="G232" s="24"/>
      <c r="H232" s="28">
        <v>40</v>
      </c>
      <c r="I232" s="29" t="s">
        <v>68</v>
      </c>
      <c r="J232" s="30" t="s">
        <v>157</v>
      </c>
      <c r="K232" s="29" t="s">
        <v>70</v>
      </c>
      <c r="L232" s="28" t="s">
        <v>45</v>
      </c>
      <c r="M232" s="28" t="s">
        <v>142</v>
      </c>
      <c r="N232" s="31">
        <v>29113.45</v>
      </c>
      <c r="O232" s="32"/>
      <c r="P232" s="32">
        <f t="shared" si="91"/>
        <v>29113.45</v>
      </c>
      <c r="Q232" s="35">
        <v>1091</v>
      </c>
      <c r="R232" s="35"/>
      <c r="S232" s="32"/>
      <c r="T232" s="33">
        <f t="shared" si="100"/>
        <v>5094.8537500000002</v>
      </c>
      <c r="U232" s="35">
        <f t="shared" si="101"/>
        <v>873.40350000000001</v>
      </c>
      <c r="V232" s="47">
        <v>1292.6300000000001</v>
      </c>
      <c r="W232" s="35">
        <f t="shared" si="102"/>
        <v>582.26900000000001</v>
      </c>
      <c r="X232" s="41"/>
      <c r="Y232" s="35"/>
      <c r="Z232" s="32"/>
      <c r="AA232" s="49"/>
      <c r="AB232" s="35"/>
      <c r="AC232" s="41"/>
      <c r="AD232" s="35">
        <f t="shared" si="103"/>
        <v>494.92865000000006</v>
      </c>
      <c r="AE232" s="35">
        <f t="shared" si="99"/>
        <v>12809.918</v>
      </c>
      <c r="AF232" s="41">
        <f t="shared" si="104"/>
        <v>23290.760000000002</v>
      </c>
      <c r="AG232" s="32">
        <f t="shared" si="105"/>
        <v>48522.416666666672</v>
      </c>
      <c r="AH232" s="35">
        <v>0</v>
      </c>
      <c r="AI232" s="35">
        <v>9666.0499999999993</v>
      </c>
      <c r="AJ232" s="35"/>
      <c r="AK232" s="35"/>
      <c r="AL232" s="35"/>
      <c r="AM232" s="35"/>
      <c r="AN232" s="35"/>
      <c r="AO232" s="35"/>
      <c r="AP232" s="35"/>
      <c r="AQ232" s="35"/>
      <c r="AR232" s="36">
        <f t="shared" si="106"/>
        <v>556799.56346666662</v>
      </c>
      <c r="AS232" s="35"/>
    </row>
    <row r="233" spans="1:45" s="8" customFormat="1" x14ac:dyDescent="0.2">
      <c r="A233" s="24">
        <f t="shared" si="98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27">
        <v>43497</v>
      </c>
      <c r="G233" s="24"/>
      <c r="H233" s="28">
        <v>40</v>
      </c>
      <c r="I233" s="29" t="s">
        <v>68</v>
      </c>
      <c r="J233" s="30" t="s">
        <v>157</v>
      </c>
      <c r="K233" s="29" t="s">
        <v>70</v>
      </c>
      <c r="L233" s="28" t="s">
        <v>45</v>
      </c>
      <c r="M233" s="28" t="s">
        <v>142</v>
      </c>
      <c r="N233" s="31">
        <v>29113.45</v>
      </c>
      <c r="O233" s="32"/>
      <c r="P233" s="32">
        <f t="shared" ref="P233:P291" si="107">N233+O233</f>
        <v>29113.45</v>
      </c>
      <c r="Q233" s="35">
        <v>1091</v>
      </c>
      <c r="R233" s="35"/>
      <c r="S233" s="32"/>
      <c r="T233" s="33">
        <f t="shared" si="100"/>
        <v>5094.8537500000002</v>
      </c>
      <c r="U233" s="35">
        <f t="shared" si="101"/>
        <v>873.40350000000001</v>
      </c>
      <c r="V233" s="47">
        <v>1292.6300000000001</v>
      </c>
      <c r="W233" s="35">
        <f t="shared" si="102"/>
        <v>582.26900000000001</v>
      </c>
      <c r="X233" s="41"/>
      <c r="Y233" s="35"/>
      <c r="Z233" s="32"/>
      <c r="AA233" s="49"/>
      <c r="AB233" s="35"/>
      <c r="AC233" s="41"/>
      <c r="AD233" s="35">
        <f t="shared" si="103"/>
        <v>494.92865000000006</v>
      </c>
      <c r="AE233" s="35">
        <f t="shared" si="99"/>
        <v>12809.918</v>
      </c>
      <c r="AF233" s="41">
        <f t="shared" si="104"/>
        <v>23290.760000000002</v>
      </c>
      <c r="AG233" s="32">
        <f t="shared" si="105"/>
        <v>48522.416666666672</v>
      </c>
      <c r="AH233" s="35">
        <v>0</v>
      </c>
      <c r="AI233" s="35">
        <v>9666.0499999999993</v>
      </c>
      <c r="AJ233" s="35"/>
      <c r="AK233" s="35"/>
      <c r="AL233" s="35"/>
      <c r="AM233" s="35"/>
      <c r="AN233" s="35"/>
      <c r="AO233" s="35"/>
      <c r="AP233" s="35"/>
      <c r="AQ233" s="35"/>
      <c r="AR233" s="36">
        <f t="shared" si="106"/>
        <v>556799.56346666662</v>
      </c>
      <c r="AS233" s="35"/>
    </row>
    <row r="234" spans="1:45" s="8" customFormat="1" x14ac:dyDescent="0.2">
      <c r="A234" s="24">
        <f t="shared" si="98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27"/>
      <c r="G234" s="24"/>
      <c r="H234" s="28">
        <v>40</v>
      </c>
      <c r="I234" s="29" t="s">
        <v>68</v>
      </c>
      <c r="J234" s="30" t="s">
        <v>157</v>
      </c>
      <c r="K234" s="29" t="s">
        <v>70</v>
      </c>
      <c r="L234" s="28" t="s">
        <v>45</v>
      </c>
      <c r="M234" s="28"/>
      <c r="N234" s="31">
        <v>29113.45</v>
      </c>
      <c r="O234" s="32"/>
      <c r="P234" s="32">
        <f t="shared" si="107"/>
        <v>29113.45</v>
      </c>
      <c r="Q234" s="35">
        <v>1091</v>
      </c>
      <c r="R234" s="35"/>
      <c r="S234" s="32"/>
      <c r="T234" s="33">
        <f t="shared" si="100"/>
        <v>5094.8537500000002</v>
      </c>
      <c r="U234" s="35">
        <f t="shared" si="101"/>
        <v>873.40350000000001</v>
      </c>
      <c r="V234" s="47">
        <v>1292.6300000000001</v>
      </c>
      <c r="W234" s="35">
        <f t="shared" si="102"/>
        <v>582.26900000000001</v>
      </c>
      <c r="X234" s="41"/>
      <c r="Y234" s="35"/>
      <c r="Z234" s="32"/>
      <c r="AA234" s="49"/>
      <c r="AB234" s="35"/>
      <c r="AC234" s="41"/>
      <c r="AD234" s="35">
        <f t="shared" si="103"/>
        <v>494.92865000000006</v>
      </c>
      <c r="AE234" s="35">
        <f t="shared" si="99"/>
        <v>12809.918</v>
      </c>
      <c r="AF234" s="41">
        <f t="shared" si="104"/>
        <v>23290.760000000002</v>
      </c>
      <c r="AG234" s="32">
        <f t="shared" si="105"/>
        <v>48522.416666666672</v>
      </c>
      <c r="AH234" s="35">
        <v>0</v>
      </c>
      <c r="AI234" s="35">
        <v>9666.0499999999993</v>
      </c>
      <c r="AJ234" s="35"/>
      <c r="AK234" s="35"/>
      <c r="AL234" s="35"/>
      <c r="AM234" s="35"/>
      <c r="AN234" s="35"/>
      <c r="AO234" s="35"/>
      <c r="AP234" s="35"/>
      <c r="AQ234" s="35"/>
      <c r="AR234" s="36">
        <f t="shared" si="106"/>
        <v>556799.56346666662</v>
      </c>
      <c r="AS234" s="35" t="s">
        <v>72</v>
      </c>
    </row>
    <row r="235" spans="1:45" s="8" customFormat="1" x14ac:dyDescent="0.2">
      <c r="A235" s="24">
        <f t="shared" si="98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27">
        <v>38945</v>
      </c>
      <c r="G235" s="24"/>
      <c r="H235" s="28">
        <v>40</v>
      </c>
      <c r="I235" s="29" t="s">
        <v>68</v>
      </c>
      <c r="J235" s="30" t="s">
        <v>157</v>
      </c>
      <c r="K235" s="29" t="s">
        <v>70</v>
      </c>
      <c r="L235" s="28" t="s">
        <v>45</v>
      </c>
      <c r="M235" s="28" t="s">
        <v>142</v>
      </c>
      <c r="N235" s="31">
        <v>29113.45</v>
      </c>
      <c r="O235" s="32"/>
      <c r="P235" s="32">
        <f t="shared" si="107"/>
        <v>29113.45</v>
      </c>
      <c r="Q235" s="35">
        <v>1091</v>
      </c>
      <c r="R235" s="35"/>
      <c r="S235" s="32"/>
      <c r="T235" s="33">
        <f t="shared" si="100"/>
        <v>5094.8537500000002</v>
      </c>
      <c r="U235" s="35">
        <f t="shared" si="101"/>
        <v>873.40350000000001</v>
      </c>
      <c r="V235" s="47">
        <v>1292.6300000000001</v>
      </c>
      <c r="W235" s="35">
        <f t="shared" si="102"/>
        <v>582.26900000000001</v>
      </c>
      <c r="X235" s="41"/>
      <c r="Y235" s="35"/>
      <c r="Z235" s="32"/>
      <c r="AA235" s="49"/>
      <c r="AB235" s="35"/>
      <c r="AC235" s="41"/>
      <c r="AD235" s="35">
        <f t="shared" si="103"/>
        <v>494.92865000000006</v>
      </c>
      <c r="AE235" s="35">
        <f t="shared" si="99"/>
        <v>12809.918</v>
      </c>
      <c r="AF235" s="41">
        <f t="shared" si="104"/>
        <v>23290.760000000002</v>
      </c>
      <c r="AG235" s="32">
        <f t="shared" si="105"/>
        <v>48522.416666666672</v>
      </c>
      <c r="AH235" s="35">
        <v>14556.75</v>
      </c>
      <c r="AI235" s="35">
        <v>9666.0499999999993</v>
      </c>
      <c r="AJ235" s="35"/>
      <c r="AK235" s="35"/>
      <c r="AL235" s="35"/>
      <c r="AM235" s="35"/>
      <c r="AN235" s="35"/>
      <c r="AO235" s="35"/>
      <c r="AP235" s="35"/>
      <c r="AQ235" s="35"/>
      <c r="AR235" s="36">
        <f t="shared" si="106"/>
        <v>571356.31346666662</v>
      </c>
      <c r="AS235" s="35"/>
    </row>
    <row r="236" spans="1:45" s="8" customFormat="1" x14ac:dyDescent="0.2">
      <c r="A236" s="24">
        <f t="shared" si="98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27">
        <v>43481</v>
      </c>
      <c r="G236" s="24"/>
      <c r="H236" s="28">
        <v>40</v>
      </c>
      <c r="I236" s="29" t="s">
        <v>68</v>
      </c>
      <c r="J236" s="30" t="s">
        <v>157</v>
      </c>
      <c r="K236" s="29" t="s">
        <v>70</v>
      </c>
      <c r="L236" s="28" t="s">
        <v>45</v>
      </c>
      <c r="M236" s="28" t="s">
        <v>142</v>
      </c>
      <c r="N236" s="31">
        <v>29113.45</v>
      </c>
      <c r="O236" s="32"/>
      <c r="P236" s="32">
        <f t="shared" si="107"/>
        <v>29113.45</v>
      </c>
      <c r="Q236" s="35">
        <v>1091</v>
      </c>
      <c r="R236" s="35"/>
      <c r="S236" s="32"/>
      <c r="T236" s="33">
        <f t="shared" si="100"/>
        <v>5094.8537500000002</v>
      </c>
      <c r="U236" s="35">
        <f t="shared" si="101"/>
        <v>873.40350000000001</v>
      </c>
      <c r="V236" s="47">
        <v>1292.6300000000001</v>
      </c>
      <c r="W236" s="35">
        <f t="shared" si="102"/>
        <v>582.26900000000001</v>
      </c>
      <c r="X236" s="41"/>
      <c r="Y236" s="35"/>
      <c r="Z236" s="32"/>
      <c r="AA236" s="49"/>
      <c r="AB236" s="35"/>
      <c r="AC236" s="41"/>
      <c r="AD236" s="35">
        <f t="shared" si="103"/>
        <v>494.92865000000006</v>
      </c>
      <c r="AE236" s="35">
        <f t="shared" si="99"/>
        <v>12809.918</v>
      </c>
      <c r="AF236" s="41">
        <f t="shared" si="104"/>
        <v>23290.760000000002</v>
      </c>
      <c r="AG236" s="32">
        <f t="shared" si="105"/>
        <v>48522.416666666672</v>
      </c>
      <c r="AH236" s="35">
        <v>0</v>
      </c>
      <c r="AI236" s="35">
        <v>9666.0499999999993</v>
      </c>
      <c r="AJ236" s="35"/>
      <c r="AK236" s="35"/>
      <c r="AL236" s="35"/>
      <c r="AM236" s="35"/>
      <c r="AN236" s="35"/>
      <c r="AO236" s="35"/>
      <c r="AP236" s="35"/>
      <c r="AQ236" s="35"/>
      <c r="AR236" s="36">
        <f t="shared" si="106"/>
        <v>556799.56346666662</v>
      </c>
      <c r="AS236" s="35"/>
    </row>
    <row r="237" spans="1:45" s="8" customFormat="1" x14ac:dyDescent="0.2">
      <c r="A237" s="24">
        <f t="shared" si="98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27">
        <v>35674</v>
      </c>
      <c r="G237" s="24">
        <v>14</v>
      </c>
      <c r="H237" s="28">
        <v>40</v>
      </c>
      <c r="I237" s="29" t="s">
        <v>69</v>
      </c>
      <c r="J237" s="30" t="s">
        <v>21</v>
      </c>
      <c r="K237" s="29" t="s">
        <v>70</v>
      </c>
      <c r="L237" s="28" t="s">
        <v>45</v>
      </c>
      <c r="M237" s="28" t="s">
        <v>141</v>
      </c>
      <c r="N237" s="31">
        <v>9666.0499999999993</v>
      </c>
      <c r="O237" s="32"/>
      <c r="P237" s="32">
        <f t="shared" si="107"/>
        <v>9666.0499999999993</v>
      </c>
      <c r="Q237" s="35">
        <v>1091</v>
      </c>
      <c r="R237" s="35"/>
      <c r="S237" s="32"/>
      <c r="T237" s="33">
        <f t="shared" si="100"/>
        <v>1691.5587499999997</v>
      </c>
      <c r="U237" s="35">
        <f t="shared" si="101"/>
        <v>289.98149999999998</v>
      </c>
      <c r="V237" s="48">
        <f t="shared" ref="V237:V272" si="108">(N237+X237)*6%</f>
        <v>884.44259999999997</v>
      </c>
      <c r="W237" s="35">
        <f t="shared" si="102"/>
        <v>193.321</v>
      </c>
      <c r="X237" s="41">
        <v>5074.66</v>
      </c>
      <c r="Y237" s="35">
        <v>708.25</v>
      </c>
      <c r="Z237" s="32"/>
      <c r="AA237" s="49"/>
      <c r="AB237" s="35"/>
      <c r="AC237" s="41"/>
      <c r="AD237" s="35">
        <f t="shared" si="103"/>
        <v>164.32284999999999</v>
      </c>
      <c r="AE237" s="35">
        <f t="shared" si="99"/>
        <v>4253.0619999999999</v>
      </c>
      <c r="AF237" s="41">
        <f t="shared" si="104"/>
        <v>11792.567999999999</v>
      </c>
      <c r="AG237" s="32">
        <f t="shared" si="105"/>
        <v>24567.85</v>
      </c>
      <c r="AH237" s="35">
        <v>4833</v>
      </c>
      <c r="AI237" s="35">
        <f t="shared" ref="AI237:AI272" si="109">(N237/30)*15</f>
        <v>4833.0249999999996</v>
      </c>
      <c r="AJ237" s="35">
        <f t="shared" ref="AJ237:AJ272" si="110">(N237+X237)/30*3</f>
        <v>1474.0709999999999</v>
      </c>
      <c r="AK237" s="35">
        <f t="shared" ref="AK237:AK272" si="111">(N237+X237)/30*5</f>
        <v>2456.7849999999999</v>
      </c>
      <c r="AL237" s="35">
        <f t="shared" ref="AL237:AL272" si="112">(N237+X237)/30*15</f>
        <v>7370.3549999999996</v>
      </c>
      <c r="AM237" s="35">
        <f t="shared" ref="AM237:AM272" si="113">(N237+X237)/30*12</f>
        <v>5896.2839999999997</v>
      </c>
      <c r="AN237" s="35"/>
      <c r="AO237" s="35"/>
      <c r="AP237" s="35"/>
      <c r="AQ237" s="35"/>
      <c r="AR237" s="36">
        <f t="shared" si="106"/>
        <v>304640.0404</v>
      </c>
      <c r="AS237" s="35"/>
    </row>
    <row r="238" spans="1:45" s="8" customFormat="1" x14ac:dyDescent="0.2">
      <c r="A238" s="24">
        <f t="shared" si="98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27">
        <v>35674</v>
      </c>
      <c r="G238" s="24">
        <v>14</v>
      </c>
      <c r="H238" s="28">
        <v>40</v>
      </c>
      <c r="I238" s="29" t="s">
        <v>69</v>
      </c>
      <c r="J238" s="30" t="s">
        <v>21</v>
      </c>
      <c r="K238" s="29" t="s">
        <v>70</v>
      </c>
      <c r="L238" s="28" t="s">
        <v>45</v>
      </c>
      <c r="M238" s="28" t="s">
        <v>141</v>
      </c>
      <c r="N238" s="31">
        <v>9666.0499999999993</v>
      </c>
      <c r="O238" s="32"/>
      <c r="P238" s="32">
        <f t="shared" si="107"/>
        <v>9666.0499999999993</v>
      </c>
      <c r="Q238" s="35">
        <v>1091</v>
      </c>
      <c r="R238" s="35"/>
      <c r="S238" s="32"/>
      <c r="T238" s="33">
        <f t="shared" si="100"/>
        <v>1691.5587499999997</v>
      </c>
      <c r="U238" s="35">
        <f t="shared" si="101"/>
        <v>289.98149999999998</v>
      </c>
      <c r="V238" s="48">
        <f t="shared" si="108"/>
        <v>884.44259999999997</v>
      </c>
      <c r="W238" s="35">
        <f t="shared" si="102"/>
        <v>193.321</v>
      </c>
      <c r="X238" s="41">
        <v>5074.66</v>
      </c>
      <c r="Y238" s="35">
        <v>708.25</v>
      </c>
      <c r="Z238" s="32"/>
      <c r="AA238" s="49"/>
      <c r="AB238" s="35"/>
      <c r="AC238" s="41"/>
      <c r="AD238" s="35">
        <f t="shared" si="103"/>
        <v>164.32284999999999</v>
      </c>
      <c r="AE238" s="35">
        <f t="shared" si="99"/>
        <v>4253.0619999999999</v>
      </c>
      <c r="AF238" s="41">
        <f t="shared" si="104"/>
        <v>11792.567999999999</v>
      </c>
      <c r="AG238" s="32">
        <f t="shared" si="105"/>
        <v>24567.85</v>
      </c>
      <c r="AH238" s="35">
        <v>4833</v>
      </c>
      <c r="AI238" s="35">
        <f t="shared" si="109"/>
        <v>4833.0249999999996</v>
      </c>
      <c r="AJ238" s="35">
        <f t="shared" si="110"/>
        <v>1474.0709999999999</v>
      </c>
      <c r="AK238" s="35">
        <f t="shared" si="111"/>
        <v>2456.7849999999999</v>
      </c>
      <c r="AL238" s="35">
        <f t="shared" si="112"/>
        <v>7370.3549999999996</v>
      </c>
      <c r="AM238" s="35">
        <f t="shared" si="113"/>
        <v>5896.2839999999997</v>
      </c>
      <c r="AN238" s="35"/>
      <c r="AO238" s="35"/>
      <c r="AP238" s="35"/>
      <c r="AQ238" s="35"/>
      <c r="AR238" s="36">
        <f t="shared" si="106"/>
        <v>304640.0404</v>
      </c>
      <c r="AS238" s="35"/>
    </row>
    <row r="239" spans="1:45" s="8" customFormat="1" x14ac:dyDescent="0.2">
      <c r="A239" s="24">
        <f t="shared" si="98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27">
        <v>36966</v>
      </c>
      <c r="G239" s="24">
        <v>14</v>
      </c>
      <c r="H239" s="28">
        <v>40</v>
      </c>
      <c r="I239" s="29" t="s">
        <v>69</v>
      </c>
      <c r="J239" s="30" t="s">
        <v>21</v>
      </c>
      <c r="K239" s="29" t="s">
        <v>70</v>
      </c>
      <c r="L239" s="28" t="s">
        <v>45</v>
      </c>
      <c r="M239" s="28" t="s">
        <v>141</v>
      </c>
      <c r="N239" s="31">
        <v>9666.0499999999993</v>
      </c>
      <c r="O239" s="32"/>
      <c r="P239" s="32">
        <f t="shared" si="107"/>
        <v>9666.0499999999993</v>
      </c>
      <c r="Q239" s="35">
        <v>1091</v>
      </c>
      <c r="R239" s="35"/>
      <c r="S239" s="32"/>
      <c r="T239" s="33">
        <f t="shared" si="100"/>
        <v>1691.5587499999997</v>
      </c>
      <c r="U239" s="35">
        <f t="shared" si="101"/>
        <v>289.98149999999998</v>
      </c>
      <c r="V239" s="48">
        <f t="shared" si="108"/>
        <v>788.7485999999999</v>
      </c>
      <c r="W239" s="35">
        <f t="shared" si="102"/>
        <v>193.321</v>
      </c>
      <c r="X239" s="41">
        <v>3479.76</v>
      </c>
      <c r="Y239" s="35">
        <v>708.25</v>
      </c>
      <c r="Z239" s="32"/>
      <c r="AA239" s="49"/>
      <c r="AB239" s="35"/>
      <c r="AC239" s="41"/>
      <c r="AD239" s="35">
        <f t="shared" si="103"/>
        <v>164.32284999999999</v>
      </c>
      <c r="AE239" s="35">
        <f t="shared" si="99"/>
        <v>4253.0619999999999</v>
      </c>
      <c r="AF239" s="41">
        <f t="shared" si="104"/>
        <v>10516.648000000001</v>
      </c>
      <c r="AG239" s="32">
        <f t="shared" si="105"/>
        <v>21909.683333333334</v>
      </c>
      <c r="AH239" s="35">
        <v>4833</v>
      </c>
      <c r="AI239" s="35">
        <f t="shared" si="109"/>
        <v>4833.0249999999996</v>
      </c>
      <c r="AJ239" s="35">
        <f t="shared" si="110"/>
        <v>1314.5810000000001</v>
      </c>
      <c r="AK239" s="35">
        <f t="shared" si="111"/>
        <v>2190.9683333333332</v>
      </c>
      <c r="AL239" s="35">
        <f t="shared" si="112"/>
        <v>6572.9049999999997</v>
      </c>
      <c r="AM239" s="35">
        <f t="shared" si="113"/>
        <v>5258.3240000000005</v>
      </c>
      <c r="AN239" s="35"/>
      <c r="AO239" s="35"/>
      <c r="AP239" s="35"/>
      <c r="AQ239" s="35"/>
      <c r="AR239" s="36">
        <f t="shared" si="106"/>
        <v>278558.10906666663</v>
      </c>
      <c r="AS239" s="35"/>
    </row>
    <row r="240" spans="1:45" s="8" customFormat="1" x14ac:dyDescent="0.2">
      <c r="A240" s="24">
        <f t="shared" si="98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27">
        <v>41533</v>
      </c>
      <c r="G240" s="24">
        <v>13</v>
      </c>
      <c r="H240" s="28">
        <v>40</v>
      </c>
      <c r="I240" s="29" t="s">
        <v>69</v>
      </c>
      <c r="J240" s="30" t="s">
        <v>24</v>
      </c>
      <c r="K240" s="29" t="s">
        <v>70</v>
      </c>
      <c r="L240" s="28" t="s">
        <v>45</v>
      </c>
      <c r="M240" s="28" t="s">
        <v>144</v>
      </c>
      <c r="N240" s="31">
        <v>9006.5499999999993</v>
      </c>
      <c r="O240" s="32"/>
      <c r="P240" s="32">
        <f t="shared" si="107"/>
        <v>9006.5499999999993</v>
      </c>
      <c r="Q240" s="35">
        <v>1091</v>
      </c>
      <c r="R240" s="35"/>
      <c r="S240" s="32"/>
      <c r="T240" s="33">
        <f t="shared" si="100"/>
        <v>1576.1462499999998</v>
      </c>
      <c r="U240" s="35">
        <f t="shared" si="101"/>
        <v>270.19649999999996</v>
      </c>
      <c r="V240" s="48">
        <f t="shared" si="108"/>
        <v>599.83679999999993</v>
      </c>
      <c r="W240" s="35">
        <f t="shared" si="102"/>
        <v>180.131</v>
      </c>
      <c r="X240" s="41">
        <v>990.73</v>
      </c>
      <c r="Y240" s="35">
        <v>708.25</v>
      </c>
      <c r="Z240" s="32"/>
      <c r="AA240" s="49"/>
      <c r="AB240" s="35"/>
      <c r="AC240" s="41"/>
      <c r="AD240" s="35">
        <f t="shared" si="103"/>
        <v>153.11134999999999</v>
      </c>
      <c r="AE240" s="35">
        <f t="shared" si="99"/>
        <v>3962.8820000000001</v>
      </c>
      <c r="AF240" s="41">
        <f t="shared" si="104"/>
        <v>7997.8239999999996</v>
      </c>
      <c r="AG240" s="32">
        <f t="shared" si="105"/>
        <v>16662.133333333331</v>
      </c>
      <c r="AH240" s="35">
        <v>4503.3</v>
      </c>
      <c r="AI240" s="35">
        <f t="shared" si="109"/>
        <v>4503.2749999999996</v>
      </c>
      <c r="AJ240" s="35">
        <f t="shared" si="110"/>
        <v>999.72799999999995</v>
      </c>
      <c r="AK240" s="35">
        <f t="shared" si="111"/>
        <v>1666.2133333333331</v>
      </c>
      <c r="AL240" s="35">
        <f t="shared" si="112"/>
        <v>4998.6399999999994</v>
      </c>
      <c r="AM240" s="35">
        <f t="shared" si="113"/>
        <v>3998.9119999999998</v>
      </c>
      <c r="AN240" s="35"/>
      <c r="AO240" s="35"/>
      <c r="AP240" s="35"/>
      <c r="AQ240" s="35"/>
      <c r="AR240" s="36">
        <f t="shared" si="106"/>
        <v>224204.33046666661</v>
      </c>
      <c r="AS240" s="35"/>
    </row>
    <row r="241" spans="1:45" s="8" customFormat="1" x14ac:dyDescent="0.2">
      <c r="A241" s="24">
        <f t="shared" si="98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27">
        <v>40422</v>
      </c>
      <c r="G241" s="24">
        <v>13</v>
      </c>
      <c r="H241" s="28">
        <v>40</v>
      </c>
      <c r="I241" s="29" t="s">
        <v>69</v>
      </c>
      <c r="J241" s="30" t="s">
        <v>24</v>
      </c>
      <c r="K241" s="29" t="s">
        <v>70</v>
      </c>
      <c r="L241" s="28" t="s">
        <v>45</v>
      </c>
      <c r="M241" s="28" t="s">
        <v>144</v>
      </c>
      <c r="N241" s="31">
        <v>9006.5499999999993</v>
      </c>
      <c r="O241" s="32"/>
      <c r="P241" s="32">
        <f t="shared" ref="P241" si="114">N241+O241</f>
        <v>9006.5499999999993</v>
      </c>
      <c r="Q241" s="35">
        <v>1091</v>
      </c>
      <c r="R241" s="35"/>
      <c r="S241" s="32"/>
      <c r="T241" s="33">
        <f t="shared" ref="T241" si="115">(N241*17.5%)</f>
        <v>1576.1462499999998</v>
      </c>
      <c r="U241" s="35">
        <f t="shared" ref="U241" si="116">N241*3%</f>
        <v>270.19649999999996</v>
      </c>
      <c r="V241" s="48">
        <f t="shared" ref="V241" si="117">(N241+X241)*6%</f>
        <v>637.66379999999992</v>
      </c>
      <c r="W241" s="35">
        <f t="shared" ref="W241" si="118">N241*2%</f>
        <v>180.131</v>
      </c>
      <c r="X241" s="41">
        <v>1621.18</v>
      </c>
      <c r="Y241" s="35">
        <v>708.25</v>
      </c>
      <c r="Z241" s="32"/>
      <c r="AA241" s="49"/>
      <c r="AB241" s="35"/>
      <c r="AC241" s="41"/>
      <c r="AD241" s="35">
        <f t="shared" ref="AD241" si="119">N241*1.7%</f>
        <v>153.11134999999999</v>
      </c>
      <c r="AE241" s="35">
        <f t="shared" si="99"/>
        <v>3962.8820000000001</v>
      </c>
      <c r="AF241" s="41">
        <f t="shared" ref="AF241" si="120">(N241+X241)/30*24</f>
        <v>8502.1839999999993</v>
      </c>
      <c r="AG241" s="32">
        <f t="shared" ref="AG241" si="121">(N241+X241)/30*50</f>
        <v>17712.883333333331</v>
      </c>
      <c r="AH241" s="35">
        <v>4503.3</v>
      </c>
      <c r="AI241" s="35">
        <f t="shared" ref="AI241" si="122">(N241/30)*15</f>
        <v>4503.2749999999996</v>
      </c>
      <c r="AJ241" s="35">
        <f t="shared" ref="AJ241" si="123">(N241+X241)/30*3</f>
        <v>1062.7729999999999</v>
      </c>
      <c r="AK241" s="35">
        <f t="shared" ref="AK241" si="124">(N241+X241)/30*5</f>
        <v>1771.2883333333332</v>
      </c>
      <c r="AL241" s="35">
        <f t="shared" ref="AL241" si="125">(N241+X241)/30*15</f>
        <v>5313.8649999999998</v>
      </c>
      <c r="AM241" s="35">
        <f t="shared" ref="AM241" si="126">(N241+X241)/30*12</f>
        <v>4251.0919999999996</v>
      </c>
      <c r="AN241" s="35"/>
      <c r="AO241" s="35"/>
      <c r="AP241" s="35"/>
      <c r="AQ241" s="35"/>
      <c r="AR241" s="36">
        <f t="shared" ref="AR241" si="127">(P241+Q241+R241+S241+T241+U241+V241+W241+X241+Y241+Z241+AA241+AB241+AC241+AD241)*12+(AE241+AF241+AG241+AH241+AI241+AJ241+AK241+AL241+AM241+AN241+AO241+AP241+AQ241)</f>
        <v>234514.28946666664</v>
      </c>
      <c r="AS241" s="35"/>
    </row>
    <row r="242" spans="1:45" s="8" customFormat="1" x14ac:dyDescent="0.2">
      <c r="A242" s="24">
        <f t="shared" si="98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27">
        <v>36723</v>
      </c>
      <c r="G242" s="24">
        <v>13</v>
      </c>
      <c r="H242" s="28">
        <v>40</v>
      </c>
      <c r="I242" s="29" t="s">
        <v>69</v>
      </c>
      <c r="J242" s="30" t="s">
        <v>23</v>
      </c>
      <c r="K242" s="29" t="s">
        <v>70</v>
      </c>
      <c r="L242" s="28" t="s">
        <v>45</v>
      </c>
      <c r="M242" s="28" t="s">
        <v>141</v>
      </c>
      <c r="N242" s="31">
        <v>9006.5499999999993</v>
      </c>
      <c r="O242" s="32"/>
      <c r="P242" s="32">
        <f t="shared" si="107"/>
        <v>9006.5499999999993</v>
      </c>
      <c r="Q242" s="35">
        <v>1091</v>
      </c>
      <c r="R242" s="35"/>
      <c r="S242" s="32"/>
      <c r="T242" s="33">
        <f t="shared" si="100"/>
        <v>1576.1462499999998</v>
      </c>
      <c r="U242" s="35">
        <f t="shared" si="101"/>
        <v>270.19649999999996</v>
      </c>
      <c r="V242" s="48">
        <f t="shared" si="108"/>
        <v>745.74299999999994</v>
      </c>
      <c r="W242" s="35">
        <f t="shared" si="102"/>
        <v>180.131</v>
      </c>
      <c r="X242" s="41">
        <v>3422.5</v>
      </c>
      <c r="Y242" s="35">
        <v>708.25</v>
      </c>
      <c r="Z242" s="32"/>
      <c r="AA242" s="49"/>
      <c r="AB242" s="35"/>
      <c r="AC242" s="41"/>
      <c r="AD242" s="35">
        <f t="shared" si="103"/>
        <v>153.11134999999999</v>
      </c>
      <c r="AE242" s="35">
        <f t="shared" si="99"/>
        <v>3962.8820000000001</v>
      </c>
      <c r="AF242" s="41">
        <f t="shared" si="104"/>
        <v>9943.239999999998</v>
      </c>
      <c r="AG242" s="32">
        <f t="shared" si="105"/>
        <v>20715.083333333332</v>
      </c>
      <c r="AH242" s="35">
        <v>4503.3</v>
      </c>
      <c r="AI242" s="35">
        <f t="shared" si="109"/>
        <v>4503.2749999999996</v>
      </c>
      <c r="AJ242" s="35">
        <f t="shared" si="110"/>
        <v>1242.9049999999997</v>
      </c>
      <c r="AK242" s="35">
        <f t="shared" si="111"/>
        <v>2071.5083333333332</v>
      </c>
      <c r="AL242" s="35">
        <f t="shared" si="112"/>
        <v>6214.5249999999996</v>
      </c>
      <c r="AM242" s="35">
        <f t="shared" si="113"/>
        <v>4971.619999999999</v>
      </c>
      <c r="AN242" s="35"/>
      <c r="AO242" s="35"/>
      <c r="AP242" s="35"/>
      <c r="AQ242" s="35"/>
      <c r="AR242" s="36">
        <f t="shared" si="106"/>
        <v>263971.87586666661</v>
      </c>
      <c r="AS242" s="35"/>
    </row>
    <row r="243" spans="1:45" s="8" customFormat="1" x14ac:dyDescent="0.2">
      <c r="A243" s="24">
        <f t="shared" si="98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27">
        <v>36192</v>
      </c>
      <c r="G243" s="24">
        <v>13</v>
      </c>
      <c r="H243" s="28">
        <v>40</v>
      </c>
      <c r="I243" s="29" t="s">
        <v>69</v>
      </c>
      <c r="J243" s="30" t="s">
        <v>23</v>
      </c>
      <c r="K243" s="29" t="s">
        <v>70</v>
      </c>
      <c r="L243" s="28" t="s">
        <v>45</v>
      </c>
      <c r="M243" s="28" t="s">
        <v>141</v>
      </c>
      <c r="N243" s="31">
        <v>9006.5499999999993</v>
      </c>
      <c r="O243" s="32"/>
      <c r="P243" s="32">
        <f t="shared" si="107"/>
        <v>9006.5499999999993</v>
      </c>
      <c r="Q243" s="35">
        <v>1091</v>
      </c>
      <c r="R243" s="35"/>
      <c r="S243" s="32"/>
      <c r="T243" s="33">
        <f t="shared" si="100"/>
        <v>1576.1462499999998</v>
      </c>
      <c r="U243" s="35">
        <f t="shared" si="101"/>
        <v>270.19649999999996</v>
      </c>
      <c r="V243" s="48">
        <f t="shared" si="108"/>
        <v>756.55139999999994</v>
      </c>
      <c r="W243" s="35">
        <f t="shared" si="102"/>
        <v>180.131</v>
      </c>
      <c r="X243" s="41">
        <v>3602.64</v>
      </c>
      <c r="Y243" s="35">
        <v>708.25</v>
      </c>
      <c r="Z243" s="32"/>
      <c r="AA243" s="49"/>
      <c r="AB243" s="35"/>
      <c r="AC243" s="41">
        <v>1180</v>
      </c>
      <c r="AD243" s="35">
        <f t="shared" si="103"/>
        <v>153.11134999999999</v>
      </c>
      <c r="AE243" s="35">
        <f t="shared" si="99"/>
        <v>3962.8820000000001</v>
      </c>
      <c r="AF243" s="41">
        <f t="shared" si="104"/>
        <v>10087.351999999999</v>
      </c>
      <c r="AG243" s="32">
        <f t="shared" si="105"/>
        <v>21015.316666666662</v>
      </c>
      <c r="AH243" s="35">
        <v>4503.3</v>
      </c>
      <c r="AI243" s="35">
        <f t="shared" si="109"/>
        <v>4503.2749999999996</v>
      </c>
      <c r="AJ243" s="35">
        <f t="shared" si="110"/>
        <v>1260.9189999999999</v>
      </c>
      <c r="AK243" s="35">
        <f t="shared" si="111"/>
        <v>2101.5316666666663</v>
      </c>
      <c r="AL243" s="35">
        <f t="shared" si="112"/>
        <v>6304.5949999999993</v>
      </c>
      <c r="AM243" s="35">
        <f t="shared" si="113"/>
        <v>5043.6759999999995</v>
      </c>
      <c r="AN243" s="35"/>
      <c r="AO243" s="35"/>
      <c r="AP243" s="35"/>
      <c r="AQ243" s="35"/>
      <c r="AR243" s="36">
        <f t="shared" si="106"/>
        <v>281077.76533333334</v>
      </c>
      <c r="AS243" s="35"/>
    </row>
    <row r="244" spans="1:45" s="8" customFormat="1" x14ac:dyDescent="0.2">
      <c r="A244" s="24">
        <f t="shared" si="98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27">
        <v>42110</v>
      </c>
      <c r="G244" s="24">
        <v>13</v>
      </c>
      <c r="H244" s="28">
        <v>40</v>
      </c>
      <c r="I244" s="29" t="s">
        <v>69</v>
      </c>
      <c r="J244" s="30" t="s">
        <v>23</v>
      </c>
      <c r="K244" s="29" t="s">
        <v>70</v>
      </c>
      <c r="L244" s="28" t="s">
        <v>45</v>
      </c>
      <c r="M244" s="28" t="s">
        <v>141</v>
      </c>
      <c r="N244" s="31">
        <v>9006.5499999999993</v>
      </c>
      <c r="O244" s="32"/>
      <c r="P244" s="32">
        <f t="shared" si="107"/>
        <v>9006.5499999999993</v>
      </c>
      <c r="Q244" s="35">
        <v>1091</v>
      </c>
      <c r="R244" s="35"/>
      <c r="S244" s="32"/>
      <c r="T244" s="33">
        <f t="shared" si="100"/>
        <v>1576.1462499999998</v>
      </c>
      <c r="U244" s="35">
        <f t="shared" si="101"/>
        <v>270.19649999999996</v>
      </c>
      <c r="V244" s="48">
        <f t="shared" si="108"/>
        <v>540.39299999999992</v>
      </c>
      <c r="W244" s="35">
        <f t="shared" si="102"/>
        <v>180.131</v>
      </c>
      <c r="X244" s="41"/>
      <c r="Y244" s="35">
        <v>708.25</v>
      </c>
      <c r="Z244" s="32"/>
      <c r="AA244" s="49"/>
      <c r="AB244" s="35"/>
      <c r="AC244" s="41"/>
      <c r="AD244" s="35">
        <f t="shared" si="103"/>
        <v>153.11134999999999</v>
      </c>
      <c r="AE244" s="35">
        <f t="shared" si="99"/>
        <v>3962.8820000000001</v>
      </c>
      <c r="AF244" s="41">
        <f t="shared" si="104"/>
        <v>7205.24</v>
      </c>
      <c r="AG244" s="32">
        <f t="shared" si="105"/>
        <v>15010.916666666666</v>
      </c>
      <c r="AH244" s="35">
        <v>4503.3</v>
      </c>
      <c r="AI244" s="35">
        <f t="shared" si="109"/>
        <v>4503.2749999999996</v>
      </c>
      <c r="AJ244" s="35">
        <f t="shared" si="110"/>
        <v>900.65499999999997</v>
      </c>
      <c r="AK244" s="35">
        <f t="shared" si="111"/>
        <v>1501.0916666666665</v>
      </c>
      <c r="AL244" s="35">
        <f t="shared" si="112"/>
        <v>4503.2749999999996</v>
      </c>
      <c r="AM244" s="35">
        <f t="shared" si="113"/>
        <v>3602.62</v>
      </c>
      <c r="AN244" s="35"/>
      <c r="AO244" s="35"/>
      <c r="AP244" s="35"/>
      <c r="AQ244" s="35"/>
      <c r="AR244" s="36">
        <f t="shared" si="106"/>
        <v>208002.59253333331</v>
      </c>
      <c r="AS244" s="35"/>
    </row>
    <row r="245" spans="1:45" s="8" customFormat="1" x14ac:dyDescent="0.2">
      <c r="A245" s="24">
        <f t="shared" si="98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27">
        <v>38215</v>
      </c>
      <c r="G245" s="24">
        <v>10</v>
      </c>
      <c r="H245" s="28">
        <v>40</v>
      </c>
      <c r="I245" s="29" t="s">
        <v>69</v>
      </c>
      <c r="J245" s="30" t="s">
        <v>35</v>
      </c>
      <c r="K245" s="29" t="s">
        <v>70</v>
      </c>
      <c r="L245" s="28" t="s">
        <v>45</v>
      </c>
      <c r="M245" s="28" t="s">
        <v>141</v>
      </c>
      <c r="N245" s="31">
        <v>7723.6</v>
      </c>
      <c r="O245" s="32"/>
      <c r="P245" s="32">
        <f t="shared" si="107"/>
        <v>7723.6</v>
      </c>
      <c r="Q245" s="35">
        <v>1091</v>
      </c>
      <c r="R245" s="35"/>
      <c r="S245" s="32"/>
      <c r="T245" s="33">
        <f t="shared" si="100"/>
        <v>1351.6299999999999</v>
      </c>
      <c r="U245" s="35">
        <f t="shared" si="101"/>
        <v>231.708</v>
      </c>
      <c r="V245" s="48">
        <f t="shared" si="108"/>
        <v>602.43839999999989</v>
      </c>
      <c r="W245" s="35">
        <f t="shared" si="102"/>
        <v>154.47200000000001</v>
      </c>
      <c r="X245" s="41">
        <v>2317.04</v>
      </c>
      <c r="Y245" s="35">
        <v>708.25</v>
      </c>
      <c r="Z245" s="32"/>
      <c r="AA245" s="49"/>
      <c r="AB245" s="35"/>
      <c r="AC245" s="41"/>
      <c r="AD245" s="35">
        <f t="shared" si="103"/>
        <v>131.30120000000002</v>
      </c>
      <c r="AE245" s="35">
        <f t="shared" si="99"/>
        <v>3398.384</v>
      </c>
      <c r="AF245" s="41">
        <f t="shared" si="104"/>
        <v>8032.5119999999997</v>
      </c>
      <c r="AG245" s="32">
        <f t="shared" si="105"/>
        <v>16734.399999999998</v>
      </c>
      <c r="AH245" s="35">
        <v>3861.75</v>
      </c>
      <c r="AI245" s="35">
        <f t="shared" si="109"/>
        <v>3861.7999999999997</v>
      </c>
      <c r="AJ245" s="35">
        <f t="shared" si="110"/>
        <v>1004.064</v>
      </c>
      <c r="AK245" s="35">
        <f t="shared" si="111"/>
        <v>1673.44</v>
      </c>
      <c r="AL245" s="35">
        <f t="shared" si="112"/>
        <v>5020.32</v>
      </c>
      <c r="AM245" s="35">
        <f t="shared" si="113"/>
        <v>4016.2559999999999</v>
      </c>
      <c r="AN245" s="35"/>
      <c r="AO245" s="35"/>
      <c r="AP245" s="35"/>
      <c r="AQ245" s="35"/>
      <c r="AR245" s="36">
        <f t="shared" si="106"/>
        <v>219340.20120000001</v>
      </c>
      <c r="AS245" s="35"/>
    </row>
    <row r="246" spans="1:45" s="8" customFormat="1" x14ac:dyDescent="0.2">
      <c r="A246" s="24">
        <f t="shared" si="98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27">
        <v>36723</v>
      </c>
      <c r="G246" s="24">
        <v>9</v>
      </c>
      <c r="H246" s="28">
        <v>40</v>
      </c>
      <c r="I246" s="29" t="s">
        <v>69</v>
      </c>
      <c r="J246" s="30" t="s">
        <v>39</v>
      </c>
      <c r="K246" s="29" t="s">
        <v>70</v>
      </c>
      <c r="L246" s="28" t="s">
        <v>45</v>
      </c>
      <c r="M246" s="28" t="s">
        <v>141</v>
      </c>
      <c r="N246" s="31">
        <v>7350</v>
      </c>
      <c r="O246" s="32"/>
      <c r="P246" s="32">
        <f t="shared" si="107"/>
        <v>7350</v>
      </c>
      <c r="Q246" s="35">
        <v>1091</v>
      </c>
      <c r="R246" s="35"/>
      <c r="S246" s="32"/>
      <c r="T246" s="33">
        <f t="shared" si="100"/>
        <v>1286.25</v>
      </c>
      <c r="U246" s="35">
        <f t="shared" si="101"/>
        <v>220.5</v>
      </c>
      <c r="V246" s="48">
        <f t="shared" si="108"/>
        <v>608.57999999999993</v>
      </c>
      <c r="W246" s="35">
        <f t="shared" si="102"/>
        <v>147</v>
      </c>
      <c r="X246" s="41">
        <v>2793</v>
      </c>
      <c r="Y246" s="35">
        <v>708.25</v>
      </c>
      <c r="Z246" s="32"/>
      <c r="AA246" s="49"/>
      <c r="AB246" s="35"/>
      <c r="AC246" s="41"/>
      <c r="AD246" s="35">
        <f t="shared" si="103"/>
        <v>124.95</v>
      </c>
      <c r="AE246" s="35">
        <f t="shared" si="99"/>
        <v>3234</v>
      </c>
      <c r="AF246" s="41">
        <f t="shared" si="104"/>
        <v>8114.4000000000005</v>
      </c>
      <c r="AG246" s="32">
        <f t="shared" si="105"/>
        <v>16905</v>
      </c>
      <c r="AH246" s="35">
        <v>3675</v>
      </c>
      <c r="AI246" s="35">
        <f t="shared" si="109"/>
        <v>3675</v>
      </c>
      <c r="AJ246" s="35">
        <f t="shared" si="110"/>
        <v>1014.3000000000001</v>
      </c>
      <c r="AK246" s="35">
        <f t="shared" si="111"/>
        <v>1690.5</v>
      </c>
      <c r="AL246" s="35">
        <f t="shared" si="112"/>
        <v>5071.5</v>
      </c>
      <c r="AM246" s="35">
        <f t="shared" si="113"/>
        <v>4057.2000000000003</v>
      </c>
      <c r="AN246" s="35"/>
      <c r="AO246" s="35"/>
      <c r="AP246" s="35"/>
      <c r="AQ246" s="35"/>
      <c r="AR246" s="36">
        <f t="shared" si="106"/>
        <v>219391.26</v>
      </c>
      <c r="AS246" s="35"/>
    </row>
    <row r="247" spans="1:45" s="8" customFormat="1" x14ac:dyDescent="0.2">
      <c r="A247" s="24">
        <f t="shared" si="98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27">
        <v>35689</v>
      </c>
      <c r="G247" s="24">
        <v>8</v>
      </c>
      <c r="H247" s="28">
        <v>40</v>
      </c>
      <c r="I247" s="29" t="s">
        <v>69</v>
      </c>
      <c r="J247" s="30" t="s">
        <v>37</v>
      </c>
      <c r="K247" s="29" t="s">
        <v>70</v>
      </c>
      <c r="L247" s="28" t="s">
        <v>45</v>
      </c>
      <c r="M247" s="28" t="s">
        <v>141</v>
      </c>
      <c r="N247" s="31">
        <v>6999.5</v>
      </c>
      <c r="O247" s="32"/>
      <c r="P247" s="32">
        <f t="shared" si="107"/>
        <v>6999.5</v>
      </c>
      <c r="Q247" s="35">
        <v>1091</v>
      </c>
      <c r="R247" s="35"/>
      <c r="S247" s="32"/>
      <c r="T247" s="33">
        <f t="shared" si="100"/>
        <v>1224.9124999999999</v>
      </c>
      <c r="U247" s="35">
        <f t="shared" si="101"/>
        <v>209.98499999999999</v>
      </c>
      <c r="V247" s="48">
        <f t="shared" si="108"/>
        <v>640.45799999999997</v>
      </c>
      <c r="W247" s="35">
        <f t="shared" si="102"/>
        <v>139.99</v>
      </c>
      <c r="X247" s="41">
        <v>3674.8</v>
      </c>
      <c r="Y247" s="35">
        <v>708.25</v>
      </c>
      <c r="Z247" s="32"/>
      <c r="AA247" s="49"/>
      <c r="AB247" s="35"/>
      <c r="AC247" s="41"/>
      <c r="AD247" s="35">
        <f t="shared" si="103"/>
        <v>118.9915</v>
      </c>
      <c r="AE247" s="35">
        <f t="shared" si="99"/>
        <v>3079.78</v>
      </c>
      <c r="AF247" s="41">
        <f t="shared" si="104"/>
        <v>8539.44</v>
      </c>
      <c r="AG247" s="32">
        <f t="shared" si="105"/>
        <v>17790.5</v>
      </c>
      <c r="AH247" s="35">
        <v>3499.8</v>
      </c>
      <c r="AI247" s="35">
        <f t="shared" si="109"/>
        <v>3499.75</v>
      </c>
      <c r="AJ247" s="35">
        <f t="shared" si="110"/>
        <v>1067.43</v>
      </c>
      <c r="AK247" s="35">
        <f t="shared" si="111"/>
        <v>1779.05</v>
      </c>
      <c r="AL247" s="35">
        <f t="shared" si="112"/>
        <v>5337.15</v>
      </c>
      <c r="AM247" s="35">
        <f t="shared" si="113"/>
        <v>4269.72</v>
      </c>
      <c r="AN247" s="35"/>
      <c r="AO247" s="35"/>
      <c r="AP247" s="35"/>
      <c r="AQ247" s="35"/>
      <c r="AR247" s="36">
        <f t="shared" si="106"/>
        <v>226557.26400000002</v>
      </c>
      <c r="AS247" s="35"/>
    </row>
    <row r="248" spans="1:45" s="8" customFormat="1" x14ac:dyDescent="0.2">
      <c r="A248" s="24">
        <f t="shared" si="98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27">
        <v>38062</v>
      </c>
      <c r="G248" s="24">
        <v>8</v>
      </c>
      <c r="H248" s="28">
        <v>40</v>
      </c>
      <c r="I248" s="29" t="s">
        <v>69</v>
      </c>
      <c r="J248" s="30" t="s">
        <v>37</v>
      </c>
      <c r="K248" s="29" t="s">
        <v>70</v>
      </c>
      <c r="L248" s="28" t="s">
        <v>45</v>
      </c>
      <c r="M248" s="28" t="s">
        <v>141</v>
      </c>
      <c r="N248" s="31">
        <v>6999.5</v>
      </c>
      <c r="O248" s="32"/>
      <c r="P248" s="32">
        <f t="shared" si="107"/>
        <v>6999.5</v>
      </c>
      <c r="Q248" s="35">
        <v>1091</v>
      </c>
      <c r="R248" s="35"/>
      <c r="S248" s="32"/>
      <c r="T248" s="33">
        <f t="shared" si="100"/>
        <v>1224.9124999999999</v>
      </c>
      <c r="U248" s="35">
        <f t="shared" si="101"/>
        <v>209.98499999999999</v>
      </c>
      <c r="V248" s="48">
        <f t="shared" si="108"/>
        <v>545.96280000000002</v>
      </c>
      <c r="W248" s="35">
        <f t="shared" si="102"/>
        <v>139.99</v>
      </c>
      <c r="X248" s="41">
        <v>2099.88</v>
      </c>
      <c r="Y248" s="35">
        <v>708.25</v>
      </c>
      <c r="Z248" s="32"/>
      <c r="AA248" s="49"/>
      <c r="AB248" s="35"/>
      <c r="AC248" s="41"/>
      <c r="AD248" s="35">
        <f t="shared" si="103"/>
        <v>118.9915</v>
      </c>
      <c r="AE248" s="35">
        <f t="shared" si="99"/>
        <v>3079.78</v>
      </c>
      <c r="AF248" s="41">
        <f t="shared" si="104"/>
        <v>7279.5040000000008</v>
      </c>
      <c r="AG248" s="32">
        <f t="shared" si="105"/>
        <v>15165.633333333335</v>
      </c>
      <c r="AH248" s="35">
        <v>3499.8</v>
      </c>
      <c r="AI248" s="35">
        <f t="shared" si="109"/>
        <v>3499.75</v>
      </c>
      <c r="AJ248" s="35">
        <f t="shared" si="110"/>
        <v>909.9380000000001</v>
      </c>
      <c r="AK248" s="35">
        <f t="shared" si="111"/>
        <v>1516.5633333333335</v>
      </c>
      <c r="AL248" s="35">
        <f t="shared" si="112"/>
        <v>4549.6900000000005</v>
      </c>
      <c r="AM248" s="35">
        <f t="shared" si="113"/>
        <v>3639.7520000000004</v>
      </c>
      <c r="AN248" s="35"/>
      <c r="AO248" s="35"/>
      <c r="AP248" s="35"/>
      <c r="AQ248" s="35"/>
      <c r="AR248" s="36">
        <f t="shared" si="106"/>
        <v>200802.07226666666</v>
      </c>
      <c r="AS248" s="35"/>
    </row>
    <row r="249" spans="1:45" s="8" customFormat="1" x14ac:dyDescent="0.2">
      <c r="A249" s="24">
        <f t="shared" si="98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27">
        <v>41761</v>
      </c>
      <c r="G249" s="24">
        <v>8</v>
      </c>
      <c r="H249" s="28">
        <v>40</v>
      </c>
      <c r="I249" s="29" t="s">
        <v>69</v>
      </c>
      <c r="J249" s="30" t="s">
        <v>27</v>
      </c>
      <c r="K249" s="29" t="s">
        <v>70</v>
      </c>
      <c r="L249" s="28" t="s">
        <v>45</v>
      </c>
      <c r="M249" s="28" t="s">
        <v>141</v>
      </c>
      <c r="N249" s="31">
        <v>6999.5</v>
      </c>
      <c r="O249" s="32"/>
      <c r="P249" s="32">
        <f t="shared" si="107"/>
        <v>6999.5</v>
      </c>
      <c r="Q249" s="35">
        <v>1091</v>
      </c>
      <c r="R249" s="35"/>
      <c r="S249" s="32"/>
      <c r="T249" s="33">
        <f t="shared" si="100"/>
        <v>1224.9124999999999</v>
      </c>
      <c r="U249" s="35">
        <f t="shared" si="101"/>
        <v>209.98499999999999</v>
      </c>
      <c r="V249" s="48">
        <f t="shared" si="108"/>
        <v>461.9676</v>
      </c>
      <c r="W249" s="35">
        <f t="shared" si="102"/>
        <v>139.99</v>
      </c>
      <c r="X249" s="41">
        <v>699.96</v>
      </c>
      <c r="Y249" s="35">
        <v>708.25</v>
      </c>
      <c r="Z249" s="32"/>
      <c r="AA249" s="49"/>
      <c r="AB249" s="35"/>
      <c r="AC249" s="41"/>
      <c r="AD249" s="35">
        <f t="shared" si="103"/>
        <v>118.9915</v>
      </c>
      <c r="AE249" s="35">
        <f t="shared" si="99"/>
        <v>3079.78</v>
      </c>
      <c r="AF249" s="41">
        <f t="shared" si="104"/>
        <v>6159.5679999999993</v>
      </c>
      <c r="AG249" s="32">
        <f t="shared" si="105"/>
        <v>12832.433333333332</v>
      </c>
      <c r="AH249" s="35">
        <v>3499.8</v>
      </c>
      <c r="AI249" s="35">
        <f t="shared" si="109"/>
        <v>3499.75</v>
      </c>
      <c r="AJ249" s="35">
        <f t="shared" si="110"/>
        <v>769.94599999999991</v>
      </c>
      <c r="AK249" s="35">
        <f t="shared" si="111"/>
        <v>1283.2433333333333</v>
      </c>
      <c r="AL249" s="35">
        <f t="shared" si="112"/>
        <v>3849.73</v>
      </c>
      <c r="AM249" s="35">
        <f t="shared" si="113"/>
        <v>3079.7839999999997</v>
      </c>
      <c r="AN249" s="35"/>
      <c r="AO249" s="35"/>
      <c r="AP249" s="35"/>
      <c r="AQ249" s="35"/>
      <c r="AR249" s="36">
        <f t="shared" si="106"/>
        <v>177908.71386666669</v>
      </c>
      <c r="AS249" s="35"/>
    </row>
    <row r="250" spans="1:45" s="8" customFormat="1" x14ac:dyDescent="0.2">
      <c r="A250" s="24">
        <f t="shared" si="98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27">
        <v>39873</v>
      </c>
      <c r="G250" s="24">
        <v>8</v>
      </c>
      <c r="H250" s="28">
        <v>40</v>
      </c>
      <c r="I250" s="29" t="s">
        <v>69</v>
      </c>
      <c r="J250" s="30" t="s">
        <v>27</v>
      </c>
      <c r="K250" s="29" t="s">
        <v>70</v>
      </c>
      <c r="L250" s="28" t="s">
        <v>45</v>
      </c>
      <c r="M250" s="28" t="s">
        <v>141</v>
      </c>
      <c r="N250" s="31">
        <v>6999.5</v>
      </c>
      <c r="O250" s="32"/>
      <c r="P250" s="32">
        <f t="shared" si="107"/>
        <v>6999.5</v>
      </c>
      <c r="Q250" s="35">
        <v>1091</v>
      </c>
      <c r="R250" s="35"/>
      <c r="S250" s="32"/>
      <c r="T250" s="33">
        <f t="shared" si="100"/>
        <v>1224.9124999999999</v>
      </c>
      <c r="U250" s="35">
        <f t="shared" si="101"/>
        <v>209.98499999999999</v>
      </c>
      <c r="V250" s="48">
        <f t="shared" si="108"/>
        <v>503.96519999999998</v>
      </c>
      <c r="W250" s="35">
        <f t="shared" si="102"/>
        <v>139.99</v>
      </c>
      <c r="X250" s="41">
        <v>1399.92</v>
      </c>
      <c r="Y250" s="35">
        <v>708.25</v>
      </c>
      <c r="Z250" s="32"/>
      <c r="AA250" s="49"/>
      <c r="AB250" s="35"/>
      <c r="AC250" s="41">
        <v>1180</v>
      </c>
      <c r="AD250" s="35">
        <f t="shared" si="103"/>
        <v>118.9915</v>
      </c>
      <c r="AE250" s="35">
        <f t="shared" si="99"/>
        <v>3079.78</v>
      </c>
      <c r="AF250" s="41">
        <f t="shared" si="104"/>
        <v>6719.5360000000001</v>
      </c>
      <c r="AG250" s="32">
        <f t="shared" si="105"/>
        <v>13999.033333333333</v>
      </c>
      <c r="AH250" s="35">
        <v>3499.8</v>
      </c>
      <c r="AI250" s="35">
        <f t="shared" si="109"/>
        <v>3499.75</v>
      </c>
      <c r="AJ250" s="35">
        <f t="shared" si="110"/>
        <v>839.94200000000001</v>
      </c>
      <c r="AK250" s="35">
        <f t="shared" si="111"/>
        <v>1399.9033333333332</v>
      </c>
      <c r="AL250" s="35">
        <f t="shared" si="112"/>
        <v>4199.71</v>
      </c>
      <c r="AM250" s="35">
        <f t="shared" si="113"/>
        <v>3359.768</v>
      </c>
      <c r="AN250" s="35"/>
      <c r="AO250" s="35"/>
      <c r="AP250" s="35"/>
      <c r="AQ250" s="35"/>
      <c r="AR250" s="36">
        <f t="shared" si="106"/>
        <v>203515.39306666667</v>
      </c>
      <c r="AS250" s="35"/>
    </row>
    <row r="251" spans="1:45" s="8" customFormat="1" x14ac:dyDescent="0.2">
      <c r="A251" s="24">
        <f t="shared" si="98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27">
        <v>41214</v>
      </c>
      <c r="G251" s="24">
        <v>8</v>
      </c>
      <c r="H251" s="28">
        <v>40</v>
      </c>
      <c r="I251" s="29" t="s">
        <v>69</v>
      </c>
      <c r="J251" s="30" t="s">
        <v>27</v>
      </c>
      <c r="K251" s="29" t="s">
        <v>70</v>
      </c>
      <c r="L251" s="28" t="s">
        <v>45</v>
      </c>
      <c r="M251" s="28" t="s">
        <v>141</v>
      </c>
      <c r="N251" s="31">
        <v>6999.5</v>
      </c>
      <c r="O251" s="32"/>
      <c r="P251" s="32">
        <f t="shared" si="107"/>
        <v>6999.5</v>
      </c>
      <c r="Q251" s="35">
        <v>1091</v>
      </c>
      <c r="R251" s="35"/>
      <c r="S251" s="32"/>
      <c r="T251" s="33">
        <f t="shared" si="100"/>
        <v>1224.9124999999999</v>
      </c>
      <c r="U251" s="35">
        <f t="shared" si="101"/>
        <v>209.98499999999999</v>
      </c>
      <c r="V251" s="48">
        <f t="shared" si="108"/>
        <v>470.36759999999998</v>
      </c>
      <c r="W251" s="35">
        <f t="shared" si="102"/>
        <v>139.99</v>
      </c>
      <c r="X251" s="41">
        <v>839.96</v>
      </c>
      <c r="Y251" s="35">
        <v>708.25</v>
      </c>
      <c r="Z251" s="32"/>
      <c r="AA251" s="49"/>
      <c r="AB251" s="35"/>
      <c r="AC251" s="41"/>
      <c r="AD251" s="35">
        <f t="shared" si="103"/>
        <v>118.9915</v>
      </c>
      <c r="AE251" s="35">
        <f t="shared" si="99"/>
        <v>3079.78</v>
      </c>
      <c r="AF251" s="41">
        <f t="shared" si="104"/>
        <v>6271.5680000000002</v>
      </c>
      <c r="AG251" s="32">
        <f t="shared" si="105"/>
        <v>13065.766666666666</v>
      </c>
      <c r="AH251" s="35">
        <v>3499.8</v>
      </c>
      <c r="AI251" s="35">
        <f t="shared" si="109"/>
        <v>3499.75</v>
      </c>
      <c r="AJ251" s="35">
        <f t="shared" si="110"/>
        <v>783.94600000000003</v>
      </c>
      <c r="AK251" s="35">
        <f t="shared" si="111"/>
        <v>1306.5766666666668</v>
      </c>
      <c r="AL251" s="35">
        <f t="shared" si="112"/>
        <v>3919.73</v>
      </c>
      <c r="AM251" s="35">
        <f t="shared" si="113"/>
        <v>3135.7840000000001</v>
      </c>
      <c r="AN251" s="35"/>
      <c r="AO251" s="35"/>
      <c r="AP251" s="35"/>
      <c r="AQ251" s="35"/>
      <c r="AR251" s="36">
        <f t="shared" si="106"/>
        <v>180198.18053333333</v>
      </c>
      <c r="AS251" s="35"/>
    </row>
    <row r="252" spans="1:45" s="8" customFormat="1" x14ac:dyDescent="0.2">
      <c r="A252" s="24">
        <f t="shared" si="98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27">
        <v>40225</v>
      </c>
      <c r="G252" s="24">
        <v>8</v>
      </c>
      <c r="H252" s="28">
        <v>40</v>
      </c>
      <c r="I252" s="29" t="s">
        <v>69</v>
      </c>
      <c r="J252" s="30" t="s">
        <v>36</v>
      </c>
      <c r="K252" s="29" t="s">
        <v>70</v>
      </c>
      <c r="L252" s="28" t="s">
        <v>45</v>
      </c>
      <c r="M252" s="28" t="s">
        <v>141</v>
      </c>
      <c r="N252" s="31">
        <v>6999.5</v>
      </c>
      <c r="O252" s="32"/>
      <c r="P252" s="32">
        <f t="shared" si="107"/>
        <v>6999.5</v>
      </c>
      <c r="Q252" s="35">
        <v>1091</v>
      </c>
      <c r="R252" s="35"/>
      <c r="S252" s="32"/>
      <c r="T252" s="33">
        <f t="shared" si="100"/>
        <v>1224.9124999999999</v>
      </c>
      <c r="U252" s="35">
        <f t="shared" si="101"/>
        <v>209.98499999999999</v>
      </c>
      <c r="V252" s="48">
        <f t="shared" si="108"/>
        <v>495.57</v>
      </c>
      <c r="W252" s="35">
        <f t="shared" si="102"/>
        <v>139.99</v>
      </c>
      <c r="X252" s="41">
        <v>1260</v>
      </c>
      <c r="Y252" s="35">
        <v>708.25</v>
      </c>
      <c r="Z252" s="32"/>
      <c r="AA252" s="49"/>
      <c r="AB252" s="35"/>
      <c r="AC252" s="41"/>
      <c r="AD252" s="35">
        <f t="shared" si="103"/>
        <v>118.9915</v>
      </c>
      <c r="AE252" s="35">
        <f t="shared" si="99"/>
        <v>3079.78</v>
      </c>
      <c r="AF252" s="41">
        <f t="shared" si="104"/>
        <v>6607.6</v>
      </c>
      <c r="AG252" s="32">
        <f t="shared" si="105"/>
        <v>13765.833333333334</v>
      </c>
      <c r="AH252" s="35">
        <v>3499.8</v>
      </c>
      <c r="AI252" s="35">
        <f t="shared" si="109"/>
        <v>3499.75</v>
      </c>
      <c r="AJ252" s="35">
        <f t="shared" si="110"/>
        <v>825.95</v>
      </c>
      <c r="AK252" s="35">
        <f t="shared" si="111"/>
        <v>1376.5833333333333</v>
      </c>
      <c r="AL252" s="35">
        <f t="shared" si="112"/>
        <v>4129.75</v>
      </c>
      <c r="AM252" s="35">
        <f t="shared" si="113"/>
        <v>3303.8</v>
      </c>
      <c r="AN252" s="35"/>
      <c r="AO252" s="35"/>
      <c r="AP252" s="35"/>
      <c r="AQ252" s="35"/>
      <c r="AR252" s="36">
        <f t="shared" si="106"/>
        <v>187067.23466666666</v>
      </c>
      <c r="AS252" s="35"/>
    </row>
    <row r="253" spans="1:45" s="8" customFormat="1" x14ac:dyDescent="0.2">
      <c r="A253" s="24">
        <f t="shared" si="98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27">
        <v>41761</v>
      </c>
      <c r="G253" s="24">
        <v>8</v>
      </c>
      <c r="H253" s="28">
        <v>40</v>
      </c>
      <c r="I253" s="29" t="s">
        <v>69</v>
      </c>
      <c r="J253" s="30" t="s">
        <v>36</v>
      </c>
      <c r="K253" s="29" t="s">
        <v>70</v>
      </c>
      <c r="L253" s="28" t="s">
        <v>45</v>
      </c>
      <c r="M253" s="28" t="s">
        <v>141</v>
      </c>
      <c r="N253" s="31">
        <v>6999.5</v>
      </c>
      <c r="O253" s="32"/>
      <c r="P253" s="32">
        <f t="shared" si="107"/>
        <v>6999.5</v>
      </c>
      <c r="Q253" s="35">
        <v>1091</v>
      </c>
      <c r="R253" s="35"/>
      <c r="S253" s="32"/>
      <c r="T253" s="33">
        <f t="shared" si="100"/>
        <v>1224.9124999999999</v>
      </c>
      <c r="U253" s="35">
        <f t="shared" si="101"/>
        <v>209.98499999999999</v>
      </c>
      <c r="V253" s="48">
        <f t="shared" si="108"/>
        <v>461.9676</v>
      </c>
      <c r="W253" s="35">
        <f t="shared" si="102"/>
        <v>139.99</v>
      </c>
      <c r="X253" s="41">
        <v>699.96</v>
      </c>
      <c r="Y253" s="35">
        <v>708.25</v>
      </c>
      <c r="Z253" s="32"/>
      <c r="AA253" s="49"/>
      <c r="AB253" s="35"/>
      <c r="AC253" s="41"/>
      <c r="AD253" s="35">
        <f t="shared" si="103"/>
        <v>118.9915</v>
      </c>
      <c r="AE253" s="35">
        <f t="shared" si="99"/>
        <v>3079.78</v>
      </c>
      <c r="AF253" s="41">
        <f t="shared" si="104"/>
        <v>6159.5679999999993</v>
      </c>
      <c r="AG253" s="32">
        <f t="shared" si="105"/>
        <v>12832.433333333332</v>
      </c>
      <c r="AH253" s="35">
        <v>3499.8</v>
      </c>
      <c r="AI253" s="35">
        <f t="shared" si="109"/>
        <v>3499.75</v>
      </c>
      <c r="AJ253" s="35">
        <f t="shared" si="110"/>
        <v>769.94599999999991</v>
      </c>
      <c r="AK253" s="35">
        <f t="shared" si="111"/>
        <v>1283.2433333333333</v>
      </c>
      <c r="AL253" s="35">
        <f t="shared" si="112"/>
        <v>3849.73</v>
      </c>
      <c r="AM253" s="35">
        <f t="shared" si="113"/>
        <v>3079.7839999999997</v>
      </c>
      <c r="AN253" s="35"/>
      <c r="AO253" s="35"/>
      <c r="AP253" s="35"/>
      <c r="AQ253" s="35"/>
      <c r="AR253" s="36">
        <f t="shared" si="106"/>
        <v>177908.71386666669</v>
      </c>
      <c r="AS253" s="35"/>
    </row>
    <row r="254" spans="1:45" s="8" customFormat="1" x14ac:dyDescent="0.2">
      <c r="A254" s="24">
        <f t="shared" si="98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27">
        <v>38231</v>
      </c>
      <c r="G254" s="24">
        <v>7</v>
      </c>
      <c r="H254" s="28">
        <v>40</v>
      </c>
      <c r="I254" s="29" t="s">
        <v>69</v>
      </c>
      <c r="J254" s="30" t="s">
        <v>28</v>
      </c>
      <c r="K254" s="29" t="s">
        <v>70</v>
      </c>
      <c r="L254" s="28" t="s">
        <v>45</v>
      </c>
      <c r="M254" s="28" t="s">
        <v>141</v>
      </c>
      <c r="N254" s="31">
        <v>6654.95</v>
      </c>
      <c r="O254" s="32"/>
      <c r="P254" s="32">
        <f t="shared" si="107"/>
        <v>6654.95</v>
      </c>
      <c r="Q254" s="35">
        <v>1091</v>
      </c>
      <c r="R254" s="35"/>
      <c r="S254" s="32"/>
      <c r="T254" s="33">
        <f t="shared" si="100"/>
        <v>1164.6162499999998</v>
      </c>
      <c r="U254" s="35">
        <f t="shared" si="101"/>
        <v>199.64849999999998</v>
      </c>
      <c r="V254" s="48">
        <f t="shared" si="108"/>
        <v>519.08460000000002</v>
      </c>
      <c r="W254" s="35">
        <f t="shared" si="102"/>
        <v>133.09899999999999</v>
      </c>
      <c r="X254" s="41">
        <v>1996.46</v>
      </c>
      <c r="Y254" s="35">
        <v>708.25</v>
      </c>
      <c r="Z254" s="32"/>
      <c r="AA254" s="49"/>
      <c r="AB254" s="35"/>
      <c r="AC254" s="41">
        <v>1180</v>
      </c>
      <c r="AD254" s="35">
        <f t="shared" si="103"/>
        <v>113.13415000000001</v>
      </c>
      <c r="AE254" s="35">
        <f t="shared" si="99"/>
        <v>2928.1779999999999</v>
      </c>
      <c r="AF254" s="41">
        <f t="shared" si="104"/>
        <v>6921.1280000000006</v>
      </c>
      <c r="AG254" s="32">
        <f t="shared" si="105"/>
        <v>14419.016666666666</v>
      </c>
      <c r="AH254" s="35">
        <v>3327.45</v>
      </c>
      <c r="AI254" s="35">
        <f t="shared" si="109"/>
        <v>3327.4749999999999</v>
      </c>
      <c r="AJ254" s="35">
        <f t="shared" si="110"/>
        <v>865.14100000000008</v>
      </c>
      <c r="AK254" s="35">
        <f t="shared" si="111"/>
        <v>1441.9016666666666</v>
      </c>
      <c r="AL254" s="35">
        <f t="shared" si="112"/>
        <v>4325.7049999999999</v>
      </c>
      <c r="AM254" s="35">
        <f t="shared" si="113"/>
        <v>3460.5640000000003</v>
      </c>
      <c r="AN254" s="35"/>
      <c r="AO254" s="35"/>
      <c r="AP254" s="35"/>
      <c r="AQ254" s="35"/>
      <c r="AR254" s="36">
        <f t="shared" si="106"/>
        <v>206139.46933333331</v>
      </c>
      <c r="AS254" s="35"/>
    </row>
    <row r="255" spans="1:45" s="8" customFormat="1" x14ac:dyDescent="0.2">
      <c r="A255" s="24">
        <f t="shared" si="98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27">
        <v>43024</v>
      </c>
      <c r="G255" s="24">
        <v>7</v>
      </c>
      <c r="H255" s="28">
        <v>40</v>
      </c>
      <c r="I255" s="29" t="s">
        <v>69</v>
      </c>
      <c r="J255" s="30" t="s">
        <v>28</v>
      </c>
      <c r="K255" s="29" t="s">
        <v>70</v>
      </c>
      <c r="L255" s="28" t="s">
        <v>45</v>
      </c>
      <c r="M255" s="28" t="s">
        <v>141</v>
      </c>
      <c r="N255" s="31">
        <v>6654.95</v>
      </c>
      <c r="O255" s="32"/>
      <c r="P255" s="32">
        <f t="shared" si="107"/>
        <v>6654.95</v>
      </c>
      <c r="Q255" s="35">
        <v>1091</v>
      </c>
      <c r="R255" s="35"/>
      <c r="S255" s="32"/>
      <c r="T255" s="33">
        <f t="shared" si="100"/>
        <v>1164.6162499999998</v>
      </c>
      <c r="U255" s="35">
        <f t="shared" si="101"/>
        <v>199.64849999999998</v>
      </c>
      <c r="V255" s="48">
        <f t="shared" si="108"/>
        <v>399.29699999999997</v>
      </c>
      <c r="W255" s="35">
        <f t="shared" si="102"/>
        <v>133.09899999999999</v>
      </c>
      <c r="X255" s="41"/>
      <c r="Y255" s="35">
        <v>708.25</v>
      </c>
      <c r="Z255" s="32"/>
      <c r="AA255" s="49"/>
      <c r="AB255" s="35"/>
      <c r="AC255" s="41">
        <v>2360</v>
      </c>
      <c r="AD255" s="35">
        <f t="shared" si="103"/>
        <v>113.13415000000001</v>
      </c>
      <c r="AE255" s="35">
        <f t="shared" si="99"/>
        <v>2928.1779999999999</v>
      </c>
      <c r="AF255" s="41">
        <f t="shared" si="104"/>
        <v>5323.9599999999991</v>
      </c>
      <c r="AG255" s="32">
        <f t="shared" si="105"/>
        <v>11091.583333333332</v>
      </c>
      <c r="AH255" s="35">
        <v>3327.45</v>
      </c>
      <c r="AI255" s="35">
        <f t="shared" si="109"/>
        <v>3327.4749999999999</v>
      </c>
      <c r="AJ255" s="35">
        <f t="shared" si="110"/>
        <v>665.49499999999989</v>
      </c>
      <c r="AK255" s="35">
        <f t="shared" si="111"/>
        <v>1109.1583333333333</v>
      </c>
      <c r="AL255" s="35">
        <f t="shared" si="112"/>
        <v>3327.4749999999999</v>
      </c>
      <c r="AM255" s="35">
        <f t="shared" si="113"/>
        <v>2661.9799999999996</v>
      </c>
      <c r="AN255" s="35"/>
      <c r="AO255" s="35"/>
      <c r="AP255" s="35"/>
      <c r="AQ255" s="35"/>
      <c r="AR255" s="36">
        <f t="shared" si="106"/>
        <v>187650.69346666668</v>
      </c>
      <c r="AS255" s="35"/>
    </row>
    <row r="256" spans="1:45" s="8" customFormat="1" x14ac:dyDescent="0.2">
      <c r="A256" s="24">
        <f t="shared" si="98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27">
        <v>43626</v>
      </c>
      <c r="G256" s="24">
        <v>7</v>
      </c>
      <c r="H256" s="28">
        <v>40</v>
      </c>
      <c r="I256" s="29" t="s">
        <v>69</v>
      </c>
      <c r="J256" s="30" t="s">
        <v>28</v>
      </c>
      <c r="K256" s="29" t="s">
        <v>70</v>
      </c>
      <c r="L256" s="28" t="s">
        <v>45</v>
      </c>
      <c r="M256" s="28" t="s">
        <v>141</v>
      </c>
      <c r="N256" s="31">
        <v>6654.95</v>
      </c>
      <c r="O256" s="32"/>
      <c r="P256" s="32">
        <f t="shared" ref="P256:P258" si="128">N256+O256</f>
        <v>6654.95</v>
      </c>
      <c r="Q256" s="35">
        <v>1091</v>
      </c>
      <c r="R256" s="35"/>
      <c r="S256" s="32"/>
      <c r="T256" s="33">
        <f t="shared" si="100"/>
        <v>1164.6162499999998</v>
      </c>
      <c r="U256" s="35">
        <f t="shared" si="101"/>
        <v>199.64849999999998</v>
      </c>
      <c r="V256" s="48">
        <f t="shared" si="108"/>
        <v>399.29699999999997</v>
      </c>
      <c r="W256" s="35">
        <f t="shared" si="102"/>
        <v>133.09899999999999</v>
      </c>
      <c r="X256" s="41"/>
      <c r="Y256" s="35">
        <v>708.25</v>
      </c>
      <c r="Z256" s="32"/>
      <c r="AA256" s="49"/>
      <c r="AB256" s="35"/>
      <c r="AC256" s="41"/>
      <c r="AD256" s="35">
        <f t="shared" si="103"/>
        <v>113.13415000000001</v>
      </c>
      <c r="AE256" s="35">
        <f t="shared" si="99"/>
        <v>2928.1779999999999</v>
      </c>
      <c r="AF256" s="41">
        <f t="shared" si="104"/>
        <v>5323.9599999999991</v>
      </c>
      <c r="AG256" s="32">
        <f t="shared" si="105"/>
        <v>11091.583333333332</v>
      </c>
      <c r="AH256" s="35">
        <v>1007.48</v>
      </c>
      <c r="AI256" s="35">
        <f t="shared" si="109"/>
        <v>3327.4749999999999</v>
      </c>
      <c r="AJ256" s="35">
        <f t="shared" si="110"/>
        <v>665.49499999999989</v>
      </c>
      <c r="AK256" s="35">
        <f t="shared" si="111"/>
        <v>1109.1583333333333</v>
      </c>
      <c r="AL256" s="35">
        <f t="shared" si="112"/>
        <v>3327.4749999999999</v>
      </c>
      <c r="AM256" s="35">
        <f t="shared" si="113"/>
        <v>2661.9799999999996</v>
      </c>
      <c r="AN256" s="35"/>
      <c r="AO256" s="35"/>
      <c r="AP256" s="35"/>
      <c r="AQ256" s="35"/>
      <c r="AR256" s="36">
        <f t="shared" si="106"/>
        <v>157010.72346666665</v>
      </c>
      <c r="AS256" s="35"/>
    </row>
    <row r="257" spans="1:45" s="8" customFormat="1" x14ac:dyDescent="0.2">
      <c r="A257" s="24">
        <f t="shared" si="98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27">
        <v>42117</v>
      </c>
      <c r="G257" s="24">
        <v>7</v>
      </c>
      <c r="H257" s="28">
        <v>40</v>
      </c>
      <c r="I257" s="29" t="s">
        <v>69</v>
      </c>
      <c r="J257" s="30" t="s">
        <v>28</v>
      </c>
      <c r="K257" s="29" t="s">
        <v>70</v>
      </c>
      <c r="L257" s="28" t="s">
        <v>45</v>
      </c>
      <c r="M257" s="28" t="s">
        <v>141</v>
      </c>
      <c r="N257" s="31">
        <v>6654.95</v>
      </c>
      <c r="O257" s="32"/>
      <c r="P257" s="32">
        <f t="shared" si="128"/>
        <v>6654.95</v>
      </c>
      <c r="Q257" s="35">
        <v>1091</v>
      </c>
      <c r="R257" s="35"/>
      <c r="S257" s="32"/>
      <c r="T257" s="33">
        <f t="shared" si="100"/>
        <v>1164.6162499999998</v>
      </c>
      <c r="U257" s="35">
        <f t="shared" si="101"/>
        <v>199.64849999999998</v>
      </c>
      <c r="V257" s="48">
        <f t="shared" si="108"/>
        <v>399.29699999999997</v>
      </c>
      <c r="W257" s="35">
        <f t="shared" si="102"/>
        <v>133.09899999999999</v>
      </c>
      <c r="X257" s="41"/>
      <c r="Y257" s="35">
        <v>708.25</v>
      </c>
      <c r="Z257" s="32"/>
      <c r="AA257" s="49"/>
      <c r="AB257" s="35"/>
      <c r="AC257" s="41"/>
      <c r="AD257" s="35">
        <f t="shared" si="103"/>
        <v>113.13415000000001</v>
      </c>
      <c r="AE257" s="35">
        <f t="shared" si="99"/>
        <v>2928.1779999999999</v>
      </c>
      <c r="AF257" s="41">
        <f t="shared" si="104"/>
        <v>5323.9599999999991</v>
      </c>
      <c r="AG257" s="32">
        <f t="shared" si="105"/>
        <v>11091.583333333332</v>
      </c>
      <c r="AH257" s="35">
        <v>2754.39</v>
      </c>
      <c r="AI257" s="35">
        <f t="shared" si="109"/>
        <v>3327.4749999999999</v>
      </c>
      <c r="AJ257" s="35">
        <f t="shared" si="110"/>
        <v>665.49499999999989</v>
      </c>
      <c r="AK257" s="35">
        <f t="shared" si="111"/>
        <v>1109.1583333333333</v>
      </c>
      <c r="AL257" s="35">
        <f t="shared" si="112"/>
        <v>3327.4749999999999</v>
      </c>
      <c r="AM257" s="35">
        <f t="shared" si="113"/>
        <v>2661.9799999999996</v>
      </c>
      <c r="AN257" s="35"/>
      <c r="AO257" s="35"/>
      <c r="AP257" s="35"/>
      <c r="AQ257" s="35"/>
      <c r="AR257" s="36">
        <f t="shared" si="106"/>
        <v>158757.63346666668</v>
      </c>
      <c r="AS257" s="35"/>
    </row>
    <row r="258" spans="1:45" s="8" customFormat="1" x14ac:dyDescent="0.2">
      <c r="A258" s="24">
        <f t="shared" si="98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27">
        <v>42917</v>
      </c>
      <c r="G258" s="24">
        <v>7</v>
      </c>
      <c r="H258" s="28">
        <v>40</v>
      </c>
      <c r="I258" s="29" t="s">
        <v>69</v>
      </c>
      <c r="J258" s="30" t="s">
        <v>28</v>
      </c>
      <c r="K258" s="29" t="s">
        <v>70</v>
      </c>
      <c r="L258" s="28" t="s">
        <v>45</v>
      </c>
      <c r="M258" s="28" t="s">
        <v>141</v>
      </c>
      <c r="N258" s="31">
        <v>6654.95</v>
      </c>
      <c r="O258" s="32"/>
      <c r="P258" s="32">
        <f t="shared" si="128"/>
        <v>6654.95</v>
      </c>
      <c r="Q258" s="35">
        <v>1091</v>
      </c>
      <c r="R258" s="35"/>
      <c r="S258" s="32"/>
      <c r="T258" s="33">
        <f t="shared" si="100"/>
        <v>1164.6162499999998</v>
      </c>
      <c r="U258" s="35">
        <f t="shared" si="101"/>
        <v>199.64849999999998</v>
      </c>
      <c r="V258" s="48">
        <f t="shared" si="108"/>
        <v>399.29699999999997</v>
      </c>
      <c r="W258" s="35">
        <f t="shared" si="102"/>
        <v>133.09899999999999</v>
      </c>
      <c r="X258" s="41"/>
      <c r="Y258" s="35">
        <v>708.25</v>
      </c>
      <c r="Z258" s="32"/>
      <c r="AA258" s="49"/>
      <c r="AB258" s="35"/>
      <c r="AC258" s="41"/>
      <c r="AD258" s="35">
        <f t="shared" si="103"/>
        <v>113.13415000000001</v>
      </c>
      <c r="AE258" s="35">
        <f t="shared" si="99"/>
        <v>2928.1779999999999</v>
      </c>
      <c r="AF258" s="41">
        <f t="shared" si="104"/>
        <v>5323.9599999999991</v>
      </c>
      <c r="AG258" s="32">
        <f t="shared" si="105"/>
        <v>11091.583333333332</v>
      </c>
      <c r="AH258" s="35">
        <v>3327.45</v>
      </c>
      <c r="AI258" s="35">
        <f t="shared" si="109"/>
        <v>3327.4749999999999</v>
      </c>
      <c r="AJ258" s="35">
        <f t="shared" si="110"/>
        <v>665.49499999999989</v>
      </c>
      <c r="AK258" s="35">
        <f t="shared" si="111"/>
        <v>1109.1583333333333</v>
      </c>
      <c r="AL258" s="35">
        <f t="shared" si="112"/>
        <v>3327.4749999999999</v>
      </c>
      <c r="AM258" s="35">
        <f t="shared" si="113"/>
        <v>2661.9799999999996</v>
      </c>
      <c r="AN258" s="35"/>
      <c r="AO258" s="35"/>
      <c r="AP258" s="35"/>
      <c r="AQ258" s="35"/>
      <c r="AR258" s="36">
        <f t="shared" si="106"/>
        <v>159330.69346666668</v>
      </c>
      <c r="AS258" s="35"/>
    </row>
    <row r="259" spans="1:45" s="8" customFormat="1" x14ac:dyDescent="0.2">
      <c r="A259" s="24">
        <f t="shared" si="98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27"/>
      <c r="G259" s="24">
        <v>8</v>
      </c>
      <c r="H259" s="28">
        <v>40</v>
      </c>
      <c r="I259" s="29" t="s">
        <v>68</v>
      </c>
      <c r="J259" s="30" t="s">
        <v>38</v>
      </c>
      <c r="K259" s="29" t="s">
        <v>70</v>
      </c>
      <c r="L259" s="28" t="s">
        <v>45</v>
      </c>
      <c r="M259" s="28"/>
      <c r="N259" s="31">
        <v>6999.5</v>
      </c>
      <c r="O259" s="32"/>
      <c r="P259" s="32">
        <f t="shared" si="107"/>
        <v>6999.5</v>
      </c>
      <c r="Q259" s="35">
        <v>1091</v>
      </c>
      <c r="R259" s="35"/>
      <c r="S259" s="32"/>
      <c r="T259" s="33">
        <f t="shared" si="100"/>
        <v>1224.9124999999999</v>
      </c>
      <c r="U259" s="35">
        <f t="shared" si="101"/>
        <v>209.98499999999999</v>
      </c>
      <c r="V259" s="48">
        <f t="shared" si="108"/>
        <v>419.96999999999997</v>
      </c>
      <c r="W259" s="35">
        <f t="shared" si="102"/>
        <v>139.99</v>
      </c>
      <c r="X259" s="41"/>
      <c r="Y259" s="35">
        <v>708.25</v>
      </c>
      <c r="Z259" s="32"/>
      <c r="AA259" s="49"/>
      <c r="AB259" s="35"/>
      <c r="AC259" s="41"/>
      <c r="AD259" s="35">
        <f t="shared" si="103"/>
        <v>118.9915</v>
      </c>
      <c r="AE259" s="35">
        <f t="shared" si="99"/>
        <v>3079.78</v>
      </c>
      <c r="AF259" s="41">
        <f t="shared" si="104"/>
        <v>5599.6</v>
      </c>
      <c r="AG259" s="32">
        <f t="shared" si="105"/>
        <v>11665.833333333334</v>
      </c>
      <c r="AH259" s="35">
        <v>0</v>
      </c>
      <c r="AI259" s="35">
        <f t="shared" si="109"/>
        <v>3499.75</v>
      </c>
      <c r="AJ259" s="35">
        <f t="shared" si="110"/>
        <v>699.95</v>
      </c>
      <c r="AK259" s="35">
        <f t="shared" si="111"/>
        <v>1166.5833333333333</v>
      </c>
      <c r="AL259" s="35">
        <f t="shared" si="112"/>
        <v>3499.75</v>
      </c>
      <c r="AM259" s="35">
        <f t="shared" si="113"/>
        <v>2799.8</v>
      </c>
      <c r="AN259" s="35"/>
      <c r="AO259" s="35"/>
      <c r="AP259" s="35"/>
      <c r="AQ259" s="35"/>
      <c r="AR259" s="36">
        <f t="shared" si="106"/>
        <v>162962.23466666666</v>
      </c>
      <c r="AS259" s="35" t="s">
        <v>72</v>
      </c>
    </row>
    <row r="260" spans="1:45" s="8" customFormat="1" x14ac:dyDescent="0.2">
      <c r="A260" s="24">
        <f t="shared" si="98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27">
        <v>43497</v>
      </c>
      <c r="G260" s="24">
        <v>6</v>
      </c>
      <c r="H260" s="28">
        <v>40</v>
      </c>
      <c r="I260" s="29" t="s">
        <v>69</v>
      </c>
      <c r="J260" s="30" t="s">
        <v>40</v>
      </c>
      <c r="K260" s="29" t="s">
        <v>70</v>
      </c>
      <c r="L260" s="28" t="s">
        <v>45</v>
      </c>
      <c r="M260" s="28" t="s">
        <v>141</v>
      </c>
      <c r="N260" s="31">
        <v>6312.25</v>
      </c>
      <c r="O260" s="32"/>
      <c r="P260" s="32">
        <f t="shared" si="107"/>
        <v>6312.25</v>
      </c>
      <c r="Q260" s="35">
        <v>1091</v>
      </c>
      <c r="R260" s="35"/>
      <c r="S260" s="32"/>
      <c r="T260" s="33">
        <f t="shared" si="100"/>
        <v>1104.64375</v>
      </c>
      <c r="U260" s="35">
        <f t="shared" si="101"/>
        <v>189.36750000000001</v>
      </c>
      <c r="V260" s="48">
        <f t="shared" si="108"/>
        <v>378.73500000000001</v>
      </c>
      <c r="W260" s="35">
        <f t="shared" si="102"/>
        <v>126.245</v>
      </c>
      <c r="X260" s="41"/>
      <c r="Y260" s="35">
        <v>708.25</v>
      </c>
      <c r="Z260" s="32"/>
      <c r="AA260" s="49"/>
      <c r="AB260" s="35"/>
      <c r="AC260" s="41"/>
      <c r="AD260" s="35">
        <f t="shared" si="103"/>
        <v>107.30825</v>
      </c>
      <c r="AE260" s="35">
        <f t="shared" si="99"/>
        <v>2777.3900000000003</v>
      </c>
      <c r="AF260" s="41">
        <f t="shared" si="104"/>
        <v>5049.8</v>
      </c>
      <c r="AG260" s="32">
        <f t="shared" si="105"/>
        <v>10520.416666666666</v>
      </c>
      <c r="AH260" s="35">
        <v>2086.5700000000002</v>
      </c>
      <c r="AI260" s="35">
        <f t="shared" si="109"/>
        <v>3156.125</v>
      </c>
      <c r="AJ260" s="35">
        <f t="shared" si="110"/>
        <v>631.22500000000002</v>
      </c>
      <c r="AK260" s="35">
        <f t="shared" si="111"/>
        <v>1052.0416666666667</v>
      </c>
      <c r="AL260" s="35">
        <f t="shared" si="112"/>
        <v>3156.125</v>
      </c>
      <c r="AM260" s="35">
        <f t="shared" si="113"/>
        <v>2524.9</v>
      </c>
      <c r="AN260" s="35"/>
      <c r="AO260" s="35"/>
      <c r="AP260" s="35"/>
      <c r="AQ260" s="35"/>
      <c r="AR260" s="36">
        <f t="shared" si="106"/>
        <v>151168.18733333334</v>
      </c>
      <c r="AS260" s="35"/>
    </row>
    <row r="261" spans="1:45" s="8" customFormat="1" x14ac:dyDescent="0.2">
      <c r="A261" s="24">
        <f t="shared" si="98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27">
        <v>41730</v>
      </c>
      <c r="G261" s="24">
        <v>4</v>
      </c>
      <c r="H261" s="28">
        <v>40</v>
      </c>
      <c r="I261" s="29" t="s">
        <v>69</v>
      </c>
      <c r="J261" s="30" t="s">
        <v>33</v>
      </c>
      <c r="K261" s="29" t="s">
        <v>70</v>
      </c>
      <c r="L261" s="28" t="s">
        <v>45</v>
      </c>
      <c r="M261" s="28" t="s">
        <v>141</v>
      </c>
      <c r="N261" s="31">
        <v>5723.25</v>
      </c>
      <c r="O261" s="32"/>
      <c r="P261" s="32">
        <f t="shared" si="107"/>
        <v>5723.25</v>
      </c>
      <c r="Q261" s="35">
        <v>1091</v>
      </c>
      <c r="R261" s="35"/>
      <c r="S261" s="32"/>
      <c r="T261" s="33">
        <f t="shared" si="100"/>
        <v>1001.5687499999999</v>
      </c>
      <c r="U261" s="35">
        <f t="shared" si="101"/>
        <v>171.69749999999999</v>
      </c>
      <c r="V261" s="48">
        <f t="shared" si="108"/>
        <v>377.733</v>
      </c>
      <c r="W261" s="35">
        <f t="shared" si="102"/>
        <v>114.465</v>
      </c>
      <c r="X261" s="41">
        <v>572.29999999999995</v>
      </c>
      <c r="Y261" s="35">
        <v>708.25</v>
      </c>
      <c r="Z261" s="32"/>
      <c r="AA261" s="49"/>
      <c r="AB261" s="35"/>
      <c r="AC261" s="41"/>
      <c r="AD261" s="35">
        <f t="shared" si="103"/>
        <v>97.29525000000001</v>
      </c>
      <c r="AE261" s="35">
        <f t="shared" si="99"/>
        <v>2518.23</v>
      </c>
      <c r="AF261" s="41">
        <f t="shared" si="104"/>
        <v>5036.4399999999996</v>
      </c>
      <c r="AG261" s="32">
        <f t="shared" si="105"/>
        <v>10492.583333333332</v>
      </c>
      <c r="AH261" s="35">
        <v>2861.55</v>
      </c>
      <c r="AI261" s="35">
        <f t="shared" si="109"/>
        <v>2861.625</v>
      </c>
      <c r="AJ261" s="35">
        <f t="shared" si="110"/>
        <v>629.55499999999995</v>
      </c>
      <c r="AK261" s="35">
        <f t="shared" si="111"/>
        <v>1049.2583333333332</v>
      </c>
      <c r="AL261" s="35">
        <f t="shared" si="112"/>
        <v>3147.7750000000001</v>
      </c>
      <c r="AM261" s="35">
        <f t="shared" si="113"/>
        <v>2518.2199999999998</v>
      </c>
      <c r="AN261" s="35"/>
      <c r="AO261" s="35"/>
      <c r="AP261" s="35"/>
      <c r="AQ261" s="35"/>
      <c r="AR261" s="36">
        <f t="shared" si="106"/>
        <v>149405.95066666667</v>
      </c>
      <c r="AS261" s="35"/>
    </row>
    <row r="262" spans="1:45" s="8" customFormat="1" x14ac:dyDescent="0.2">
      <c r="A262" s="24">
        <f t="shared" si="98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27">
        <v>43450</v>
      </c>
      <c r="G262" s="24">
        <v>4</v>
      </c>
      <c r="H262" s="28">
        <v>40</v>
      </c>
      <c r="I262" s="29" t="s">
        <v>69</v>
      </c>
      <c r="J262" s="30" t="s">
        <v>33</v>
      </c>
      <c r="K262" s="29" t="s">
        <v>70</v>
      </c>
      <c r="L262" s="28" t="s">
        <v>45</v>
      </c>
      <c r="M262" s="28" t="s">
        <v>141</v>
      </c>
      <c r="N262" s="31">
        <v>5723.25</v>
      </c>
      <c r="O262" s="32"/>
      <c r="P262" s="32">
        <f t="shared" si="107"/>
        <v>5723.25</v>
      </c>
      <c r="Q262" s="35">
        <v>1091</v>
      </c>
      <c r="R262" s="35"/>
      <c r="S262" s="32"/>
      <c r="T262" s="33">
        <f t="shared" si="100"/>
        <v>1001.5687499999999</v>
      </c>
      <c r="U262" s="35">
        <f t="shared" si="101"/>
        <v>171.69749999999999</v>
      </c>
      <c r="V262" s="48">
        <f t="shared" si="108"/>
        <v>343.39499999999998</v>
      </c>
      <c r="W262" s="35">
        <f t="shared" si="102"/>
        <v>114.465</v>
      </c>
      <c r="X262" s="41"/>
      <c r="Y262" s="35">
        <v>708.25</v>
      </c>
      <c r="Z262" s="32"/>
      <c r="AA262" s="49"/>
      <c r="AB262" s="35"/>
      <c r="AC262" s="41"/>
      <c r="AD262" s="35">
        <f t="shared" si="103"/>
        <v>97.29525000000001</v>
      </c>
      <c r="AE262" s="35">
        <f t="shared" si="99"/>
        <v>2518.23</v>
      </c>
      <c r="AF262" s="41">
        <f t="shared" si="104"/>
        <v>4578.6000000000004</v>
      </c>
      <c r="AG262" s="32">
        <f t="shared" si="105"/>
        <v>9538.75</v>
      </c>
      <c r="AH262" s="35">
        <v>1295.71</v>
      </c>
      <c r="AI262" s="35">
        <f t="shared" si="109"/>
        <v>2861.625</v>
      </c>
      <c r="AJ262" s="35">
        <f t="shared" si="110"/>
        <v>572.32500000000005</v>
      </c>
      <c r="AK262" s="35">
        <f t="shared" si="111"/>
        <v>953.875</v>
      </c>
      <c r="AL262" s="35">
        <f t="shared" si="112"/>
        <v>2861.625</v>
      </c>
      <c r="AM262" s="35">
        <f t="shared" si="113"/>
        <v>2289.3000000000002</v>
      </c>
      <c r="AN262" s="35"/>
      <c r="AO262" s="35"/>
      <c r="AP262" s="35"/>
      <c r="AQ262" s="35"/>
      <c r="AR262" s="36">
        <f t="shared" si="106"/>
        <v>138481.098</v>
      </c>
      <c r="AS262" s="35"/>
    </row>
    <row r="263" spans="1:45" s="8" customFormat="1" x14ac:dyDescent="0.2">
      <c r="A263" s="24">
        <f t="shared" si="98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27">
        <v>36495</v>
      </c>
      <c r="G263" s="24">
        <v>4</v>
      </c>
      <c r="H263" s="28">
        <v>40</v>
      </c>
      <c r="I263" s="29" t="s">
        <v>69</v>
      </c>
      <c r="J263" s="30" t="s">
        <v>30</v>
      </c>
      <c r="K263" s="29" t="s">
        <v>70</v>
      </c>
      <c r="L263" s="28" t="s">
        <v>45</v>
      </c>
      <c r="M263" s="28" t="s">
        <v>141</v>
      </c>
      <c r="N263" s="31">
        <v>5723.25</v>
      </c>
      <c r="O263" s="32"/>
      <c r="P263" s="32">
        <f t="shared" si="107"/>
        <v>5723.25</v>
      </c>
      <c r="Q263" s="35">
        <v>1091</v>
      </c>
      <c r="R263" s="35"/>
      <c r="S263" s="32"/>
      <c r="T263" s="33">
        <f t="shared" si="100"/>
        <v>1001.5687499999999</v>
      </c>
      <c r="U263" s="35">
        <f t="shared" si="101"/>
        <v>171.69749999999999</v>
      </c>
      <c r="V263" s="48">
        <f t="shared" si="108"/>
        <v>473.8818</v>
      </c>
      <c r="W263" s="35">
        <f t="shared" si="102"/>
        <v>114.465</v>
      </c>
      <c r="X263" s="41">
        <v>2174.7800000000002</v>
      </c>
      <c r="Y263" s="35">
        <v>708.25</v>
      </c>
      <c r="Z263" s="32"/>
      <c r="AA263" s="49"/>
      <c r="AB263" s="35"/>
      <c r="AC263" s="41"/>
      <c r="AD263" s="35">
        <f t="shared" si="103"/>
        <v>97.29525000000001</v>
      </c>
      <c r="AE263" s="35">
        <f t="shared" si="99"/>
        <v>2518.23</v>
      </c>
      <c r="AF263" s="41">
        <f t="shared" si="104"/>
        <v>6318.4240000000009</v>
      </c>
      <c r="AG263" s="32">
        <f t="shared" si="105"/>
        <v>13163.383333333335</v>
      </c>
      <c r="AH263" s="35">
        <v>2861.55</v>
      </c>
      <c r="AI263" s="35">
        <f t="shared" si="109"/>
        <v>2861.625</v>
      </c>
      <c r="AJ263" s="35">
        <f t="shared" si="110"/>
        <v>789.80300000000011</v>
      </c>
      <c r="AK263" s="35">
        <f t="shared" si="111"/>
        <v>1316.3383333333334</v>
      </c>
      <c r="AL263" s="35">
        <f t="shared" si="112"/>
        <v>3949.0150000000003</v>
      </c>
      <c r="AM263" s="35">
        <f t="shared" si="113"/>
        <v>3159.2120000000004</v>
      </c>
      <c r="AN263" s="35"/>
      <c r="AO263" s="35"/>
      <c r="AP263" s="35"/>
      <c r="AQ263" s="35"/>
      <c r="AR263" s="36">
        <f t="shared" si="106"/>
        <v>175611.84026666667</v>
      </c>
      <c r="AS263" s="35"/>
    </row>
    <row r="264" spans="1:45" s="8" customFormat="1" x14ac:dyDescent="0.2">
      <c r="A264" s="24">
        <f t="shared" si="98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27">
        <v>37469</v>
      </c>
      <c r="G264" s="24">
        <v>4</v>
      </c>
      <c r="H264" s="28">
        <v>40</v>
      </c>
      <c r="I264" s="29" t="s">
        <v>69</v>
      </c>
      <c r="J264" s="30" t="s">
        <v>30</v>
      </c>
      <c r="K264" s="29" t="s">
        <v>70</v>
      </c>
      <c r="L264" s="28" t="s">
        <v>45</v>
      </c>
      <c r="M264" s="28" t="s">
        <v>141</v>
      </c>
      <c r="N264" s="31">
        <v>5723.25</v>
      </c>
      <c r="O264" s="32"/>
      <c r="P264" s="32">
        <f t="shared" si="107"/>
        <v>5723.25</v>
      </c>
      <c r="Q264" s="35">
        <v>1091</v>
      </c>
      <c r="R264" s="35"/>
      <c r="S264" s="32"/>
      <c r="T264" s="33">
        <f t="shared" si="100"/>
        <v>1001.5687499999999</v>
      </c>
      <c r="U264" s="35">
        <f t="shared" si="101"/>
        <v>171.69749999999999</v>
      </c>
      <c r="V264" s="48">
        <f t="shared" si="108"/>
        <v>460.14659999999998</v>
      </c>
      <c r="W264" s="35">
        <f t="shared" si="102"/>
        <v>114.465</v>
      </c>
      <c r="X264" s="41">
        <v>1945.86</v>
      </c>
      <c r="Y264" s="35">
        <v>708.25</v>
      </c>
      <c r="Z264" s="32"/>
      <c r="AA264" s="49"/>
      <c r="AB264" s="35"/>
      <c r="AC264" s="41"/>
      <c r="AD264" s="35">
        <f t="shared" si="103"/>
        <v>97.29525000000001</v>
      </c>
      <c r="AE264" s="35">
        <f t="shared" si="99"/>
        <v>2518.23</v>
      </c>
      <c r="AF264" s="41">
        <f t="shared" si="104"/>
        <v>6135.2880000000005</v>
      </c>
      <c r="AG264" s="32">
        <f t="shared" si="105"/>
        <v>12781.85</v>
      </c>
      <c r="AH264" s="35">
        <v>2861.55</v>
      </c>
      <c r="AI264" s="35">
        <f t="shared" si="109"/>
        <v>2861.625</v>
      </c>
      <c r="AJ264" s="35">
        <f t="shared" si="110"/>
        <v>766.91100000000006</v>
      </c>
      <c r="AK264" s="35">
        <f t="shared" si="111"/>
        <v>1278.1849999999999</v>
      </c>
      <c r="AL264" s="35">
        <f t="shared" si="112"/>
        <v>3834.5549999999998</v>
      </c>
      <c r="AM264" s="35">
        <f t="shared" si="113"/>
        <v>3067.6440000000002</v>
      </c>
      <c r="AN264" s="35"/>
      <c r="AO264" s="35"/>
      <c r="AP264" s="35"/>
      <c r="AQ264" s="35"/>
      <c r="AR264" s="36">
        <f t="shared" si="106"/>
        <v>171868.2352</v>
      </c>
      <c r="AS264" s="35"/>
    </row>
    <row r="265" spans="1:45" s="8" customFormat="1" x14ac:dyDescent="0.2">
      <c r="A265" s="24">
        <f t="shared" ref="A265:A328" si="129">A264+1</f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27"/>
      <c r="G265" s="24">
        <v>4</v>
      </c>
      <c r="H265" s="28">
        <v>40</v>
      </c>
      <c r="I265" s="29" t="s">
        <v>69</v>
      </c>
      <c r="J265" s="30" t="s">
        <v>30</v>
      </c>
      <c r="K265" s="29" t="s">
        <v>70</v>
      </c>
      <c r="L265" s="28" t="s">
        <v>45</v>
      </c>
      <c r="M265" s="28"/>
      <c r="N265" s="31">
        <v>5723.25</v>
      </c>
      <c r="O265" s="32"/>
      <c r="P265" s="32">
        <f t="shared" si="107"/>
        <v>5723.25</v>
      </c>
      <c r="Q265" s="35">
        <v>1091</v>
      </c>
      <c r="R265" s="35"/>
      <c r="S265" s="32"/>
      <c r="T265" s="33">
        <f t="shared" si="100"/>
        <v>1001.5687499999999</v>
      </c>
      <c r="U265" s="35">
        <f t="shared" si="101"/>
        <v>171.69749999999999</v>
      </c>
      <c r="V265" s="48">
        <f t="shared" si="108"/>
        <v>343.39499999999998</v>
      </c>
      <c r="W265" s="35">
        <f t="shared" si="102"/>
        <v>114.465</v>
      </c>
      <c r="X265" s="41"/>
      <c r="Y265" s="35">
        <v>708.25</v>
      </c>
      <c r="Z265" s="32"/>
      <c r="AA265" s="49"/>
      <c r="AB265" s="35"/>
      <c r="AC265" s="41"/>
      <c r="AD265" s="35">
        <f t="shared" si="103"/>
        <v>97.29525000000001</v>
      </c>
      <c r="AE265" s="35">
        <f t="shared" ref="AE265:AE328" si="130">(N265*4%)*11</f>
        <v>2518.23</v>
      </c>
      <c r="AF265" s="41">
        <f t="shared" si="104"/>
        <v>4578.6000000000004</v>
      </c>
      <c r="AG265" s="32">
        <f t="shared" si="105"/>
        <v>9538.75</v>
      </c>
      <c r="AH265" s="35">
        <v>0</v>
      </c>
      <c r="AI265" s="35">
        <f t="shared" si="109"/>
        <v>2861.625</v>
      </c>
      <c r="AJ265" s="35">
        <f t="shared" si="110"/>
        <v>572.32500000000005</v>
      </c>
      <c r="AK265" s="35">
        <f t="shared" si="111"/>
        <v>953.875</v>
      </c>
      <c r="AL265" s="35">
        <f t="shared" si="112"/>
        <v>2861.625</v>
      </c>
      <c r="AM265" s="35">
        <f t="shared" si="113"/>
        <v>2289.3000000000002</v>
      </c>
      <c r="AN265" s="35"/>
      <c r="AO265" s="35"/>
      <c r="AP265" s="35"/>
      <c r="AQ265" s="35"/>
      <c r="AR265" s="36">
        <f t="shared" si="106"/>
        <v>137185.38800000001</v>
      </c>
      <c r="AS265" s="35" t="s">
        <v>72</v>
      </c>
    </row>
    <row r="266" spans="1:45" s="8" customFormat="1" x14ac:dyDescent="0.2">
      <c r="A266" s="24">
        <f t="shared" si="129"/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27">
        <v>42278</v>
      </c>
      <c r="G266" s="24">
        <v>4</v>
      </c>
      <c r="H266" s="28">
        <v>40</v>
      </c>
      <c r="I266" s="29" t="s">
        <v>69</v>
      </c>
      <c r="J266" s="30" t="s">
        <v>30</v>
      </c>
      <c r="K266" s="29" t="s">
        <v>70</v>
      </c>
      <c r="L266" s="28" t="s">
        <v>45</v>
      </c>
      <c r="M266" s="28" t="s">
        <v>141</v>
      </c>
      <c r="N266" s="31">
        <v>5723.25</v>
      </c>
      <c r="O266" s="32"/>
      <c r="P266" s="32">
        <f t="shared" si="107"/>
        <v>5723.25</v>
      </c>
      <c r="Q266" s="35">
        <v>1091</v>
      </c>
      <c r="R266" s="35"/>
      <c r="S266" s="32"/>
      <c r="T266" s="33">
        <f t="shared" si="100"/>
        <v>1001.5687499999999</v>
      </c>
      <c r="U266" s="35">
        <f t="shared" si="101"/>
        <v>171.69749999999999</v>
      </c>
      <c r="V266" s="48">
        <f t="shared" si="108"/>
        <v>343.39499999999998</v>
      </c>
      <c r="W266" s="35">
        <f t="shared" si="102"/>
        <v>114.465</v>
      </c>
      <c r="X266" s="41"/>
      <c r="Y266" s="35">
        <v>708.25</v>
      </c>
      <c r="Z266" s="32"/>
      <c r="AA266" s="49"/>
      <c r="AB266" s="35"/>
      <c r="AC266" s="41"/>
      <c r="AD266" s="35">
        <f t="shared" si="103"/>
        <v>97.29525000000001</v>
      </c>
      <c r="AE266" s="35">
        <f t="shared" si="130"/>
        <v>2518.23</v>
      </c>
      <c r="AF266" s="41">
        <f t="shared" si="104"/>
        <v>4578.6000000000004</v>
      </c>
      <c r="AG266" s="32">
        <f t="shared" si="105"/>
        <v>9538.75</v>
      </c>
      <c r="AH266" s="35">
        <v>2861.55</v>
      </c>
      <c r="AI266" s="35">
        <f t="shared" si="109"/>
        <v>2861.625</v>
      </c>
      <c r="AJ266" s="35">
        <f t="shared" si="110"/>
        <v>572.32500000000005</v>
      </c>
      <c r="AK266" s="35">
        <f t="shared" si="111"/>
        <v>953.875</v>
      </c>
      <c r="AL266" s="35">
        <f t="shared" si="112"/>
        <v>2861.625</v>
      </c>
      <c r="AM266" s="35">
        <f t="shared" si="113"/>
        <v>2289.3000000000002</v>
      </c>
      <c r="AN266" s="35"/>
      <c r="AO266" s="35"/>
      <c r="AP266" s="35"/>
      <c r="AQ266" s="35"/>
      <c r="AR266" s="36">
        <f t="shared" si="106"/>
        <v>140046.93799999999</v>
      </c>
      <c r="AS266" s="35"/>
    </row>
    <row r="267" spans="1:45" s="8" customFormat="1" x14ac:dyDescent="0.2">
      <c r="A267" s="24">
        <f t="shared" si="129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27">
        <v>43383</v>
      </c>
      <c r="G267" s="24">
        <v>4</v>
      </c>
      <c r="H267" s="28">
        <v>40</v>
      </c>
      <c r="I267" s="29" t="s">
        <v>69</v>
      </c>
      <c r="J267" s="30" t="s">
        <v>30</v>
      </c>
      <c r="K267" s="29" t="s">
        <v>70</v>
      </c>
      <c r="L267" s="28" t="s">
        <v>45</v>
      </c>
      <c r="M267" s="28" t="s">
        <v>141</v>
      </c>
      <c r="N267" s="31">
        <v>5723.25</v>
      </c>
      <c r="O267" s="32"/>
      <c r="P267" s="32">
        <f t="shared" ref="P267" si="131">N267+O267</f>
        <v>5723.25</v>
      </c>
      <c r="Q267" s="35">
        <v>1091</v>
      </c>
      <c r="R267" s="35"/>
      <c r="S267" s="32"/>
      <c r="T267" s="33">
        <f t="shared" si="100"/>
        <v>1001.5687499999999</v>
      </c>
      <c r="U267" s="35">
        <f t="shared" si="101"/>
        <v>171.69749999999999</v>
      </c>
      <c r="V267" s="48">
        <f t="shared" si="108"/>
        <v>343.39499999999998</v>
      </c>
      <c r="W267" s="35">
        <f t="shared" si="102"/>
        <v>114.465</v>
      </c>
      <c r="X267" s="41"/>
      <c r="Y267" s="35">
        <v>708.25</v>
      </c>
      <c r="Z267" s="32"/>
      <c r="AA267" s="49"/>
      <c r="AB267" s="35"/>
      <c r="AC267" s="41"/>
      <c r="AD267" s="35">
        <f t="shared" si="103"/>
        <v>97.29525000000001</v>
      </c>
      <c r="AE267" s="35">
        <f t="shared" si="130"/>
        <v>2518.23</v>
      </c>
      <c r="AF267" s="41">
        <f t="shared" si="104"/>
        <v>4578.6000000000004</v>
      </c>
      <c r="AG267" s="32">
        <f t="shared" si="105"/>
        <v>9538.75</v>
      </c>
      <c r="AH267" s="35">
        <v>1295.6500000000001</v>
      </c>
      <c r="AI267" s="35">
        <f t="shared" si="109"/>
        <v>2861.625</v>
      </c>
      <c r="AJ267" s="35">
        <f t="shared" si="110"/>
        <v>572.32500000000005</v>
      </c>
      <c r="AK267" s="35">
        <f t="shared" si="111"/>
        <v>953.875</v>
      </c>
      <c r="AL267" s="35">
        <f t="shared" si="112"/>
        <v>2861.625</v>
      </c>
      <c r="AM267" s="35">
        <f t="shared" si="113"/>
        <v>2289.3000000000002</v>
      </c>
      <c r="AN267" s="35"/>
      <c r="AO267" s="35"/>
      <c r="AP267" s="35"/>
      <c r="AQ267" s="35"/>
      <c r="AR267" s="36">
        <f t="shared" si="106"/>
        <v>138481.038</v>
      </c>
      <c r="AS267" s="35"/>
    </row>
    <row r="268" spans="1:45" s="8" customFormat="1" x14ac:dyDescent="0.2">
      <c r="A268" s="24">
        <f t="shared" si="129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27">
        <v>43024</v>
      </c>
      <c r="G268" s="24">
        <v>4</v>
      </c>
      <c r="H268" s="28">
        <v>40</v>
      </c>
      <c r="I268" s="29" t="s">
        <v>69</v>
      </c>
      <c r="J268" s="30" t="s">
        <v>32</v>
      </c>
      <c r="K268" s="29" t="s">
        <v>70</v>
      </c>
      <c r="L268" s="28" t="s">
        <v>45</v>
      </c>
      <c r="M268" s="28" t="s">
        <v>141</v>
      </c>
      <c r="N268" s="31">
        <v>5723.25</v>
      </c>
      <c r="O268" s="32"/>
      <c r="P268" s="32">
        <f t="shared" si="107"/>
        <v>5723.25</v>
      </c>
      <c r="Q268" s="35">
        <v>1091</v>
      </c>
      <c r="R268" s="35"/>
      <c r="S268" s="32"/>
      <c r="T268" s="33">
        <f t="shared" ref="T268:T319" si="132">(N268*17.5%)</f>
        <v>1001.5687499999999</v>
      </c>
      <c r="U268" s="35">
        <f t="shared" ref="U268:U319" si="133">N268*3%</f>
        <v>171.69749999999999</v>
      </c>
      <c r="V268" s="48">
        <f t="shared" si="108"/>
        <v>343.39499999999998</v>
      </c>
      <c r="W268" s="35">
        <f t="shared" ref="W268:W319" si="134">N268*2%</f>
        <v>114.465</v>
      </c>
      <c r="X268" s="41"/>
      <c r="Y268" s="35">
        <v>708.25</v>
      </c>
      <c r="Z268" s="32"/>
      <c r="AA268" s="49"/>
      <c r="AB268" s="35"/>
      <c r="AC268" s="41"/>
      <c r="AD268" s="35">
        <f t="shared" ref="AD268:AD319" si="135">N268*1.7%</f>
        <v>97.29525000000001</v>
      </c>
      <c r="AE268" s="35">
        <f t="shared" si="130"/>
        <v>2518.23</v>
      </c>
      <c r="AF268" s="41">
        <f t="shared" ref="AF268:AF319" si="136">(N268+X268)/30*24</f>
        <v>4578.6000000000004</v>
      </c>
      <c r="AG268" s="32">
        <f t="shared" ref="AG268:AG319" si="137">(N268+X268)/30*50</f>
        <v>9538.75</v>
      </c>
      <c r="AH268" s="35">
        <v>2861.55</v>
      </c>
      <c r="AI268" s="35">
        <f t="shared" si="109"/>
        <v>2861.625</v>
      </c>
      <c r="AJ268" s="35">
        <f t="shared" si="110"/>
        <v>572.32500000000005</v>
      </c>
      <c r="AK268" s="35">
        <f t="shared" si="111"/>
        <v>953.875</v>
      </c>
      <c r="AL268" s="35">
        <f t="shared" si="112"/>
        <v>2861.625</v>
      </c>
      <c r="AM268" s="35">
        <f t="shared" si="113"/>
        <v>2289.3000000000002</v>
      </c>
      <c r="AN268" s="35"/>
      <c r="AO268" s="35"/>
      <c r="AP268" s="35"/>
      <c r="AQ268" s="35"/>
      <c r="AR268" s="36">
        <f t="shared" si="106"/>
        <v>140046.93799999999</v>
      </c>
      <c r="AS268" s="35"/>
    </row>
    <row r="269" spans="1:45" s="8" customFormat="1" x14ac:dyDescent="0.2">
      <c r="A269" s="24">
        <f t="shared" si="129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27">
        <v>43389</v>
      </c>
      <c r="G269" s="24">
        <v>4</v>
      </c>
      <c r="H269" s="28">
        <v>40</v>
      </c>
      <c r="I269" s="29" t="s">
        <v>69</v>
      </c>
      <c r="J269" s="30" t="s">
        <v>32</v>
      </c>
      <c r="K269" s="29" t="s">
        <v>70</v>
      </c>
      <c r="L269" s="28" t="s">
        <v>45</v>
      </c>
      <c r="M269" s="28" t="s">
        <v>141</v>
      </c>
      <c r="N269" s="31">
        <v>5723.25</v>
      </c>
      <c r="O269" s="32"/>
      <c r="P269" s="32">
        <f t="shared" si="107"/>
        <v>5723.25</v>
      </c>
      <c r="Q269" s="35">
        <v>1091</v>
      </c>
      <c r="R269" s="35"/>
      <c r="S269" s="32"/>
      <c r="T269" s="33">
        <f t="shared" si="132"/>
        <v>1001.5687499999999</v>
      </c>
      <c r="U269" s="35">
        <f t="shared" si="133"/>
        <v>171.69749999999999</v>
      </c>
      <c r="V269" s="48">
        <f t="shared" si="108"/>
        <v>343.39499999999998</v>
      </c>
      <c r="W269" s="35">
        <f t="shared" si="134"/>
        <v>114.465</v>
      </c>
      <c r="X269" s="41"/>
      <c r="Y269" s="35">
        <v>708.25</v>
      </c>
      <c r="Z269" s="32"/>
      <c r="AA269" s="49"/>
      <c r="AB269" s="35"/>
      <c r="AC269" s="41"/>
      <c r="AD269" s="35">
        <f t="shared" si="135"/>
        <v>97.29525000000001</v>
      </c>
      <c r="AE269" s="35">
        <f t="shared" si="130"/>
        <v>2518.23</v>
      </c>
      <c r="AF269" s="41">
        <f t="shared" si="136"/>
        <v>4578.6000000000004</v>
      </c>
      <c r="AG269" s="32">
        <f t="shared" si="137"/>
        <v>9538.75</v>
      </c>
      <c r="AH269" s="35">
        <v>2487.96</v>
      </c>
      <c r="AI269" s="35">
        <f t="shared" si="109"/>
        <v>2861.625</v>
      </c>
      <c r="AJ269" s="35">
        <f t="shared" si="110"/>
        <v>572.32500000000005</v>
      </c>
      <c r="AK269" s="35">
        <f t="shared" si="111"/>
        <v>953.875</v>
      </c>
      <c r="AL269" s="35">
        <f t="shared" si="112"/>
        <v>2861.625</v>
      </c>
      <c r="AM269" s="35">
        <f t="shared" si="113"/>
        <v>2289.3000000000002</v>
      </c>
      <c r="AN269" s="35"/>
      <c r="AO269" s="35"/>
      <c r="AP269" s="35"/>
      <c r="AQ269" s="35"/>
      <c r="AR269" s="36">
        <f t="shared" ref="AR269:AR320" si="138">(P269+Q269+R269+S269+T269+U269+V269+W269+X269+Y269+Z269+AA269+AB269+AC269+AD269)*12+(AE269+AF269+AG269+AH269+AI269+AJ269+AK269+AL269+AM269+AN269+AO269+AP269+AQ269)</f>
        <v>139673.348</v>
      </c>
      <c r="AS269" s="35"/>
    </row>
    <row r="270" spans="1:45" s="8" customFormat="1" x14ac:dyDescent="0.2">
      <c r="A270" s="24">
        <f t="shared" si="129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27">
        <v>42917</v>
      </c>
      <c r="G270" s="24">
        <v>3</v>
      </c>
      <c r="H270" s="28">
        <v>40</v>
      </c>
      <c r="I270" s="29" t="s">
        <v>69</v>
      </c>
      <c r="J270" s="30" t="s">
        <v>34</v>
      </c>
      <c r="K270" s="29" t="s">
        <v>70</v>
      </c>
      <c r="L270" s="28" t="s">
        <v>45</v>
      </c>
      <c r="M270" s="28" t="s">
        <v>141</v>
      </c>
      <c r="N270" s="31">
        <v>5473.6</v>
      </c>
      <c r="O270" s="32"/>
      <c r="P270" s="32">
        <f t="shared" si="107"/>
        <v>5473.6</v>
      </c>
      <c r="Q270" s="35">
        <v>1091</v>
      </c>
      <c r="R270" s="35"/>
      <c r="S270" s="32"/>
      <c r="T270" s="33">
        <f t="shared" si="132"/>
        <v>957.88</v>
      </c>
      <c r="U270" s="35">
        <f t="shared" si="133"/>
        <v>164.208</v>
      </c>
      <c r="V270" s="48">
        <f t="shared" si="108"/>
        <v>328.416</v>
      </c>
      <c r="W270" s="35">
        <f t="shared" si="134"/>
        <v>109.47200000000001</v>
      </c>
      <c r="X270" s="41"/>
      <c r="Y270" s="35">
        <v>708.25</v>
      </c>
      <c r="Z270" s="32"/>
      <c r="AA270" s="49"/>
      <c r="AB270" s="35"/>
      <c r="AC270" s="41"/>
      <c r="AD270" s="35">
        <f t="shared" si="135"/>
        <v>93.051200000000009</v>
      </c>
      <c r="AE270" s="35">
        <f t="shared" si="130"/>
        <v>2408.384</v>
      </c>
      <c r="AF270" s="41">
        <f t="shared" si="136"/>
        <v>4378.88</v>
      </c>
      <c r="AG270" s="32">
        <f t="shared" si="137"/>
        <v>9122.6666666666679</v>
      </c>
      <c r="AH270" s="35">
        <v>2736.75</v>
      </c>
      <c r="AI270" s="35">
        <f t="shared" si="109"/>
        <v>2736.8</v>
      </c>
      <c r="AJ270" s="35">
        <f t="shared" si="110"/>
        <v>547.36</v>
      </c>
      <c r="AK270" s="35">
        <f t="shared" si="111"/>
        <v>912.26666666666677</v>
      </c>
      <c r="AL270" s="35">
        <f t="shared" si="112"/>
        <v>2736.8</v>
      </c>
      <c r="AM270" s="35">
        <f t="shared" si="113"/>
        <v>2189.44</v>
      </c>
      <c r="AN270" s="35"/>
      <c r="AO270" s="35"/>
      <c r="AP270" s="35"/>
      <c r="AQ270" s="35"/>
      <c r="AR270" s="36">
        <f t="shared" si="138"/>
        <v>134879.87373333334</v>
      </c>
      <c r="AS270" s="35"/>
    </row>
    <row r="271" spans="1:45" s="8" customFormat="1" x14ac:dyDescent="0.2">
      <c r="A271" s="24">
        <f t="shared" si="129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27">
        <v>43389</v>
      </c>
      <c r="G271" s="24">
        <v>3</v>
      </c>
      <c r="H271" s="28">
        <v>40</v>
      </c>
      <c r="I271" s="29" t="s">
        <v>69</v>
      </c>
      <c r="J271" s="30" t="s">
        <v>34</v>
      </c>
      <c r="K271" s="29" t="s">
        <v>70</v>
      </c>
      <c r="L271" s="28" t="s">
        <v>45</v>
      </c>
      <c r="M271" s="28" t="s">
        <v>141</v>
      </c>
      <c r="N271" s="31">
        <v>5473.6</v>
      </c>
      <c r="O271" s="32"/>
      <c r="P271" s="32">
        <f t="shared" si="107"/>
        <v>5473.6</v>
      </c>
      <c r="Q271" s="35">
        <v>1091</v>
      </c>
      <c r="R271" s="35"/>
      <c r="S271" s="32"/>
      <c r="T271" s="33">
        <f t="shared" si="132"/>
        <v>957.88</v>
      </c>
      <c r="U271" s="35">
        <f t="shared" si="133"/>
        <v>164.208</v>
      </c>
      <c r="V271" s="48">
        <f t="shared" si="108"/>
        <v>328.416</v>
      </c>
      <c r="W271" s="35">
        <f t="shared" si="134"/>
        <v>109.47200000000001</v>
      </c>
      <c r="X271" s="41"/>
      <c r="Y271" s="35">
        <v>708.25</v>
      </c>
      <c r="Z271" s="32"/>
      <c r="AA271" s="49"/>
      <c r="AB271" s="35"/>
      <c r="AC271" s="41"/>
      <c r="AD271" s="35">
        <f t="shared" si="135"/>
        <v>93.051200000000009</v>
      </c>
      <c r="AE271" s="35">
        <f t="shared" si="130"/>
        <v>2408.384</v>
      </c>
      <c r="AF271" s="41">
        <f t="shared" si="136"/>
        <v>4378.88</v>
      </c>
      <c r="AG271" s="32">
        <f t="shared" si="137"/>
        <v>9122.6666666666679</v>
      </c>
      <c r="AH271" s="35">
        <v>2379.4499999999998</v>
      </c>
      <c r="AI271" s="35">
        <f t="shared" si="109"/>
        <v>2736.8</v>
      </c>
      <c r="AJ271" s="35">
        <f t="shared" si="110"/>
        <v>547.36</v>
      </c>
      <c r="AK271" s="35">
        <f t="shared" si="111"/>
        <v>912.26666666666677</v>
      </c>
      <c r="AL271" s="35">
        <f t="shared" si="112"/>
        <v>2736.8</v>
      </c>
      <c r="AM271" s="35">
        <f t="shared" si="113"/>
        <v>2189.44</v>
      </c>
      <c r="AN271" s="35"/>
      <c r="AO271" s="35"/>
      <c r="AP271" s="35"/>
      <c r="AQ271" s="35"/>
      <c r="AR271" s="36">
        <f t="shared" si="138"/>
        <v>134522.57373333332</v>
      </c>
      <c r="AS271" s="35"/>
    </row>
    <row r="272" spans="1:45" s="8" customFormat="1" x14ac:dyDescent="0.2">
      <c r="A272" s="24">
        <f t="shared" si="129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27">
        <v>43389</v>
      </c>
      <c r="G272" s="24">
        <v>3</v>
      </c>
      <c r="H272" s="28">
        <v>40</v>
      </c>
      <c r="I272" s="29" t="s">
        <v>69</v>
      </c>
      <c r="J272" s="30" t="s">
        <v>34</v>
      </c>
      <c r="K272" s="29" t="s">
        <v>70</v>
      </c>
      <c r="L272" s="28" t="s">
        <v>45</v>
      </c>
      <c r="M272" s="28" t="s">
        <v>141</v>
      </c>
      <c r="N272" s="31">
        <v>5473.6</v>
      </c>
      <c r="O272" s="32"/>
      <c r="P272" s="32">
        <f t="shared" si="107"/>
        <v>5473.6</v>
      </c>
      <c r="Q272" s="35">
        <v>1091</v>
      </c>
      <c r="R272" s="35"/>
      <c r="S272" s="32"/>
      <c r="T272" s="33">
        <f t="shared" si="132"/>
        <v>957.88</v>
      </c>
      <c r="U272" s="35">
        <f t="shared" si="133"/>
        <v>164.208</v>
      </c>
      <c r="V272" s="48">
        <f t="shared" si="108"/>
        <v>328.416</v>
      </c>
      <c r="W272" s="35">
        <f t="shared" si="134"/>
        <v>109.47200000000001</v>
      </c>
      <c r="X272" s="41"/>
      <c r="Y272" s="35">
        <v>708.25</v>
      </c>
      <c r="Z272" s="32"/>
      <c r="AA272" s="49"/>
      <c r="AB272" s="35"/>
      <c r="AC272" s="41">
        <v>1180</v>
      </c>
      <c r="AD272" s="35">
        <f t="shared" si="135"/>
        <v>93.051200000000009</v>
      </c>
      <c r="AE272" s="35">
        <f t="shared" si="130"/>
        <v>2408.384</v>
      </c>
      <c r="AF272" s="41">
        <f t="shared" si="136"/>
        <v>4378.88</v>
      </c>
      <c r="AG272" s="32">
        <f t="shared" si="137"/>
        <v>9122.6666666666679</v>
      </c>
      <c r="AH272" s="35">
        <v>2379.4499999999998</v>
      </c>
      <c r="AI272" s="35">
        <f t="shared" si="109"/>
        <v>2736.8</v>
      </c>
      <c r="AJ272" s="35">
        <f t="shared" si="110"/>
        <v>547.36</v>
      </c>
      <c r="AK272" s="35">
        <f t="shared" si="111"/>
        <v>912.26666666666677</v>
      </c>
      <c r="AL272" s="35">
        <f t="shared" si="112"/>
        <v>2736.8</v>
      </c>
      <c r="AM272" s="35">
        <f t="shared" si="113"/>
        <v>2189.44</v>
      </c>
      <c r="AN272" s="35"/>
      <c r="AO272" s="35"/>
      <c r="AP272" s="35"/>
      <c r="AQ272" s="35"/>
      <c r="AR272" s="36">
        <f t="shared" si="138"/>
        <v>148682.57373333332</v>
      </c>
      <c r="AS272" s="35"/>
    </row>
    <row r="273" spans="1:45" s="8" customFormat="1" x14ac:dyDescent="0.2">
      <c r="A273" s="24">
        <f t="shared" si="129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27">
        <v>38749</v>
      </c>
      <c r="G273" s="24"/>
      <c r="H273" s="28">
        <v>40</v>
      </c>
      <c r="I273" s="29" t="s">
        <v>68</v>
      </c>
      <c r="J273" s="30" t="s">
        <v>177</v>
      </c>
      <c r="K273" s="29" t="s">
        <v>70</v>
      </c>
      <c r="L273" s="28" t="s">
        <v>46</v>
      </c>
      <c r="M273" s="28" t="s">
        <v>141</v>
      </c>
      <c r="N273" s="31">
        <v>47051.9</v>
      </c>
      <c r="O273" s="32"/>
      <c r="P273" s="32">
        <f t="shared" si="107"/>
        <v>47051.9</v>
      </c>
      <c r="Q273" s="35">
        <v>1091</v>
      </c>
      <c r="R273" s="35"/>
      <c r="S273" s="32"/>
      <c r="T273" s="33">
        <f t="shared" si="132"/>
        <v>8234.0825000000004</v>
      </c>
      <c r="U273" s="35">
        <f t="shared" si="133"/>
        <v>1411.557</v>
      </c>
      <c r="V273" s="47">
        <v>1292.6300000000001</v>
      </c>
      <c r="W273" s="35">
        <f t="shared" si="134"/>
        <v>941.03800000000001</v>
      </c>
      <c r="X273" s="41"/>
      <c r="Y273" s="35"/>
      <c r="Z273" s="32"/>
      <c r="AA273" s="49"/>
      <c r="AB273" s="35"/>
      <c r="AC273" s="41"/>
      <c r="AD273" s="35">
        <f t="shared" si="135"/>
        <v>799.8823000000001</v>
      </c>
      <c r="AE273" s="35">
        <f t="shared" si="130"/>
        <v>20702.835999999999</v>
      </c>
      <c r="AF273" s="41">
        <f t="shared" si="136"/>
        <v>37641.520000000004</v>
      </c>
      <c r="AG273" s="32">
        <f t="shared" si="137"/>
        <v>78419.833333333343</v>
      </c>
      <c r="AH273" s="35">
        <v>0</v>
      </c>
      <c r="AI273" s="35">
        <v>9666.0499999999993</v>
      </c>
      <c r="AJ273" s="35"/>
      <c r="AK273" s="35"/>
      <c r="AL273" s="35"/>
      <c r="AM273" s="35"/>
      <c r="AN273" s="35"/>
      <c r="AO273" s="35"/>
      <c r="AP273" s="35"/>
      <c r="AQ273" s="35"/>
      <c r="AR273" s="36">
        <f t="shared" si="138"/>
        <v>876295.31693333329</v>
      </c>
      <c r="AS273" s="35"/>
    </row>
    <row r="274" spans="1:45" s="8" customFormat="1" x14ac:dyDescent="0.2">
      <c r="A274" s="24">
        <f t="shared" si="129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27">
        <v>37653</v>
      </c>
      <c r="G274" s="24"/>
      <c r="H274" s="28">
        <v>40</v>
      </c>
      <c r="I274" s="29" t="s">
        <v>68</v>
      </c>
      <c r="J274" s="30" t="s">
        <v>179</v>
      </c>
      <c r="K274" s="29" t="s">
        <v>70</v>
      </c>
      <c r="L274" s="28" t="s">
        <v>46</v>
      </c>
      <c r="M274" s="28" t="s">
        <v>141</v>
      </c>
      <c r="N274" s="31">
        <v>34586.15</v>
      </c>
      <c r="O274" s="32"/>
      <c r="P274" s="32">
        <f t="shared" si="107"/>
        <v>34586.15</v>
      </c>
      <c r="Q274" s="35">
        <v>1091</v>
      </c>
      <c r="R274" s="35"/>
      <c r="S274" s="32"/>
      <c r="T274" s="33">
        <f t="shared" si="132"/>
        <v>6052.5762500000001</v>
      </c>
      <c r="U274" s="35">
        <f t="shared" si="133"/>
        <v>1037.5844999999999</v>
      </c>
      <c r="V274" s="47">
        <v>1292.6300000000001</v>
      </c>
      <c r="W274" s="35">
        <f t="shared" si="134"/>
        <v>691.72300000000007</v>
      </c>
      <c r="X274" s="41"/>
      <c r="Y274" s="35"/>
      <c r="Z274" s="32"/>
      <c r="AA274" s="49"/>
      <c r="AB274" s="35"/>
      <c r="AC274" s="41"/>
      <c r="AD274" s="35">
        <f t="shared" si="135"/>
        <v>587.96455000000003</v>
      </c>
      <c r="AE274" s="35">
        <f t="shared" si="130"/>
        <v>15217.906000000001</v>
      </c>
      <c r="AF274" s="41">
        <f t="shared" si="136"/>
        <v>27668.92</v>
      </c>
      <c r="AG274" s="32">
        <f t="shared" si="137"/>
        <v>57643.583333333336</v>
      </c>
      <c r="AH274" s="35">
        <v>17293.05</v>
      </c>
      <c r="AI274" s="35">
        <v>9666.0499999999993</v>
      </c>
      <c r="AJ274" s="35"/>
      <c r="AK274" s="35"/>
      <c r="AL274" s="35"/>
      <c r="AM274" s="35"/>
      <c r="AN274" s="35"/>
      <c r="AO274" s="35"/>
      <c r="AP274" s="35"/>
      <c r="AQ274" s="35"/>
      <c r="AR274" s="36">
        <f t="shared" si="138"/>
        <v>671565.04893333325</v>
      </c>
      <c r="AS274" s="35"/>
    </row>
    <row r="275" spans="1:45" s="8" customFormat="1" x14ac:dyDescent="0.2">
      <c r="A275" s="24">
        <f t="shared" si="129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27">
        <v>43481</v>
      </c>
      <c r="G275" s="24"/>
      <c r="H275" s="28">
        <v>40</v>
      </c>
      <c r="I275" s="29" t="s">
        <v>68</v>
      </c>
      <c r="J275" s="30" t="s">
        <v>179</v>
      </c>
      <c r="K275" s="29" t="s">
        <v>70</v>
      </c>
      <c r="L275" s="28" t="s">
        <v>46</v>
      </c>
      <c r="M275" s="28" t="s">
        <v>141</v>
      </c>
      <c r="N275" s="31">
        <v>34586.15</v>
      </c>
      <c r="O275" s="32"/>
      <c r="P275" s="32">
        <f t="shared" si="107"/>
        <v>34586.15</v>
      </c>
      <c r="Q275" s="35">
        <v>1091</v>
      </c>
      <c r="R275" s="35"/>
      <c r="S275" s="32"/>
      <c r="T275" s="33">
        <f t="shared" si="132"/>
        <v>6052.5762500000001</v>
      </c>
      <c r="U275" s="35">
        <f t="shared" si="133"/>
        <v>1037.5844999999999</v>
      </c>
      <c r="V275" s="47">
        <v>1292.6300000000001</v>
      </c>
      <c r="W275" s="35">
        <f t="shared" si="134"/>
        <v>691.72300000000007</v>
      </c>
      <c r="X275" s="41"/>
      <c r="Y275" s="35"/>
      <c r="Z275" s="32"/>
      <c r="AA275" s="49"/>
      <c r="AB275" s="35"/>
      <c r="AC275" s="41"/>
      <c r="AD275" s="35">
        <f t="shared" si="135"/>
        <v>587.96455000000003</v>
      </c>
      <c r="AE275" s="35">
        <f t="shared" si="130"/>
        <v>15217.906000000001</v>
      </c>
      <c r="AF275" s="41">
        <f t="shared" si="136"/>
        <v>27668.92</v>
      </c>
      <c r="AG275" s="32">
        <f t="shared" si="137"/>
        <v>57643.583333333336</v>
      </c>
      <c r="AH275" s="35">
        <v>17293.05</v>
      </c>
      <c r="AI275" s="35">
        <v>9666.0499999999993</v>
      </c>
      <c r="AJ275" s="35"/>
      <c r="AK275" s="35"/>
      <c r="AL275" s="35"/>
      <c r="AM275" s="35"/>
      <c r="AN275" s="35"/>
      <c r="AO275" s="35"/>
      <c r="AP275" s="35"/>
      <c r="AQ275" s="35"/>
      <c r="AR275" s="36">
        <f t="shared" si="138"/>
        <v>671565.04893333325</v>
      </c>
      <c r="AS275" s="35"/>
    </row>
    <row r="276" spans="1:45" s="8" customFormat="1" x14ac:dyDescent="0.2">
      <c r="A276" s="24">
        <f t="shared" si="129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27">
        <v>36938</v>
      </c>
      <c r="G276" s="24"/>
      <c r="H276" s="28">
        <v>40</v>
      </c>
      <c r="I276" s="29" t="s">
        <v>68</v>
      </c>
      <c r="J276" s="30" t="s">
        <v>157</v>
      </c>
      <c r="K276" s="29" t="s">
        <v>70</v>
      </c>
      <c r="L276" s="28" t="s">
        <v>46</v>
      </c>
      <c r="M276" s="28" t="s">
        <v>142</v>
      </c>
      <c r="N276" s="31">
        <v>29113.45</v>
      </c>
      <c r="O276" s="32"/>
      <c r="P276" s="32">
        <f t="shared" si="107"/>
        <v>29113.45</v>
      </c>
      <c r="Q276" s="35">
        <v>1091</v>
      </c>
      <c r="R276" s="35"/>
      <c r="S276" s="32"/>
      <c r="T276" s="33">
        <f t="shared" si="132"/>
        <v>5094.8537500000002</v>
      </c>
      <c r="U276" s="35">
        <f t="shared" si="133"/>
        <v>873.40350000000001</v>
      </c>
      <c r="V276" s="47">
        <v>1292.6300000000001</v>
      </c>
      <c r="W276" s="35">
        <f t="shared" si="134"/>
        <v>582.26900000000001</v>
      </c>
      <c r="X276" s="41"/>
      <c r="Y276" s="35"/>
      <c r="Z276" s="32"/>
      <c r="AA276" s="49"/>
      <c r="AB276" s="35"/>
      <c r="AC276" s="41"/>
      <c r="AD276" s="35">
        <f t="shared" si="135"/>
        <v>494.92865000000006</v>
      </c>
      <c r="AE276" s="35">
        <f t="shared" si="130"/>
        <v>12809.918</v>
      </c>
      <c r="AF276" s="41">
        <f t="shared" si="136"/>
        <v>23290.760000000002</v>
      </c>
      <c r="AG276" s="32">
        <f t="shared" si="137"/>
        <v>48522.416666666672</v>
      </c>
      <c r="AH276" s="35">
        <v>14556.75</v>
      </c>
      <c r="AI276" s="35">
        <v>9666.0499999999993</v>
      </c>
      <c r="AJ276" s="35"/>
      <c r="AK276" s="35"/>
      <c r="AL276" s="35"/>
      <c r="AM276" s="35"/>
      <c r="AN276" s="35"/>
      <c r="AO276" s="35"/>
      <c r="AP276" s="35"/>
      <c r="AQ276" s="35"/>
      <c r="AR276" s="36">
        <f t="shared" si="138"/>
        <v>571356.31346666662</v>
      </c>
      <c r="AS276" s="35"/>
    </row>
    <row r="277" spans="1:45" s="8" customFormat="1" x14ac:dyDescent="0.2">
      <c r="A277" s="24">
        <f t="shared" si="129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27">
        <v>42110</v>
      </c>
      <c r="G277" s="24"/>
      <c r="H277" s="28">
        <v>40</v>
      </c>
      <c r="I277" s="29" t="s">
        <v>68</v>
      </c>
      <c r="J277" s="30" t="s">
        <v>157</v>
      </c>
      <c r="K277" s="29" t="s">
        <v>70</v>
      </c>
      <c r="L277" s="28" t="s">
        <v>46</v>
      </c>
      <c r="M277" s="28" t="s">
        <v>142</v>
      </c>
      <c r="N277" s="31">
        <v>29113.45</v>
      </c>
      <c r="O277" s="32"/>
      <c r="P277" s="32">
        <f t="shared" si="107"/>
        <v>29113.45</v>
      </c>
      <c r="Q277" s="35">
        <v>1091</v>
      </c>
      <c r="R277" s="35"/>
      <c r="S277" s="32"/>
      <c r="T277" s="33">
        <f t="shared" si="132"/>
        <v>5094.8537500000002</v>
      </c>
      <c r="U277" s="35">
        <f t="shared" si="133"/>
        <v>873.40350000000001</v>
      </c>
      <c r="V277" s="47">
        <v>1292.6300000000001</v>
      </c>
      <c r="W277" s="35">
        <f t="shared" si="134"/>
        <v>582.26900000000001</v>
      </c>
      <c r="X277" s="41"/>
      <c r="Y277" s="35"/>
      <c r="Z277" s="32"/>
      <c r="AA277" s="49"/>
      <c r="AB277" s="35"/>
      <c r="AC277" s="41"/>
      <c r="AD277" s="35">
        <f t="shared" si="135"/>
        <v>494.92865000000006</v>
      </c>
      <c r="AE277" s="35">
        <f t="shared" si="130"/>
        <v>12809.918</v>
      </c>
      <c r="AF277" s="41">
        <f t="shared" si="136"/>
        <v>23290.760000000002</v>
      </c>
      <c r="AG277" s="32">
        <f t="shared" si="137"/>
        <v>48522.416666666672</v>
      </c>
      <c r="AH277" s="35">
        <v>0</v>
      </c>
      <c r="AI277" s="35">
        <v>9666.0499999999993</v>
      </c>
      <c r="AJ277" s="35"/>
      <c r="AK277" s="35"/>
      <c r="AL277" s="35"/>
      <c r="AM277" s="35"/>
      <c r="AN277" s="35"/>
      <c r="AO277" s="35"/>
      <c r="AP277" s="35"/>
      <c r="AQ277" s="35"/>
      <c r="AR277" s="36">
        <f t="shared" si="138"/>
        <v>556799.56346666662</v>
      </c>
      <c r="AS277" s="35"/>
    </row>
    <row r="278" spans="1:45" s="8" customFormat="1" x14ac:dyDescent="0.2">
      <c r="A278" s="24">
        <f t="shared" si="129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27">
        <v>43725</v>
      </c>
      <c r="G278" s="24"/>
      <c r="H278" s="28">
        <v>40</v>
      </c>
      <c r="I278" s="29" t="s">
        <v>68</v>
      </c>
      <c r="J278" s="30" t="s">
        <v>157</v>
      </c>
      <c r="K278" s="29" t="s">
        <v>70</v>
      </c>
      <c r="L278" s="28" t="s">
        <v>46</v>
      </c>
      <c r="M278" s="28" t="s">
        <v>142</v>
      </c>
      <c r="N278" s="31">
        <v>29113.45</v>
      </c>
      <c r="O278" s="32"/>
      <c r="P278" s="32">
        <f t="shared" si="107"/>
        <v>29113.45</v>
      </c>
      <c r="Q278" s="35">
        <v>1091</v>
      </c>
      <c r="R278" s="35"/>
      <c r="S278" s="32"/>
      <c r="T278" s="33">
        <f t="shared" si="132"/>
        <v>5094.8537500000002</v>
      </c>
      <c r="U278" s="35">
        <f t="shared" si="133"/>
        <v>873.40350000000001</v>
      </c>
      <c r="V278" s="47">
        <v>1292.6300000000001</v>
      </c>
      <c r="W278" s="35">
        <f t="shared" si="134"/>
        <v>582.26900000000001</v>
      </c>
      <c r="X278" s="41"/>
      <c r="Y278" s="35"/>
      <c r="Z278" s="32"/>
      <c r="AA278" s="49"/>
      <c r="AB278" s="35"/>
      <c r="AC278" s="41"/>
      <c r="AD278" s="35">
        <f t="shared" si="135"/>
        <v>494.92865000000006</v>
      </c>
      <c r="AE278" s="35">
        <f t="shared" si="130"/>
        <v>12809.918</v>
      </c>
      <c r="AF278" s="41">
        <f t="shared" si="136"/>
        <v>23290.760000000002</v>
      </c>
      <c r="AG278" s="32">
        <f t="shared" si="137"/>
        <v>48522.416666666672</v>
      </c>
      <c r="AH278" s="35">
        <v>0</v>
      </c>
      <c r="AI278" s="35">
        <v>9666.0499999999993</v>
      </c>
      <c r="AJ278" s="35"/>
      <c r="AK278" s="35"/>
      <c r="AL278" s="35"/>
      <c r="AM278" s="35"/>
      <c r="AN278" s="35"/>
      <c r="AO278" s="35"/>
      <c r="AP278" s="35"/>
      <c r="AQ278" s="35"/>
      <c r="AR278" s="36">
        <f t="shared" si="138"/>
        <v>556799.56346666662</v>
      </c>
      <c r="AS278" s="35"/>
    </row>
    <row r="279" spans="1:45" s="8" customFormat="1" x14ac:dyDescent="0.2">
      <c r="A279" s="24">
        <f t="shared" si="129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27">
        <v>43481</v>
      </c>
      <c r="G279" s="24"/>
      <c r="H279" s="28">
        <v>40</v>
      </c>
      <c r="I279" s="29" t="s">
        <v>68</v>
      </c>
      <c r="J279" s="30" t="s">
        <v>157</v>
      </c>
      <c r="K279" s="29" t="s">
        <v>70</v>
      </c>
      <c r="L279" s="28" t="s">
        <v>46</v>
      </c>
      <c r="M279" s="28" t="s">
        <v>142</v>
      </c>
      <c r="N279" s="31">
        <v>29113.45</v>
      </c>
      <c r="O279" s="32"/>
      <c r="P279" s="32">
        <f t="shared" si="107"/>
        <v>29113.45</v>
      </c>
      <c r="Q279" s="35">
        <v>1091</v>
      </c>
      <c r="R279" s="35"/>
      <c r="S279" s="32"/>
      <c r="T279" s="33">
        <f t="shared" si="132"/>
        <v>5094.8537500000002</v>
      </c>
      <c r="U279" s="35">
        <f t="shared" si="133"/>
        <v>873.40350000000001</v>
      </c>
      <c r="V279" s="47">
        <v>1292.6300000000001</v>
      </c>
      <c r="W279" s="35">
        <f t="shared" si="134"/>
        <v>582.26900000000001</v>
      </c>
      <c r="X279" s="41"/>
      <c r="Y279" s="35"/>
      <c r="Z279" s="32"/>
      <c r="AA279" s="49"/>
      <c r="AB279" s="35"/>
      <c r="AC279" s="41"/>
      <c r="AD279" s="35">
        <f t="shared" si="135"/>
        <v>494.92865000000006</v>
      </c>
      <c r="AE279" s="35">
        <f t="shared" si="130"/>
        <v>12809.918</v>
      </c>
      <c r="AF279" s="41">
        <f t="shared" si="136"/>
        <v>23290.760000000002</v>
      </c>
      <c r="AG279" s="32">
        <f t="shared" si="137"/>
        <v>48522.416666666672</v>
      </c>
      <c r="AH279" s="35">
        <v>14556.75</v>
      </c>
      <c r="AI279" s="35">
        <v>9666.0499999999993</v>
      </c>
      <c r="AJ279" s="35"/>
      <c r="AK279" s="35"/>
      <c r="AL279" s="35"/>
      <c r="AM279" s="35"/>
      <c r="AN279" s="35"/>
      <c r="AO279" s="35"/>
      <c r="AP279" s="35"/>
      <c r="AQ279" s="35"/>
      <c r="AR279" s="36">
        <f t="shared" si="138"/>
        <v>571356.31346666662</v>
      </c>
      <c r="AS279" s="35"/>
    </row>
    <row r="280" spans="1:45" s="8" customFormat="1" x14ac:dyDescent="0.2">
      <c r="A280" s="24">
        <f t="shared" si="129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27">
        <v>43481</v>
      </c>
      <c r="G280" s="24"/>
      <c r="H280" s="28">
        <v>40</v>
      </c>
      <c r="I280" s="29" t="s">
        <v>68</v>
      </c>
      <c r="J280" s="30" t="s">
        <v>157</v>
      </c>
      <c r="K280" s="29" t="s">
        <v>70</v>
      </c>
      <c r="L280" s="28" t="s">
        <v>46</v>
      </c>
      <c r="M280" s="28" t="s">
        <v>142</v>
      </c>
      <c r="N280" s="31">
        <v>29113.45</v>
      </c>
      <c r="O280" s="32"/>
      <c r="P280" s="32">
        <f t="shared" si="107"/>
        <v>29113.45</v>
      </c>
      <c r="Q280" s="35">
        <v>1091</v>
      </c>
      <c r="R280" s="35"/>
      <c r="S280" s="32"/>
      <c r="T280" s="33">
        <f t="shared" si="132"/>
        <v>5094.8537500000002</v>
      </c>
      <c r="U280" s="35">
        <f t="shared" si="133"/>
        <v>873.40350000000001</v>
      </c>
      <c r="V280" s="47">
        <v>1292.6300000000001</v>
      </c>
      <c r="W280" s="35">
        <f t="shared" si="134"/>
        <v>582.26900000000001</v>
      </c>
      <c r="X280" s="41"/>
      <c r="Y280" s="35"/>
      <c r="Z280" s="32"/>
      <c r="AA280" s="49"/>
      <c r="AB280" s="35"/>
      <c r="AC280" s="41"/>
      <c r="AD280" s="35">
        <f t="shared" si="135"/>
        <v>494.92865000000006</v>
      </c>
      <c r="AE280" s="35">
        <f t="shared" si="130"/>
        <v>12809.918</v>
      </c>
      <c r="AF280" s="41">
        <f t="shared" si="136"/>
        <v>23290.760000000002</v>
      </c>
      <c r="AG280" s="32">
        <f t="shared" si="137"/>
        <v>48522.416666666672</v>
      </c>
      <c r="AH280" s="35">
        <v>0</v>
      </c>
      <c r="AI280" s="35">
        <v>9666.0499999999993</v>
      </c>
      <c r="AJ280" s="35"/>
      <c r="AK280" s="35"/>
      <c r="AL280" s="35"/>
      <c r="AM280" s="35"/>
      <c r="AN280" s="35"/>
      <c r="AO280" s="35"/>
      <c r="AP280" s="35"/>
      <c r="AQ280" s="35"/>
      <c r="AR280" s="36">
        <f t="shared" si="138"/>
        <v>556799.56346666662</v>
      </c>
      <c r="AS280" s="35"/>
    </row>
    <row r="281" spans="1:45" s="8" customFormat="1" x14ac:dyDescent="0.2">
      <c r="A281" s="24">
        <f t="shared" si="129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27">
        <v>35704</v>
      </c>
      <c r="G281" s="24">
        <v>8</v>
      </c>
      <c r="H281" s="28">
        <v>40</v>
      </c>
      <c r="I281" s="29" t="s">
        <v>69</v>
      </c>
      <c r="J281" s="30" t="s">
        <v>36</v>
      </c>
      <c r="K281" s="29" t="s">
        <v>70</v>
      </c>
      <c r="L281" s="28" t="s">
        <v>46</v>
      </c>
      <c r="M281" s="28" t="s">
        <v>141</v>
      </c>
      <c r="N281" s="31">
        <v>10559.3</v>
      </c>
      <c r="O281" s="32"/>
      <c r="P281" s="32">
        <f t="shared" si="107"/>
        <v>10559.3</v>
      </c>
      <c r="Q281" s="35">
        <v>1091</v>
      </c>
      <c r="R281" s="35"/>
      <c r="S281" s="32"/>
      <c r="T281" s="33">
        <f t="shared" si="132"/>
        <v>1847.8774999999998</v>
      </c>
      <c r="U281" s="35">
        <f t="shared" si="133"/>
        <v>316.77899999999994</v>
      </c>
      <c r="V281" s="48">
        <f t="shared" ref="V281:V318" si="139">(N281+X281)*6%</f>
        <v>966.17879999999991</v>
      </c>
      <c r="W281" s="35">
        <f t="shared" si="134"/>
        <v>211.18599999999998</v>
      </c>
      <c r="X281" s="41">
        <v>5543.68</v>
      </c>
      <c r="Y281" s="35">
        <v>708.25</v>
      </c>
      <c r="Z281" s="32"/>
      <c r="AA281" s="49"/>
      <c r="AB281" s="35"/>
      <c r="AC281" s="41"/>
      <c r="AD281" s="35">
        <f t="shared" si="135"/>
        <v>179.50810000000001</v>
      </c>
      <c r="AE281" s="35">
        <f t="shared" si="130"/>
        <v>4646.0919999999996</v>
      </c>
      <c r="AF281" s="41">
        <f t="shared" si="136"/>
        <v>12882.383999999998</v>
      </c>
      <c r="AG281" s="32">
        <f t="shared" si="137"/>
        <v>26838.3</v>
      </c>
      <c r="AH281" s="35">
        <v>5279.7</v>
      </c>
      <c r="AI281" s="35">
        <f t="shared" ref="AI281:AI318" si="140">(N281/30)*15</f>
        <v>5279.65</v>
      </c>
      <c r="AJ281" s="35">
        <f t="shared" ref="AJ281:AJ318" si="141">(N281+X281)/30*3</f>
        <v>1610.2979999999998</v>
      </c>
      <c r="AK281" s="35">
        <f t="shared" ref="AK281:AK318" si="142">(N281+X281)/30*5</f>
        <v>2683.83</v>
      </c>
      <c r="AL281" s="35">
        <f t="shared" ref="AL281:AL318" si="143">(N281+X281)/30*15</f>
        <v>8051.49</v>
      </c>
      <c r="AM281" s="35">
        <f t="shared" ref="AM281:AM318" si="144">(N281+X281)/30*12</f>
        <v>6441.1919999999991</v>
      </c>
      <c r="AN281" s="35"/>
      <c r="AO281" s="35"/>
      <c r="AP281" s="35"/>
      <c r="AQ281" s="35"/>
      <c r="AR281" s="36">
        <f t="shared" si="138"/>
        <v>330798.04879999999</v>
      </c>
      <c r="AS281" s="35"/>
    </row>
    <row r="282" spans="1:45" s="8" customFormat="1" x14ac:dyDescent="0.2">
      <c r="A282" s="24">
        <f t="shared" si="129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27">
        <v>38384</v>
      </c>
      <c r="G282" s="24">
        <v>14</v>
      </c>
      <c r="H282" s="28">
        <v>40</v>
      </c>
      <c r="I282" s="29" t="s">
        <v>69</v>
      </c>
      <c r="J282" s="30" t="s">
        <v>21</v>
      </c>
      <c r="K282" s="29" t="s">
        <v>70</v>
      </c>
      <c r="L282" s="28" t="s">
        <v>46</v>
      </c>
      <c r="M282" s="28" t="s">
        <v>141</v>
      </c>
      <c r="N282" s="31">
        <v>9666.0499999999993</v>
      </c>
      <c r="O282" s="32"/>
      <c r="P282" s="32">
        <f t="shared" si="107"/>
        <v>9666.0499999999993</v>
      </c>
      <c r="Q282" s="35">
        <v>1091</v>
      </c>
      <c r="R282" s="35"/>
      <c r="S282" s="32"/>
      <c r="T282" s="33">
        <f t="shared" si="132"/>
        <v>1691.5587499999997</v>
      </c>
      <c r="U282" s="35">
        <f t="shared" si="133"/>
        <v>289.98149999999998</v>
      </c>
      <c r="V282" s="48">
        <f t="shared" si="139"/>
        <v>742.35179999999991</v>
      </c>
      <c r="W282" s="35">
        <f t="shared" si="134"/>
        <v>193.321</v>
      </c>
      <c r="X282" s="41">
        <v>2706.48</v>
      </c>
      <c r="Y282" s="35">
        <v>708.25</v>
      </c>
      <c r="Z282" s="32"/>
      <c r="AA282" s="49"/>
      <c r="AB282" s="35"/>
      <c r="AC282" s="41">
        <v>1180</v>
      </c>
      <c r="AD282" s="35">
        <f t="shared" si="135"/>
        <v>164.32284999999999</v>
      </c>
      <c r="AE282" s="35">
        <f t="shared" si="130"/>
        <v>4253.0619999999999</v>
      </c>
      <c r="AF282" s="41">
        <f t="shared" si="136"/>
        <v>9898.0239999999976</v>
      </c>
      <c r="AG282" s="32">
        <f t="shared" si="137"/>
        <v>20620.883333333331</v>
      </c>
      <c r="AH282" s="35">
        <v>4833</v>
      </c>
      <c r="AI282" s="35">
        <f t="shared" si="140"/>
        <v>4833.0249999999996</v>
      </c>
      <c r="AJ282" s="35">
        <f t="shared" si="141"/>
        <v>1237.2529999999997</v>
      </c>
      <c r="AK282" s="35">
        <f t="shared" si="142"/>
        <v>2062.0883333333331</v>
      </c>
      <c r="AL282" s="35">
        <f t="shared" si="143"/>
        <v>6186.2649999999994</v>
      </c>
      <c r="AM282" s="35">
        <f t="shared" si="144"/>
        <v>4949.0119999999988</v>
      </c>
      <c r="AN282" s="35"/>
      <c r="AO282" s="35"/>
      <c r="AP282" s="35"/>
      <c r="AQ282" s="35"/>
      <c r="AR282" s="36">
        <f t="shared" si="138"/>
        <v>280072.40346666658</v>
      </c>
      <c r="AS282" s="35"/>
    </row>
    <row r="283" spans="1:45" s="8" customFormat="1" x14ac:dyDescent="0.2">
      <c r="A283" s="24">
        <f t="shared" si="129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27">
        <v>40360</v>
      </c>
      <c r="G283" s="24">
        <v>14</v>
      </c>
      <c r="H283" s="28">
        <v>40</v>
      </c>
      <c r="I283" s="29" t="s">
        <v>69</v>
      </c>
      <c r="J283" s="30" t="s">
        <v>21</v>
      </c>
      <c r="K283" s="29" t="s">
        <v>70</v>
      </c>
      <c r="L283" s="28" t="s">
        <v>46</v>
      </c>
      <c r="M283" s="28" t="s">
        <v>141</v>
      </c>
      <c r="N283" s="31">
        <v>9666.0499999999993</v>
      </c>
      <c r="O283" s="32"/>
      <c r="P283" s="32">
        <f t="shared" si="107"/>
        <v>9666.0499999999993</v>
      </c>
      <c r="Q283" s="35">
        <v>1091</v>
      </c>
      <c r="R283" s="35"/>
      <c r="S283" s="32"/>
      <c r="T283" s="33">
        <f t="shared" si="132"/>
        <v>1691.5587499999997</v>
      </c>
      <c r="U283" s="35">
        <f t="shared" si="133"/>
        <v>289.98149999999998</v>
      </c>
      <c r="V283" s="48">
        <f t="shared" si="139"/>
        <v>684.35580000000004</v>
      </c>
      <c r="W283" s="35">
        <f t="shared" si="134"/>
        <v>193.321</v>
      </c>
      <c r="X283" s="41">
        <v>1739.88</v>
      </c>
      <c r="Y283" s="35">
        <v>708.25</v>
      </c>
      <c r="Z283" s="32"/>
      <c r="AA283" s="49"/>
      <c r="AB283" s="35"/>
      <c r="AC283" s="41"/>
      <c r="AD283" s="35">
        <f t="shared" si="135"/>
        <v>164.32284999999999</v>
      </c>
      <c r="AE283" s="35">
        <f t="shared" si="130"/>
        <v>4253.0619999999999</v>
      </c>
      <c r="AF283" s="41">
        <f t="shared" si="136"/>
        <v>9124.7440000000006</v>
      </c>
      <c r="AG283" s="32">
        <f t="shared" si="137"/>
        <v>19009.883333333335</v>
      </c>
      <c r="AH283" s="35">
        <v>4833</v>
      </c>
      <c r="AI283" s="35">
        <f t="shared" si="140"/>
        <v>4833.0249999999996</v>
      </c>
      <c r="AJ283" s="35">
        <f t="shared" si="141"/>
        <v>1140.5930000000001</v>
      </c>
      <c r="AK283" s="35">
        <f t="shared" si="142"/>
        <v>1900.9883333333335</v>
      </c>
      <c r="AL283" s="35">
        <f t="shared" si="143"/>
        <v>5702.9650000000001</v>
      </c>
      <c r="AM283" s="35">
        <f t="shared" si="144"/>
        <v>4562.3720000000003</v>
      </c>
      <c r="AN283" s="35"/>
      <c r="AO283" s="35"/>
      <c r="AP283" s="35"/>
      <c r="AQ283" s="35"/>
      <c r="AR283" s="36">
        <f t="shared" si="138"/>
        <v>250105.27146666669</v>
      </c>
      <c r="AS283" s="35"/>
    </row>
    <row r="284" spans="1:45" s="8" customFormat="1" x14ac:dyDescent="0.2">
      <c r="A284" s="24">
        <f t="shared" si="129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27">
        <v>41570</v>
      </c>
      <c r="G284" s="24">
        <v>14</v>
      </c>
      <c r="H284" s="28">
        <v>40</v>
      </c>
      <c r="I284" s="29" t="s">
        <v>69</v>
      </c>
      <c r="J284" s="30" t="s">
        <v>21</v>
      </c>
      <c r="K284" s="29" t="s">
        <v>70</v>
      </c>
      <c r="L284" s="28" t="s">
        <v>46</v>
      </c>
      <c r="M284" s="28" t="s">
        <v>141</v>
      </c>
      <c r="N284" s="31">
        <v>9666.0499999999993</v>
      </c>
      <c r="O284" s="32"/>
      <c r="P284" s="32">
        <f t="shared" si="107"/>
        <v>9666.0499999999993</v>
      </c>
      <c r="Q284" s="35">
        <v>1091</v>
      </c>
      <c r="R284" s="35"/>
      <c r="S284" s="32"/>
      <c r="T284" s="33">
        <f t="shared" si="132"/>
        <v>1691.5587499999997</v>
      </c>
      <c r="U284" s="35">
        <f t="shared" si="133"/>
        <v>289.98149999999998</v>
      </c>
      <c r="V284" s="48">
        <f t="shared" si="139"/>
        <v>637.95899999999995</v>
      </c>
      <c r="W284" s="35">
        <f t="shared" si="134"/>
        <v>193.321</v>
      </c>
      <c r="X284" s="41">
        <v>966.6</v>
      </c>
      <c r="Y284" s="35">
        <v>708.25</v>
      </c>
      <c r="Z284" s="32"/>
      <c r="AA284" s="49"/>
      <c r="AB284" s="35"/>
      <c r="AC284" s="41"/>
      <c r="AD284" s="35">
        <f t="shared" si="135"/>
        <v>164.32284999999999</v>
      </c>
      <c r="AE284" s="35">
        <f t="shared" si="130"/>
        <v>4253.0619999999999</v>
      </c>
      <c r="AF284" s="41">
        <f t="shared" si="136"/>
        <v>8506.1200000000008</v>
      </c>
      <c r="AG284" s="32">
        <f t="shared" si="137"/>
        <v>17721.083333333336</v>
      </c>
      <c r="AH284" s="35">
        <v>4833</v>
      </c>
      <c r="AI284" s="35">
        <f t="shared" si="140"/>
        <v>4833.0249999999996</v>
      </c>
      <c r="AJ284" s="35">
        <f t="shared" si="141"/>
        <v>1063.2650000000001</v>
      </c>
      <c r="AK284" s="35">
        <f t="shared" si="142"/>
        <v>1772.1083333333333</v>
      </c>
      <c r="AL284" s="35">
        <f t="shared" si="143"/>
        <v>5316.3249999999998</v>
      </c>
      <c r="AM284" s="35">
        <f t="shared" si="144"/>
        <v>4253.0600000000004</v>
      </c>
      <c r="AN284" s="35"/>
      <c r="AO284" s="35"/>
      <c r="AP284" s="35"/>
      <c r="AQ284" s="35"/>
      <c r="AR284" s="36">
        <f t="shared" si="138"/>
        <v>237459.56586666667</v>
      </c>
      <c r="AS284" s="35"/>
    </row>
    <row r="285" spans="1:45" s="8" customFormat="1" x14ac:dyDescent="0.2">
      <c r="A285" s="24">
        <f t="shared" si="129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27">
        <v>38768</v>
      </c>
      <c r="G285" s="24">
        <v>13</v>
      </c>
      <c r="H285" s="28">
        <v>40</v>
      </c>
      <c r="I285" s="29" t="s">
        <v>69</v>
      </c>
      <c r="J285" s="30" t="s">
        <v>23</v>
      </c>
      <c r="K285" s="29" t="s">
        <v>70</v>
      </c>
      <c r="L285" s="28" t="s">
        <v>46</v>
      </c>
      <c r="M285" s="28" t="s">
        <v>141</v>
      </c>
      <c r="N285" s="31">
        <v>9006.5499999999993</v>
      </c>
      <c r="O285" s="32"/>
      <c r="P285" s="32">
        <f t="shared" si="107"/>
        <v>9006.5499999999993</v>
      </c>
      <c r="Q285" s="35">
        <v>1091</v>
      </c>
      <c r="R285" s="35"/>
      <c r="S285" s="32"/>
      <c r="T285" s="33">
        <f t="shared" si="132"/>
        <v>1576.1462499999998</v>
      </c>
      <c r="U285" s="35">
        <f t="shared" si="133"/>
        <v>270.19649999999996</v>
      </c>
      <c r="V285" s="48">
        <f t="shared" si="139"/>
        <v>680.90219999999988</v>
      </c>
      <c r="W285" s="35">
        <f t="shared" si="134"/>
        <v>180.131</v>
      </c>
      <c r="X285" s="41">
        <v>2341.8200000000002</v>
      </c>
      <c r="Y285" s="35">
        <v>708.25</v>
      </c>
      <c r="Z285" s="32"/>
      <c r="AA285" s="49"/>
      <c r="AB285" s="35"/>
      <c r="AC285" s="41"/>
      <c r="AD285" s="35">
        <f t="shared" si="135"/>
        <v>153.11134999999999</v>
      </c>
      <c r="AE285" s="35">
        <f t="shared" si="130"/>
        <v>3962.8820000000001</v>
      </c>
      <c r="AF285" s="41">
        <f t="shared" si="136"/>
        <v>9078.6959999999981</v>
      </c>
      <c r="AG285" s="32">
        <f t="shared" si="137"/>
        <v>18913.949999999997</v>
      </c>
      <c r="AH285" s="35">
        <v>4503.3</v>
      </c>
      <c r="AI285" s="35">
        <f t="shared" si="140"/>
        <v>4503.2749999999996</v>
      </c>
      <c r="AJ285" s="35">
        <f t="shared" si="141"/>
        <v>1134.8369999999998</v>
      </c>
      <c r="AK285" s="35">
        <f t="shared" si="142"/>
        <v>1891.3949999999998</v>
      </c>
      <c r="AL285" s="35">
        <f t="shared" si="143"/>
        <v>5674.1849999999995</v>
      </c>
      <c r="AM285" s="35">
        <f t="shared" si="144"/>
        <v>4539.347999999999</v>
      </c>
      <c r="AN285" s="35"/>
      <c r="AO285" s="35"/>
      <c r="AP285" s="35"/>
      <c r="AQ285" s="35"/>
      <c r="AR285" s="36">
        <f t="shared" si="138"/>
        <v>246299.15559999997</v>
      </c>
      <c r="AS285" s="35"/>
    </row>
    <row r="286" spans="1:45" s="8" customFormat="1" x14ac:dyDescent="0.2">
      <c r="A286" s="24">
        <f t="shared" si="129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27">
        <v>41122</v>
      </c>
      <c r="G286" s="24">
        <v>13</v>
      </c>
      <c r="H286" s="28">
        <v>40</v>
      </c>
      <c r="I286" s="29" t="s">
        <v>69</v>
      </c>
      <c r="J286" s="30" t="s">
        <v>23</v>
      </c>
      <c r="K286" s="29" t="s">
        <v>70</v>
      </c>
      <c r="L286" s="28" t="s">
        <v>46</v>
      </c>
      <c r="M286" s="28" t="s">
        <v>141</v>
      </c>
      <c r="N286" s="31">
        <v>9006.5499999999993</v>
      </c>
      <c r="O286" s="32"/>
      <c r="P286" s="32">
        <f t="shared" si="107"/>
        <v>9006.5499999999993</v>
      </c>
      <c r="Q286" s="35">
        <v>1091</v>
      </c>
      <c r="R286" s="35"/>
      <c r="S286" s="32"/>
      <c r="T286" s="33">
        <f t="shared" si="132"/>
        <v>1576.1462499999998</v>
      </c>
      <c r="U286" s="35">
        <f t="shared" si="133"/>
        <v>270.19649999999996</v>
      </c>
      <c r="V286" s="48">
        <f t="shared" si="139"/>
        <v>616.04819999999995</v>
      </c>
      <c r="W286" s="35">
        <f t="shared" si="134"/>
        <v>180.131</v>
      </c>
      <c r="X286" s="41">
        <v>1260.92</v>
      </c>
      <c r="Y286" s="35">
        <v>708.25</v>
      </c>
      <c r="Z286" s="32"/>
      <c r="AA286" s="49"/>
      <c r="AB286" s="35"/>
      <c r="AC286" s="41"/>
      <c r="AD286" s="35">
        <f t="shared" si="135"/>
        <v>153.11134999999999</v>
      </c>
      <c r="AE286" s="35">
        <f t="shared" si="130"/>
        <v>3962.8820000000001</v>
      </c>
      <c r="AF286" s="41">
        <f t="shared" si="136"/>
        <v>8213.9759999999987</v>
      </c>
      <c r="AG286" s="32">
        <f t="shared" si="137"/>
        <v>17112.449999999997</v>
      </c>
      <c r="AH286" s="35">
        <v>4503.3</v>
      </c>
      <c r="AI286" s="35">
        <f t="shared" si="140"/>
        <v>4503.2749999999996</v>
      </c>
      <c r="AJ286" s="35">
        <f t="shared" si="141"/>
        <v>1026.7469999999998</v>
      </c>
      <c r="AK286" s="35">
        <f t="shared" si="142"/>
        <v>1711.2449999999999</v>
      </c>
      <c r="AL286" s="35">
        <f t="shared" si="143"/>
        <v>5133.7349999999997</v>
      </c>
      <c r="AM286" s="35">
        <f t="shared" si="144"/>
        <v>4106.9879999999994</v>
      </c>
      <c r="AN286" s="35"/>
      <c r="AO286" s="35"/>
      <c r="AP286" s="35"/>
      <c r="AQ286" s="35"/>
      <c r="AR286" s="36">
        <f t="shared" si="138"/>
        <v>228622.83759999997</v>
      </c>
      <c r="AS286" s="35"/>
    </row>
    <row r="287" spans="1:45" s="8" customFormat="1" x14ac:dyDescent="0.2">
      <c r="A287" s="24">
        <f t="shared" si="129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27">
        <v>43070</v>
      </c>
      <c r="G287" s="24">
        <v>13</v>
      </c>
      <c r="H287" s="28">
        <v>40</v>
      </c>
      <c r="I287" s="29" t="s">
        <v>69</v>
      </c>
      <c r="J287" s="30" t="s">
        <v>23</v>
      </c>
      <c r="K287" s="29" t="s">
        <v>70</v>
      </c>
      <c r="L287" s="28" t="s">
        <v>46</v>
      </c>
      <c r="M287" s="28" t="s">
        <v>141</v>
      </c>
      <c r="N287" s="31">
        <v>9006.5499999999993</v>
      </c>
      <c r="O287" s="32"/>
      <c r="P287" s="32">
        <f t="shared" si="107"/>
        <v>9006.5499999999993</v>
      </c>
      <c r="Q287" s="35">
        <v>1091</v>
      </c>
      <c r="R287" s="35"/>
      <c r="S287" s="32"/>
      <c r="T287" s="33">
        <f t="shared" si="132"/>
        <v>1576.1462499999998</v>
      </c>
      <c r="U287" s="35">
        <f t="shared" si="133"/>
        <v>270.19649999999996</v>
      </c>
      <c r="V287" s="48">
        <f t="shared" si="139"/>
        <v>540.39299999999992</v>
      </c>
      <c r="W287" s="35">
        <f t="shared" si="134"/>
        <v>180.131</v>
      </c>
      <c r="X287" s="41"/>
      <c r="Y287" s="35">
        <v>708.25</v>
      </c>
      <c r="Z287" s="32"/>
      <c r="AA287" s="49"/>
      <c r="AB287" s="35"/>
      <c r="AC287" s="41">
        <v>786.6</v>
      </c>
      <c r="AD287" s="35">
        <f t="shared" si="135"/>
        <v>153.11134999999999</v>
      </c>
      <c r="AE287" s="35">
        <f t="shared" si="130"/>
        <v>3962.8820000000001</v>
      </c>
      <c r="AF287" s="41">
        <f t="shared" si="136"/>
        <v>7205.24</v>
      </c>
      <c r="AG287" s="32">
        <f t="shared" si="137"/>
        <v>15010.916666666666</v>
      </c>
      <c r="AH287" s="35">
        <v>4503.3</v>
      </c>
      <c r="AI287" s="35">
        <f t="shared" si="140"/>
        <v>4503.2749999999996</v>
      </c>
      <c r="AJ287" s="35">
        <f t="shared" si="141"/>
        <v>900.65499999999997</v>
      </c>
      <c r="AK287" s="35">
        <f t="shared" si="142"/>
        <v>1501.0916666666665</v>
      </c>
      <c r="AL287" s="35">
        <f t="shared" si="143"/>
        <v>4503.2749999999996</v>
      </c>
      <c r="AM287" s="35">
        <f t="shared" si="144"/>
        <v>3602.62</v>
      </c>
      <c r="AN287" s="35"/>
      <c r="AO287" s="35"/>
      <c r="AP287" s="35"/>
      <c r="AQ287" s="35"/>
      <c r="AR287" s="36">
        <f t="shared" si="138"/>
        <v>217441.7925333333</v>
      </c>
      <c r="AS287" s="35"/>
    </row>
    <row r="288" spans="1:45" s="8" customFormat="1" x14ac:dyDescent="0.2">
      <c r="A288" s="24">
        <f t="shared" si="129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27">
        <v>41836</v>
      </c>
      <c r="G288" s="24">
        <v>13</v>
      </c>
      <c r="H288" s="28">
        <v>40</v>
      </c>
      <c r="I288" s="29" t="s">
        <v>69</v>
      </c>
      <c r="J288" s="30" t="s">
        <v>23</v>
      </c>
      <c r="K288" s="29" t="s">
        <v>70</v>
      </c>
      <c r="L288" s="28" t="s">
        <v>46</v>
      </c>
      <c r="M288" s="28" t="s">
        <v>141</v>
      </c>
      <c r="N288" s="31">
        <v>9006.5499999999993</v>
      </c>
      <c r="O288" s="32"/>
      <c r="P288" s="32">
        <f t="shared" si="107"/>
        <v>9006.5499999999993</v>
      </c>
      <c r="Q288" s="35">
        <v>1091</v>
      </c>
      <c r="R288" s="35"/>
      <c r="S288" s="32"/>
      <c r="T288" s="33">
        <f t="shared" si="132"/>
        <v>1576.1462499999998</v>
      </c>
      <c r="U288" s="35">
        <f t="shared" si="133"/>
        <v>270.19649999999996</v>
      </c>
      <c r="V288" s="48">
        <f t="shared" si="139"/>
        <v>594.43259999999998</v>
      </c>
      <c r="W288" s="35">
        <f t="shared" si="134"/>
        <v>180.131</v>
      </c>
      <c r="X288" s="41">
        <v>900.66</v>
      </c>
      <c r="Y288" s="35">
        <v>708.25</v>
      </c>
      <c r="Z288" s="32"/>
      <c r="AA288" s="49"/>
      <c r="AB288" s="35"/>
      <c r="AC288" s="41"/>
      <c r="AD288" s="35">
        <f t="shared" si="135"/>
        <v>153.11134999999999</v>
      </c>
      <c r="AE288" s="35">
        <f t="shared" si="130"/>
        <v>3962.8820000000001</v>
      </c>
      <c r="AF288" s="41">
        <f t="shared" si="136"/>
        <v>7925.7679999999991</v>
      </c>
      <c r="AG288" s="32">
        <f t="shared" si="137"/>
        <v>16512.016666666666</v>
      </c>
      <c r="AH288" s="35">
        <v>4503.3</v>
      </c>
      <c r="AI288" s="35">
        <f t="shared" si="140"/>
        <v>4503.2749999999996</v>
      </c>
      <c r="AJ288" s="35">
        <f t="shared" si="141"/>
        <v>990.72099999999989</v>
      </c>
      <c r="AK288" s="35">
        <f t="shared" si="142"/>
        <v>1651.2016666666664</v>
      </c>
      <c r="AL288" s="35">
        <f t="shared" si="143"/>
        <v>4953.6049999999996</v>
      </c>
      <c r="AM288" s="35">
        <f t="shared" si="144"/>
        <v>3962.8839999999996</v>
      </c>
      <c r="AN288" s="35"/>
      <c r="AO288" s="35"/>
      <c r="AP288" s="35"/>
      <c r="AQ288" s="35"/>
      <c r="AR288" s="36">
        <f t="shared" si="138"/>
        <v>222731.3857333333</v>
      </c>
      <c r="AS288" s="35"/>
    </row>
    <row r="289" spans="1:45" s="8" customFormat="1" x14ac:dyDescent="0.2">
      <c r="A289" s="24">
        <f t="shared" si="129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27">
        <v>41106</v>
      </c>
      <c r="G289" s="24">
        <v>13</v>
      </c>
      <c r="H289" s="28">
        <v>40</v>
      </c>
      <c r="I289" s="29" t="s">
        <v>69</v>
      </c>
      <c r="J289" s="30" t="s">
        <v>24</v>
      </c>
      <c r="K289" s="29" t="s">
        <v>70</v>
      </c>
      <c r="L289" s="28" t="s">
        <v>46</v>
      </c>
      <c r="M289" s="28" t="s">
        <v>144</v>
      </c>
      <c r="N289" s="31">
        <v>9006.5499999999993</v>
      </c>
      <c r="O289" s="32"/>
      <c r="P289" s="32">
        <f t="shared" ref="P289" si="145">N289+O289</f>
        <v>9006.5499999999993</v>
      </c>
      <c r="Q289" s="35">
        <v>1091</v>
      </c>
      <c r="R289" s="35"/>
      <c r="S289" s="32"/>
      <c r="T289" s="33">
        <f t="shared" ref="T289" si="146">(N289*17.5%)</f>
        <v>1576.1462499999998</v>
      </c>
      <c r="U289" s="35">
        <f t="shared" ref="U289" si="147">N289*3%</f>
        <v>270.19649999999996</v>
      </c>
      <c r="V289" s="48">
        <f t="shared" ref="V289" si="148">(N289+X289)*6%</f>
        <v>616.04819999999995</v>
      </c>
      <c r="W289" s="35">
        <f t="shared" ref="W289" si="149">N289*2%</f>
        <v>180.131</v>
      </c>
      <c r="X289" s="41">
        <v>1260.92</v>
      </c>
      <c r="Y289" s="35">
        <v>708.25</v>
      </c>
      <c r="Z289" s="32"/>
      <c r="AA289" s="49"/>
      <c r="AB289" s="35"/>
      <c r="AC289" s="41"/>
      <c r="AD289" s="35">
        <f t="shared" ref="AD289" si="150">N289*1.7%</f>
        <v>153.11134999999999</v>
      </c>
      <c r="AE289" s="35">
        <f t="shared" si="130"/>
        <v>3962.8820000000001</v>
      </c>
      <c r="AF289" s="41">
        <f t="shared" ref="AF289" si="151">(N289+X289)/30*24</f>
        <v>8213.9759999999987</v>
      </c>
      <c r="AG289" s="32">
        <f t="shared" ref="AG289" si="152">(N289+X289)/30*50</f>
        <v>17112.449999999997</v>
      </c>
      <c r="AH289" s="35">
        <v>4503.3</v>
      </c>
      <c r="AI289" s="35">
        <f t="shared" ref="AI289" si="153">(N289/30)*15</f>
        <v>4503.2749999999996</v>
      </c>
      <c r="AJ289" s="35">
        <f t="shared" ref="AJ289" si="154">(N289+X289)/30*3</f>
        <v>1026.7469999999998</v>
      </c>
      <c r="AK289" s="35">
        <f t="shared" ref="AK289" si="155">(N289+X289)/30*5</f>
        <v>1711.2449999999999</v>
      </c>
      <c r="AL289" s="35">
        <f t="shared" ref="AL289" si="156">(N289+X289)/30*15</f>
        <v>5133.7349999999997</v>
      </c>
      <c r="AM289" s="35">
        <f t="shared" ref="AM289" si="157">(N289+X289)/30*12</f>
        <v>4106.9879999999994</v>
      </c>
      <c r="AN289" s="35"/>
      <c r="AO289" s="35"/>
      <c r="AP289" s="35"/>
      <c r="AQ289" s="35"/>
      <c r="AR289" s="36">
        <f t="shared" ref="AR289" si="158">(P289+Q289+R289+S289+T289+U289+V289+W289+X289+Y289+Z289+AA289+AB289+AC289+AD289)*12+(AE289+AF289+AG289+AH289+AI289+AJ289+AK289+AL289+AM289+AN289+AO289+AP289+AQ289)</f>
        <v>228622.83759999997</v>
      </c>
      <c r="AS289" s="35"/>
    </row>
    <row r="290" spans="1:45" s="8" customFormat="1" x14ac:dyDescent="0.2">
      <c r="A290" s="24">
        <f t="shared" si="129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27">
        <v>41791</v>
      </c>
      <c r="G290" s="24">
        <v>10</v>
      </c>
      <c r="H290" s="28">
        <v>40</v>
      </c>
      <c r="I290" s="29" t="s">
        <v>69</v>
      </c>
      <c r="J290" s="30" t="s">
        <v>35</v>
      </c>
      <c r="K290" s="29" t="s">
        <v>70</v>
      </c>
      <c r="L290" s="28" t="s">
        <v>46</v>
      </c>
      <c r="M290" s="28" t="s">
        <v>141</v>
      </c>
      <c r="N290" s="31">
        <v>7723.6</v>
      </c>
      <c r="O290" s="32"/>
      <c r="P290" s="32">
        <f t="shared" si="107"/>
        <v>7723.6</v>
      </c>
      <c r="Q290" s="35">
        <v>1091</v>
      </c>
      <c r="R290" s="35"/>
      <c r="S290" s="32"/>
      <c r="T290" s="33">
        <f t="shared" si="132"/>
        <v>1351.6299999999999</v>
      </c>
      <c r="U290" s="35">
        <f t="shared" si="133"/>
        <v>231.708</v>
      </c>
      <c r="V290" s="48">
        <f t="shared" si="139"/>
        <v>509.75639999999999</v>
      </c>
      <c r="W290" s="35">
        <f t="shared" si="134"/>
        <v>154.47200000000001</v>
      </c>
      <c r="X290" s="41">
        <v>772.34</v>
      </c>
      <c r="Y290" s="35">
        <v>708.25</v>
      </c>
      <c r="Z290" s="32"/>
      <c r="AA290" s="49"/>
      <c r="AB290" s="35"/>
      <c r="AC290" s="41"/>
      <c r="AD290" s="35">
        <f t="shared" si="135"/>
        <v>131.30120000000002</v>
      </c>
      <c r="AE290" s="35">
        <f t="shared" si="130"/>
        <v>3398.384</v>
      </c>
      <c r="AF290" s="41">
        <f t="shared" si="136"/>
        <v>6796.7520000000004</v>
      </c>
      <c r="AG290" s="32">
        <f t="shared" si="137"/>
        <v>14159.900000000001</v>
      </c>
      <c r="AH290" s="35">
        <v>3861.75</v>
      </c>
      <c r="AI290" s="35">
        <f t="shared" si="140"/>
        <v>3861.7999999999997</v>
      </c>
      <c r="AJ290" s="35">
        <f t="shared" si="141"/>
        <v>849.59400000000005</v>
      </c>
      <c r="AK290" s="35">
        <f t="shared" si="142"/>
        <v>1415.9900000000002</v>
      </c>
      <c r="AL290" s="35">
        <f t="shared" si="143"/>
        <v>4247.97</v>
      </c>
      <c r="AM290" s="35">
        <f t="shared" si="144"/>
        <v>3398.3760000000002</v>
      </c>
      <c r="AN290" s="35"/>
      <c r="AO290" s="35"/>
      <c r="AP290" s="35"/>
      <c r="AQ290" s="35"/>
      <c r="AR290" s="36">
        <f t="shared" si="138"/>
        <v>194079.2072</v>
      </c>
      <c r="AS290" s="35"/>
    </row>
    <row r="291" spans="1:45" s="8" customFormat="1" x14ac:dyDescent="0.2">
      <c r="A291" s="24">
        <f t="shared" si="129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27">
        <v>37423</v>
      </c>
      <c r="G291" s="24">
        <v>9</v>
      </c>
      <c r="H291" s="28">
        <v>40</v>
      </c>
      <c r="I291" s="29" t="s">
        <v>69</v>
      </c>
      <c r="J291" s="30" t="s">
        <v>39</v>
      </c>
      <c r="K291" s="29" t="s">
        <v>70</v>
      </c>
      <c r="L291" s="28" t="s">
        <v>46</v>
      </c>
      <c r="M291" s="28" t="s">
        <v>141</v>
      </c>
      <c r="N291" s="31">
        <v>7350</v>
      </c>
      <c r="O291" s="32"/>
      <c r="P291" s="32">
        <f t="shared" si="107"/>
        <v>7350</v>
      </c>
      <c r="Q291" s="35">
        <v>1091</v>
      </c>
      <c r="R291" s="35"/>
      <c r="S291" s="32"/>
      <c r="T291" s="33">
        <f t="shared" si="132"/>
        <v>1286.25</v>
      </c>
      <c r="U291" s="35">
        <f t="shared" si="133"/>
        <v>220.5</v>
      </c>
      <c r="V291" s="48">
        <f t="shared" si="139"/>
        <v>590.93999999999994</v>
      </c>
      <c r="W291" s="35">
        <f t="shared" si="134"/>
        <v>147</v>
      </c>
      <c r="X291" s="41">
        <v>2499</v>
      </c>
      <c r="Y291" s="35">
        <v>708.25</v>
      </c>
      <c r="Z291" s="32"/>
      <c r="AA291" s="49"/>
      <c r="AB291" s="35"/>
      <c r="AC291" s="41"/>
      <c r="AD291" s="35">
        <f t="shared" si="135"/>
        <v>124.95</v>
      </c>
      <c r="AE291" s="35">
        <f t="shared" si="130"/>
        <v>3234</v>
      </c>
      <c r="AF291" s="41">
        <f t="shared" si="136"/>
        <v>7879.2000000000007</v>
      </c>
      <c r="AG291" s="32">
        <f t="shared" si="137"/>
        <v>16415</v>
      </c>
      <c r="AH291" s="35">
        <v>3675</v>
      </c>
      <c r="AI291" s="35">
        <f t="shared" si="140"/>
        <v>3675</v>
      </c>
      <c r="AJ291" s="35">
        <f t="shared" si="141"/>
        <v>984.90000000000009</v>
      </c>
      <c r="AK291" s="35">
        <f t="shared" si="142"/>
        <v>1641.5</v>
      </c>
      <c r="AL291" s="35">
        <f t="shared" si="143"/>
        <v>4924.5</v>
      </c>
      <c r="AM291" s="35">
        <f t="shared" si="144"/>
        <v>3939.6000000000004</v>
      </c>
      <c r="AN291" s="35"/>
      <c r="AO291" s="35"/>
      <c r="AP291" s="35"/>
      <c r="AQ291" s="35"/>
      <c r="AR291" s="36">
        <f t="shared" si="138"/>
        <v>214583.38</v>
      </c>
      <c r="AS291" s="35"/>
    </row>
    <row r="292" spans="1:45" s="8" customFormat="1" x14ac:dyDescent="0.2">
      <c r="A292" s="24">
        <f t="shared" si="129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27">
        <v>37849</v>
      </c>
      <c r="G292" s="24">
        <v>8</v>
      </c>
      <c r="H292" s="28">
        <v>40</v>
      </c>
      <c r="I292" s="29" t="s">
        <v>69</v>
      </c>
      <c r="J292" s="30" t="s">
        <v>37</v>
      </c>
      <c r="K292" s="29" t="s">
        <v>70</v>
      </c>
      <c r="L292" s="28" t="s">
        <v>46</v>
      </c>
      <c r="M292" s="28" t="s">
        <v>141</v>
      </c>
      <c r="N292" s="31">
        <v>6999.5</v>
      </c>
      <c r="O292" s="32"/>
      <c r="P292" s="32">
        <f t="shared" ref="P292:P343" si="159">N292+O292</f>
        <v>6999.5</v>
      </c>
      <c r="Q292" s="35">
        <v>1091</v>
      </c>
      <c r="R292" s="35"/>
      <c r="S292" s="32"/>
      <c r="T292" s="33">
        <f t="shared" si="132"/>
        <v>1224.9124999999999</v>
      </c>
      <c r="U292" s="35">
        <f t="shared" si="133"/>
        <v>209.98499999999999</v>
      </c>
      <c r="V292" s="48">
        <f t="shared" si="139"/>
        <v>554.36279999999999</v>
      </c>
      <c r="W292" s="35">
        <f t="shared" si="134"/>
        <v>139.99</v>
      </c>
      <c r="X292" s="41">
        <v>2239.88</v>
      </c>
      <c r="Y292" s="35">
        <v>708.25</v>
      </c>
      <c r="Z292" s="32"/>
      <c r="AA292" s="49"/>
      <c r="AB292" s="35"/>
      <c r="AC292" s="41"/>
      <c r="AD292" s="35">
        <f t="shared" si="135"/>
        <v>118.9915</v>
      </c>
      <c r="AE292" s="35">
        <f t="shared" si="130"/>
        <v>3079.78</v>
      </c>
      <c r="AF292" s="41">
        <f t="shared" si="136"/>
        <v>7391.5040000000008</v>
      </c>
      <c r="AG292" s="32">
        <f t="shared" si="137"/>
        <v>15398.966666666669</v>
      </c>
      <c r="AH292" s="35">
        <v>3499.8</v>
      </c>
      <c r="AI292" s="35">
        <f t="shared" si="140"/>
        <v>3499.75</v>
      </c>
      <c r="AJ292" s="35">
        <f t="shared" si="141"/>
        <v>923.9380000000001</v>
      </c>
      <c r="AK292" s="35">
        <f t="shared" si="142"/>
        <v>1539.896666666667</v>
      </c>
      <c r="AL292" s="35">
        <f t="shared" si="143"/>
        <v>4619.6900000000005</v>
      </c>
      <c r="AM292" s="35">
        <f t="shared" si="144"/>
        <v>3695.7520000000004</v>
      </c>
      <c r="AN292" s="35"/>
      <c r="AO292" s="35"/>
      <c r="AP292" s="35"/>
      <c r="AQ292" s="35"/>
      <c r="AR292" s="36">
        <f t="shared" si="138"/>
        <v>203091.53893333336</v>
      </c>
      <c r="AS292" s="35"/>
    </row>
    <row r="293" spans="1:45" s="8" customFormat="1" x14ac:dyDescent="0.2">
      <c r="A293" s="24">
        <f t="shared" si="129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27">
        <v>39142</v>
      </c>
      <c r="G293" s="24">
        <v>8</v>
      </c>
      <c r="H293" s="28">
        <v>40</v>
      </c>
      <c r="I293" s="29" t="s">
        <v>69</v>
      </c>
      <c r="J293" s="30" t="s">
        <v>37</v>
      </c>
      <c r="K293" s="29" t="s">
        <v>70</v>
      </c>
      <c r="L293" s="28" t="s">
        <v>46</v>
      </c>
      <c r="M293" s="28" t="s">
        <v>141</v>
      </c>
      <c r="N293" s="31">
        <v>6999.5</v>
      </c>
      <c r="O293" s="32"/>
      <c r="P293" s="32">
        <f t="shared" si="159"/>
        <v>6999.5</v>
      </c>
      <c r="Q293" s="35">
        <v>1091</v>
      </c>
      <c r="R293" s="35"/>
      <c r="S293" s="32"/>
      <c r="T293" s="33">
        <f t="shared" si="132"/>
        <v>1224.9124999999999</v>
      </c>
      <c r="U293" s="35">
        <f t="shared" si="133"/>
        <v>209.98499999999999</v>
      </c>
      <c r="V293" s="48">
        <f t="shared" si="139"/>
        <v>520.76400000000001</v>
      </c>
      <c r="W293" s="35">
        <f t="shared" si="134"/>
        <v>139.99</v>
      </c>
      <c r="X293" s="41">
        <v>1679.9</v>
      </c>
      <c r="Y293" s="35">
        <v>708.25</v>
      </c>
      <c r="Z293" s="32"/>
      <c r="AA293" s="49"/>
      <c r="AB293" s="35"/>
      <c r="AC293" s="41">
        <v>1180</v>
      </c>
      <c r="AD293" s="35">
        <f t="shared" si="135"/>
        <v>118.9915</v>
      </c>
      <c r="AE293" s="35">
        <f t="shared" si="130"/>
        <v>3079.78</v>
      </c>
      <c r="AF293" s="41">
        <f t="shared" si="136"/>
        <v>6943.52</v>
      </c>
      <c r="AG293" s="32">
        <f t="shared" si="137"/>
        <v>14465.666666666666</v>
      </c>
      <c r="AH293" s="35">
        <v>3499.8</v>
      </c>
      <c r="AI293" s="35">
        <f t="shared" si="140"/>
        <v>3499.75</v>
      </c>
      <c r="AJ293" s="35">
        <f t="shared" si="141"/>
        <v>867.94</v>
      </c>
      <c r="AK293" s="35">
        <f t="shared" si="142"/>
        <v>1446.5666666666666</v>
      </c>
      <c r="AL293" s="35">
        <f t="shared" si="143"/>
        <v>4339.7</v>
      </c>
      <c r="AM293" s="35">
        <f t="shared" si="144"/>
        <v>3471.76</v>
      </c>
      <c r="AN293" s="35"/>
      <c r="AO293" s="35"/>
      <c r="AP293" s="35"/>
      <c r="AQ293" s="35"/>
      <c r="AR293" s="36">
        <f t="shared" si="138"/>
        <v>208093.99933333334</v>
      </c>
      <c r="AS293" s="35"/>
    </row>
    <row r="294" spans="1:45" s="8" customFormat="1" x14ac:dyDescent="0.2">
      <c r="A294" s="24">
        <f t="shared" si="129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27">
        <v>40422</v>
      </c>
      <c r="G294" s="24">
        <v>8</v>
      </c>
      <c r="H294" s="28">
        <v>40</v>
      </c>
      <c r="I294" s="29" t="s">
        <v>69</v>
      </c>
      <c r="J294" s="30" t="s">
        <v>36</v>
      </c>
      <c r="K294" s="29" t="s">
        <v>70</v>
      </c>
      <c r="L294" s="28" t="s">
        <v>46</v>
      </c>
      <c r="M294" s="28" t="s">
        <v>141</v>
      </c>
      <c r="N294" s="31">
        <v>6999.5</v>
      </c>
      <c r="O294" s="32"/>
      <c r="P294" s="32">
        <f t="shared" si="159"/>
        <v>6999.5</v>
      </c>
      <c r="Q294" s="35">
        <v>1091</v>
      </c>
      <c r="R294" s="35"/>
      <c r="S294" s="32"/>
      <c r="T294" s="33">
        <f t="shared" si="132"/>
        <v>1224.9124999999999</v>
      </c>
      <c r="U294" s="35">
        <f t="shared" si="133"/>
        <v>209.98499999999999</v>
      </c>
      <c r="V294" s="48">
        <f t="shared" si="139"/>
        <v>495.5652</v>
      </c>
      <c r="W294" s="35">
        <f t="shared" si="134"/>
        <v>139.99</v>
      </c>
      <c r="X294" s="41">
        <v>1259.92</v>
      </c>
      <c r="Y294" s="35">
        <v>708.25</v>
      </c>
      <c r="Z294" s="32"/>
      <c r="AA294" s="49"/>
      <c r="AB294" s="35"/>
      <c r="AC294" s="41"/>
      <c r="AD294" s="35">
        <f t="shared" si="135"/>
        <v>118.9915</v>
      </c>
      <c r="AE294" s="35">
        <f t="shared" si="130"/>
        <v>3079.78</v>
      </c>
      <c r="AF294" s="41">
        <f t="shared" si="136"/>
        <v>6607.5360000000001</v>
      </c>
      <c r="AG294" s="32">
        <f t="shared" si="137"/>
        <v>13765.7</v>
      </c>
      <c r="AH294" s="35">
        <v>3499.8</v>
      </c>
      <c r="AI294" s="35">
        <f t="shared" si="140"/>
        <v>3499.75</v>
      </c>
      <c r="AJ294" s="35">
        <f t="shared" si="141"/>
        <v>825.94200000000001</v>
      </c>
      <c r="AK294" s="35">
        <f t="shared" si="142"/>
        <v>1376.5700000000002</v>
      </c>
      <c r="AL294" s="35">
        <f t="shared" si="143"/>
        <v>4129.71</v>
      </c>
      <c r="AM294" s="35">
        <f t="shared" si="144"/>
        <v>3303.768</v>
      </c>
      <c r="AN294" s="35"/>
      <c r="AO294" s="35"/>
      <c r="AP294" s="35"/>
      <c r="AQ294" s="35"/>
      <c r="AR294" s="36">
        <f t="shared" si="138"/>
        <v>187065.9264</v>
      </c>
      <c r="AS294" s="35"/>
    </row>
    <row r="295" spans="1:45" s="8" customFormat="1" x14ac:dyDescent="0.2">
      <c r="A295" s="24">
        <f t="shared" si="129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27">
        <v>42036</v>
      </c>
      <c r="G295" s="24">
        <v>8</v>
      </c>
      <c r="H295" s="28">
        <v>40</v>
      </c>
      <c r="I295" s="29" t="s">
        <v>69</v>
      </c>
      <c r="J295" s="30" t="s">
        <v>27</v>
      </c>
      <c r="K295" s="29" t="s">
        <v>70</v>
      </c>
      <c r="L295" s="28" t="s">
        <v>46</v>
      </c>
      <c r="M295" s="28" t="s">
        <v>141</v>
      </c>
      <c r="N295" s="31">
        <v>6999.5</v>
      </c>
      <c r="O295" s="32"/>
      <c r="P295" s="32">
        <f t="shared" si="159"/>
        <v>6999.5</v>
      </c>
      <c r="Q295" s="35">
        <v>1091</v>
      </c>
      <c r="R295" s="35"/>
      <c r="S295" s="32"/>
      <c r="T295" s="33">
        <f t="shared" si="132"/>
        <v>1224.9124999999999</v>
      </c>
      <c r="U295" s="35">
        <f t="shared" si="133"/>
        <v>209.98499999999999</v>
      </c>
      <c r="V295" s="48">
        <f t="shared" si="139"/>
        <v>419.96999999999997</v>
      </c>
      <c r="W295" s="35">
        <f t="shared" si="134"/>
        <v>139.99</v>
      </c>
      <c r="X295" s="41"/>
      <c r="Y295" s="35">
        <v>708.25</v>
      </c>
      <c r="Z295" s="32"/>
      <c r="AA295" s="49"/>
      <c r="AB295" s="35"/>
      <c r="AC295" s="41"/>
      <c r="AD295" s="35">
        <f t="shared" si="135"/>
        <v>118.9915</v>
      </c>
      <c r="AE295" s="35">
        <f t="shared" si="130"/>
        <v>3079.78</v>
      </c>
      <c r="AF295" s="41">
        <f t="shared" si="136"/>
        <v>5599.6</v>
      </c>
      <c r="AG295" s="32">
        <f t="shared" si="137"/>
        <v>11665.833333333334</v>
      </c>
      <c r="AH295" s="35">
        <v>3499.8</v>
      </c>
      <c r="AI295" s="35">
        <f t="shared" si="140"/>
        <v>3499.75</v>
      </c>
      <c r="AJ295" s="35">
        <f t="shared" si="141"/>
        <v>699.95</v>
      </c>
      <c r="AK295" s="35">
        <f t="shared" si="142"/>
        <v>1166.5833333333333</v>
      </c>
      <c r="AL295" s="35">
        <f t="shared" si="143"/>
        <v>3499.75</v>
      </c>
      <c r="AM295" s="35">
        <f t="shared" si="144"/>
        <v>2799.8</v>
      </c>
      <c r="AN295" s="35"/>
      <c r="AO295" s="35"/>
      <c r="AP295" s="35"/>
      <c r="AQ295" s="35"/>
      <c r="AR295" s="36">
        <f t="shared" si="138"/>
        <v>166462.03466666664</v>
      </c>
      <c r="AS295" s="35"/>
    </row>
    <row r="296" spans="1:45" s="8" customFormat="1" x14ac:dyDescent="0.2">
      <c r="A296" s="24">
        <f t="shared" si="129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27">
        <v>38792</v>
      </c>
      <c r="G296" s="24">
        <v>8</v>
      </c>
      <c r="H296" s="28">
        <v>40</v>
      </c>
      <c r="I296" s="29" t="s">
        <v>69</v>
      </c>
      <c r="J296" s="30" t="s">
        <v>27</v>
      </c>
      <c r="K296" s="29" t="s">
        <v>70</v>
      </c>
      <c r="L296" s="28" t="s">
        <v>46</v>
      </c>
      <c r="M296" s="28" t="s">
        <v>141</v>
      </c>
      <c r="N296" s="31">
        <v>6999.5</v>
      </c>
      <c r="O296" s="32"/>
      <c r="P296" s="32">
        <f t="shared" si="159"/>
        <v>6999.5</v>
      </c>
      <c r="Q296" s="35">
        <v>1091</v>
      </c>
      <c r="R296" s="35"/>
      <c r="S296" s="32"/>
      <c r="T296" s="33">
        <f t="shared" si="132"/>
        <v>1224.9124999999999</v>
      </c>
      <c r="U296" s="35">
        <f t="shared" si="133"/>
        <v>209.98499999999999</v>
      </c>
      <c r="V296" s="48">
        <f t="shared" si="139"/>
        <v>529.16399999999999</v>
      </c>
      <c r="W296" s="35">
        <f t="shared" si="134"/>
        <v>139.99</v>
      </c>
      <c r="X296" s="41">
        <v>1819.9</v>
      </c>
      <c r="Y296" s="35">
        <v>708.25</v>
      </c>
      <c r="Z296" s="32"/>
      <c r="AA296" s="49"/>
      <c r="AB296" s="35"/>
      <c r="AC296" s="41"/>
      <c r="AD296" s="35">
        <f t="shared" si="135"/>
        <v>118.9915</v>
      </c>
      <c r="AE296" s="35">
        <f t="shared" si="130"/>
        <v>3079.78</v>
      </c>
      <c r="AF296" s="41">
        <f t="shared" si="136"/>
        <v>7055.5199999999986</v>
      </c>
      <c r="AG296" s="32">
        <f t="shared" si="137"/>
        <v>14698.999999999998</v>
      </c>
      <c r="AH296" s="35">
        <v>3499.8</v>
      </c>
      <c r="AI296" s="35">
        <f t="shared" si="140"/>
        <v>3499.75</v>
      </c>
      <c r="AJ296" s="35">
        <f t="shared" si="141"/>
        <v>881.93999999999983</v>
      </c>
      <c r="AK296" s="35">
        <f t="shared" si="142"/>
        <v>1469.8999999999999</v>
      </c>
      <c r="AL296" s="35">
        <f t="shared" si="143"/>
        <v>4409.7</v>
      </c>
      <c r="AM296" s="35">
        <f t="shared" si="144"/>
        <v>3527.7599999999993</v>
      </c>
      <c r="AN296" s="35"/>
      <c r="AO296" s="35"/>
      <c r="AP296" s="35"/>
      <c r="AQ296" s="35"/>
      <c r="AR296" s="36">
        <f t="shared" si="138"/>
        <v>196223.46600000001</v>
      </c>
      <c r="AS296" s="35"/>
    </row>
    <row r="297" spans="1:45" s="8" customFormat="1" x14ac:dyDescent="0.2">
      <c r="A297" s="24">
        <f t="shared" si="129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27">
        <v>40984</v>
      </c>
      <c r="G297" s="24">
        <v>7</v>
      </c>
      <c r="H297" s="28">
        <v>40</v>
      </c>
      <c r="I297" s="29" t="s">
        <v>69</v>
      </c>
      <c r="J297" s="30" t="s">
        <v>28</v>
      </c>
      <c r="K297" s="29" t="s">
        <v>70</v>
      </c>
      <c r="L297" s="28" t="s">
        <v>46</v>
      </c>
      <c r="M297" s="28" t="s">
        <v>141</v>
      </c>
      <c r="N297" s="31">
        <v>6654.95</v>
      </c>
      <c r="O297" s="32"/>
      <c r="P297" s="32">
        <f t="shared" si="159"/>
        <v>6654.95</v>
      </c>
      <c r="Q297" s="35">
        <v>1091</v>
      </c>
      <c r="R297" s="35"/>
      <c r="S297" s="32"/>
      <c r="T297" s="33">
        <f t="shared" si="132"/>
        <v>1164.6162499999998</v>
      </c>
      <c r="U297" s="35">
        <f t="shared" si="133"/>
        <v>199.64849999999998</v>
      </c>
      <c r="V297" s="48">
        <f t="shared" si="139"/>
        <v>455.19779999999997</v>
      </c>
      <c r="W297" s="35">
        <f t="shared" si="134"/>
        <v>133.09899999999999</v>
      </c>
      <c r="X297" s="41">
        <v>931.68</v>
      </c>
      <c r="Y297" s="35">
        <v>708.25</v>
      </c>
      <c r="Z297" s="32"/>
      <c r="AA297" s="49"/>
      <c r="AB297" s="35"/>
      <c r="AC297" s="41"/>
      <c r="AD297" s="35">
        <f t="shared" si="135"/>
        <v>113.13415000000001</v>
      </c>
      <c r="AE297" s="35">
        <f t="shared" si="130"/>
        <v>2928.1779999999999</v>
      </c>
      <c r="AF297" s="41">
        <f t="shared" si="136"/>
        <v>6069.3040000000001</v>
      </c>
      <c r="AG297" s="32">
        <f t="shared" si="137"/>
        <v>12644.383333333333</v>
      </c>
      <c r="AH297" s="35">
        <v>3327.45</v>
      </c>
      <c r="AI297" s="35">
        <f t="shared" si="140"/>
        <v>3327.4749999999999</v>
      </c>
      <c r="AJ297" s="35">
        <f t="shared" si="141"/>
        <v>758.66300000000001</v>
      </c>
      <c r="AK297" s="35">
        <f t="shared" si="142"/>
        <v>1264.4383333333333</v>
      </c>
      <c r="AL297" s="35">
        <f t="shared" si="143"/>
        <v>3793.3150000000001</v>
      </c>
      <c r="AM297" s="35">
        <f t="shared" si="144"/>
        <v>3034.652</v>
      </c>
      <c r="AN297" s="35"/>
      <c r="AO297" s="35"/>
      <c r="AP297" s="35"/>
      <c r="AQ297" s="35"/>
      <c r="AR297" s="36">
        <f t="shared" si="138"/>
        <v>174566.76706666665</v>
      </c>
      <c r="AS297" s="35"/>
    </row>
    <row r="298" spans="1:45" s="8" customFormat="1" x14ac:dyDescent="0.2">
      <c r="A298" s="24">
        <f t="shared" si="129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27">
        <v>41821</v>
      </c>
      <c r="G298" s="24">
        <v>7</v>
      </c>
      <c r="H298" s="28">
        <v>40</v>
      </c>
      <c r="I298" s="29" t="s">
        <v>69</v>
      </c>
      <c r="J298" s="30" t="s">
        <v>28</v>
      </c>
      <c r="K298" s="29" t="s">
        <v>70</v>
      </c>
      <c r="L298" s="28" t="s">
        <v>46</v>
      </c>
      <c r="M298" s="28" t="s">
        <v>141</v>
      </c>
      <c r="N298" s="31">
        <v>6654.95</v>
      </c>
      <c r="O298" s="32"/>
      <c r="P298" s="32">
        <f t="shared" si="159"/>
        <v>6654.95</v>
      </c>
      <c r="Q298" s="35">
        <v>1091</v>
      </c>
      <c r="R298" s="35"/>
      <c r="S298" s="32"/>
      <c r="T298" s="33">
        <f t="shared" si="132"/>
        <v>1164.6162499999998</v>
      </c>
      <c r="U298" s="35">
        <f t="shared" si="133"/>
        <v>199.64849999999998</v>
      </c>
      <c r="V298" s="48">
        <f t="shared" si="139"/>
        <v>439.22699999999998</v>
      </c>
      <c r="W298" s="35">
        <f t="shared" si="134"/>
        <v>133.09899999999999</v>
      </c>
      <c r="X298" s="41">
        <v>665.5</v>
      </c>
      <c r="Y298" s="35">
        <v>708.25</v>
      </c>
      <c r="Z298" s="32"/>
      <c r="AA298" s="49"/>
      <c r="AB298" s="35"/>
      <c r="AC298" s="41"/>
      <c r="AD298" s="35">
        <f t="shared" si="135"/>
        <v>113.13415000000001</v>
      </c>
      <c r="AE298" s="35">
        <f t="shared" si="130"/>
        <v>2928.1779999999999</v>
      </c>
      <c r="AF298" s="41">
        <f t="shared" si="136"/>
        <v>5856.36</v>
      </c>
      <c r="AG298" s="32">
        <f t="shared" si="137"/>
        <v>12200.75</v>
      </c>
      <c r="AH298" s="35">
        <v>3327.45</v>
      </c>
      <c r="AI298" s="35">
        <f t="shared" si="140"/>
        <v>3327.4749999999999</v>
      </c>
      <c r="AJ298" s="35">
        <f t="shared" si="141"/>
        <v>732.04499999999996</v>
      </c>
      <c r="AK298" s="35">
        <f t="shared" si="142"/>
        <v>1220.0749999999998</v>
      </c>
      <c r="AL298" s="35">
        <f t="shared" si="143"/>
        <v>3660.2249999999999</v>
      </c>
      <c r="AM298" s="35">
        <f t="shared" si="144"/>
        <v>2928.18</v>
      </c>
      <c r="AN298" s="35"/>
      <c r="AO298" s="35"/>
      <c r="AP298" s="35"/>
      <c r="AQ298" s="35"/>
      <c r="AR298" s="36">
        <f t="shared" si="138"/>
        <v>170213.83679999999</v>
      </c>
      <c r="AS298" s="35"/>
    </row>
    <row r="299" spans="1:45" s="8" customFormat="1" x14ac:dyDescent="0.2">
      <c r="A299" s="24">
        <f t="shared" si="129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27">
        <v>43222</v>
      </c>
      <c r="G299" s="24">
        <v>7</v>
      </c>
      <c r="H299" s="28">
        <v>40</v>
      </c>
      <c r="I299" s="29" t="s">
        <v>69</v>
      </c>
      <c r="J299" s="30" t="s">
        <v>28</v>
      </c>
      <c r="K299" s="29" t="s">
        <v>70</v>
      </c>
      <c r="L299" s="28" t="s">
        <v>46</v>
      </c>
      <c r="M299" s="28" t="s">
        <v>141</v>
      </c>
      <c r="N299" s="31">
        <v>6654.95</v>
      </c>
      <c r="O299" s="32"/>
      <c r="P299" s="32">
        <f t="shared" ref="P299:P301" si="160">N299+O299</f>
        <v>6654.95</v>
      </c>
      <c r="Q299" s="35">
        <v>1091</v>
      </c>
      <c r="R299" s="35"/>
      <c r="S299" s="32"/>
      <c r="T299" s="33">
        <f t="shared" si="132"/>
        <v>1164.6162499999998</v>
      </c>
      <c r="U299" s="35">
        <f t="shared" si="133"/>
        <v>199.64849999999998</v>
      </c>
      <c r="V299" s="48">
        <f t="shared" si="139"/>
        <v>399.29699999999997</v>
      </c>
      <c r="W299" s="35">
        <f t="shared" si="134"/>
        <v>133.09899999999999</v>
      </c>
      <c r="X299" s="41"/>
      <c r="Y299" s="35">
        <v>708.25</v>
      </c>
      <c r="Z299" s="32"/>
      <c r="AA299" s="49"/>
      <c r="AB299" s="35"/>
      <c r="AC299" s="41"/>
      <c r="AD299" s="35">
        <f t="shared" si="135"/>
        <v>113.13415000000001</v>
      </c>
      <c r="AE299" s="35">
        <f t="shared" si="130"/>
        <v>2928.1779999999999</v>
      </c>
      <c r="AF299" s="41">
        <f t="shared" si="136"/>
        <v>5323.9599999999991</v>
      </c>
      <c r="AG299" s="32">
        <f t="shared" si="137"/>
        <v>11091.583333333332</v>
      </c>
      <c r="AH299" s="35">
        <v>3327.45</v>
      </c>
      <c r="AI299" s="35">
        <f t="shared" si="140"/>
        <v>3327.4749999999999</v>
      </c>
      <c r="AJ299" s="35">
        <f t="shared" si="141"/>
        <v>665.49499999999989</v>
      </c>
      <c r="AK299" s="35">
        <f t="shared" si="142"/>
        <v>1109.1583333333333</v>
      </c>
      <c r="AL299" s="35">
        <f t="shared" si="143"/>
        <v>3327.4749999999999</v>
      </c>
      <c r="AM299" s="35">
        <f t="shared" si="144"/>
        <v>2661.9799999999996</v>
      </c>
      <c r="AN299" s="35"/>
      <c r="AO299" s="35"/>
      <c r="AP299" s="35"/>
      <c r="AQ299" s="35"/>
      <c r="AR299" s="36">
        <f t="shared" si="138"/>
        <v>159330.69346666668</v>
      </c>
      <c r="AS299" s="35"/>
    </row>
    <row r="300" spans="1:45" s="8" customFormat="1" x14ac:dyDescent="0.2">
      <c r="A300" s="24">
        <f t="shared" si="129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27">
        <v>42117</v>
      </c>
      <c r="G300" s="24">
        <v>7</v>
      </c>
      <c r="H300" s="28">
        <v>40</v>
      </c>
      <c r="I300" s="29" t="s">
        <v>69</v>
      </c>
      <c r="J300" s="30" t="s">
        <v>28</v>
      </c>
      <c r="K300" s="29" t="s">
        <v>70</v>
      </c>
      <c r="L300" s="28" t="s">
        <v>46</v>
      </c>
      <c r="M300" s="28" t="s">
        <v>141</v>
      </c>
      <c r="N300" s="31">
        <v>6654.95</v>
      </c>
      <c r="O300" s="32"/>
      <c r="P300" s="32">
        <f t="shared" si="160"/>
        <v>6654.95</v>
      </c>
      <c r="Q300" s="35">
        <v>1091</v>
      </c>
      <c r="R300" s="35"/>
      <c r="S300" s="32"/>
      <c r="T300" s="33">
        <f t="shared" si="132"/>
        <v>1164.6162499999998</v>
      </c>
      <c r="U300" s="35">
        <f t="shared" si="133"/>
        <v>199.64849999999998</v>
      </c>
      <c r="V300" s="48">
        <f t="shared" si="139"/>
        <v>399.29699999999997</v>
      </c>
      <c r="W300" s="35">
        <f t="shared" si="134"/>
        <v>133.09899999999999</v>
      </c>
      <c r="X300" s="41"/>
      <c r="Y300" s="35">
        <v>708.25</v>
      </c>
      <c r="Z300" s="32"/>
      <c r="AA300" s="49"/>
      <c r="AB300" s="35"/>
      <c r="AC300" s="41"/>
      <c r="AD300" s="35">
        <f t="shared" si="135"/>
        <v>113.13415000000001</v>
      </c>
      <c r="AE300" s="35">
        <f t="shared" si="130"/>
        <v>2928.1779999999999</v>
      </c>
      <c r="AF300" s="41">
        <f t="shared" si="136"/>
        <v>5323.9599999999991</v>
      </c>
      <c r="AG300" s="32">
        <f t="shared" si="137"/>
        <v>11091.583333333332</v>
      </c>
      <c r="AH300" s="35">
        <v>3327.45</v>
      </c>
      <c r="AI300" s="35">
        <f t="shared" si="140"/>
        <v>3327.4749999999999</v>
      </c>
      <c r="AJ300" s="35">
        <f t="shared" si="141"/>
        <v>665.49499999999989</v>
      </c>
      <c r="AK300" s="35">
        <f t="shared" si="142"/>
        <v>1109.1583333333333</v>
      </c>
      <c r="AL300" s="35">
        <f t="shared" si="143"/>
        <v>3327.4749999999999</v>
      </c>
      <c r="AM300" s="35">
        <f t="shared" si="144"/>
        <v>2661.9799999999996</v>
      </c>
      <c r="AN300" s="35"/>
      <c r="AO300" s="35"/>
      <c r="AP300" s="35"/>
      <c r="AQ300" s="35"/>
      <c r="AR300" s="36">
        <f t="shared" si="138"/>
        <v>159330.69346666668</v>
      </c>
      <c r="AS300" s="35"/>
    </row>
    <row r="301" spans="1:45" s="8" customFormat="1" x14ac:dyDescent="0.2">
      <c r="A301" s="24">
        <f t="shared" si="129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27">
        <v>42310</v>
      </c>
      <c r="G301" s="24">
        <v>7</v>
      </c>
      <c r="H301" s="28">
        <v>40</v>
      </c>
      <c r="I301" s="29" t="s">
        <v>69</v>
      </c>
      <c r="J301" s="30" t="s">
        <v>28</v>
      </c>
      <c r="K301" s="29" t="s">
        <v>70</v>
      </c>
      <c r="L301" s="28" t="s">
        <v>46</v>
      </c>
      <c r="M301" s="28" t="s">
        <v>141</v>
      </c>
      <c r="N301" s="31">
        <v>6654.95</v>
      </c>
      <c r="O301" s="32"/>
      <c r="P301" s="32">
        <f t="shared" si="160"/>
        <v>6654.95</v>
      </c>
      <c r="Q301" s="35">
        <v>1091</v>
      </c>
      <c r="R301" s="35"/>
      <c r="S301" s="32"/>
      <c r="T301" s="33">
        <f t="shared" si="132"/>
        <v>1164.6162499999998</v>
      </c>
      <c r="U301" s="35">
        <f t="shared" si="133"/>
        <v>199.64849999999998</v>
      </c>
      <c r="V301" s="48">
        <f t="shared" si="139"/>
        <v>399.29699999999997</v>
      </c>
      <c r="W301" s="35">
        <f t="shared" si="134"/>
        <v>133.09899999999999</v>
      </c>
      <c r="X301" s="41"/>
      <c r="Y301" s="35">
        <v>708.25</v>
      </c>
      <c r="Z301" s="32"/>
      <c r="AA301" s="49"/>
      <c r="AB301" s="35"/>
      <c r="AC301" s="41"/>
      <c r="AD301" s="35">
        <f t="shared" si="135"/>
        <v>113.13415000000001</v>
      </c>
      <c r="AE301" s="35">
        <f t="shared" si="130"/>
        <v>2928.1779999999999</v>
      </c>
      <c r="AF301" s="41">
        <f t="shared" si="136"/>
        <v>5323.9599999999991</v>
      </c>
      <c r="AG301" s="32">
        <f t="shared" si="137"/>
        <v>11091.583333333332</v>
      </c>
      <c r="AH301" s="35">
        <v>3327.45</v>
      </c>
      <c r="AI301" s="35">
        <f t="shared" si="140"/>
        <v>3327.4749999999999</v>
      </c>
      <c r="AJ301" s="35">
        <f t="shared" si="141"/>
        <v>665.49499999999989</v>
      </c>
      <c r="AK301" s="35">
        <f t="shared" si="142"/>
        <v>1109.1583333333333</v>
      </c>
      <c r="AL301" s="35">
        <f t="shared" si="143"/>
        <v>3327.4749999999999</v>
      </c>
      <c r="AM301" s="35">
        <f t="shared" si="144"/>
        <v>2661.9799999999996</v>
      </c>
      <c r="AN301" s="35"/>
      <c r="AO301" s="35"/>
      <c r="AP301" s="35"/>
      <c r="AQ301" s="35"/>
      <c r="AR301" s="36">
        <f t="shared" si="138"/>
        <v>159330.69346666668</v>
      </c>
      <c r="AS301" s="35"/>
    </row>
    <row r="302" spans="1:45" s="8" customFormat="1" x14ac:dyDescent="0.2">
      <c r="A302" s="24">
        <f t="shared" si="129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27"/>
      <c r="G302" s="24">
        <v>8</v>
      </c>
      <c r="H302" s="28">
        <v>40</v>
      </c>
      <c r="I302" s="29" t="s">
        <v>68</v>
      </c>
      <c r="J302" s="30" t="s">
        <v>38</v>
      </c>
      <c r="K302" s="29" t="s">
        <v>70</v>
      </c>
      <c r="L302" s="28" t="s">
        <v>46</v>
      </c>
      <c r="M302" s="28"/>
      <c r="N302" s="31">
        <v>6999.5</v>
      </c>
      <c r="O302" s="32"/>
      <c r="P302" s="32">
        <f t="shared" si="159"/>
        <v>6999.5</v>
      </c>
      <c r="Q302" s="35">
        <v>1091</v>
      </c>
      <c r="R302" s="35"/>
      <c r="S302" s="32"/>
      <c r="T302" s="33">
        <f t="shared" si="132"/>
        <v>1224.9124999999999</v>
      </c>
      <c r="U302" s="35">
        <f t="shared" si="133"/>
        <v>209.98499999999999</v>
      </c>
      <c r="V302" s="48">
        <f t="shared" si="139"/>
        <v>419.96999999999997</v>
      </c>
      <c r="W302" s="35">
        <f t="shared" si="134"/>
        <v>139.99</v>
      </c>
      <c r="X302" s="41"/>
      <c r="Y302" s="35">
        <v>708.25</v>
      </c>
      <c r="Z302" s="32"/>
      <c r="AA302" s="49"/>
      <c r="AB302" s="35"/>
      <c r="AC302" s="41"/>
      <c r="AD302" s="35">
        <f t="shared" si="135"/>
        <v>118.9915</v>
      </c>
      <c r="AE302" s="35">
        <f t="shared" si="130"/>
        <v>3079.78</v>
      </c>
      <c r="AF302" s="41">
        <f t="shared" si="136"/>
        <v>5599.6</v>
      </c>
      <c r="AG302" s="32">
        <f t="shared" si="137"/>
        <v>11665.833333333334</v>
      </c>
      <c r="AH302" s="35">
        <v>0</v>
      </c>
      <c r="AI302" s="35">
        <f t="shared" si="140"/>
        <v>3499.75</v>
      </c>
      <c r="AJ302" s="35">
        <f t="shared" si="141"/>
        <v>699.95</v>
      </c>
      <c r="AK302" s="35">
        <f t="shared" si="142"/>
        <v>1166.5833333333333</v>
      </c>
      <c r="AL302" s="35">
        <f t="shared" si="143"/>
        <v>3499.75</v>
      </c>
      <c r="AM302" s="35">
        <f t="shared" si="144"/>
        <v>2799.8</v>
      </c>
      <c r="AN302" s="35"/>
      <c r="AO302" s="35"/>
      <c r="AP302" s="35"/>
      <c r="AQ302" s="35"/>
      <c r="AR302" s="36">
        <f t="shared" si="138"/>
        <v>162962.23466666666</v>
      </c>
      <c r="AS302" s="35" t="s">
        <v>72</v>
      </c>
    </row>
    <row r="303" spans="1:45" s="8" customFormat="1" x14ac:dyDescent="0.2">
      <c r="A303" s="24">
        <f t="shared" si="129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27">
        <v>43070</v>
      </c>
      <c r="G303" s="24">
        <v>6</v>
      </c>
      <c r="H303" s="28">
        <v>40</v>
      </c>
      <c r="I303" s="29" t="s">
        <v>69</v>
      </c>
      <c r="J303" s="30" t="s">
        <v>40</v>
      </c>
      <c r="K303" s="29" t="s">
        <v>70</v>
      </c>
      <c r="L303" s="28" t="s">
        <v>46</v>
      </c>
      <c r="M303" s="28" t="s">
        <v>141</v>
      </c>
      <c r="N303" s="31">
        <v>6312.25</v>
      </c>
      <c r="O303" s="32"/>
      <c r="P303" s="32">
        <f t="shared" si="159"/>
        <v>6312.25</v>
      </c>
      <c r="Q303" s="35">
        <v>1091</v>
      </c>
      <c r="R303" s="35"/>
      <c r="S303" s="32"/>
      <c r="T303" s="33">
        <f t="shared" si="132"/>
        <v>1104.64375</v>
      </c>
      <c r="U303" s="35">
        <f t="shared" si="133"/>
        <v>189.36750000000001</v>
      </c>
      <c r="V303" s="48">
        <f t="shared" si="139"/>
        <v>378.73500000000001</v>
      </c>
      <c r="W303" s="35">
        <f t="shared" si="134"/>
        <v>126.245</v>
      </c>
      <c r="X303" s="41"/>
      <c r="Y303" s="35">
        <v>708.25</v>
      </c>
      <c r="Z303" s="32"/>
      <c r="AA303" s="49"/>
      <c r="AB303" s="35"/>
      <c r="AC303" s="41">
        <v>1180</v>
      </c>
      <c r="AD303" s="35">
        <f t="shared" si="135"/>
        <v>107.30825</v>
      </c>
      <c r="AE303" s="35">
        <f t="shared" si="130"/>
        <v>2777.3900000000003</v>
      </c>
      <c r="AF303" s="41">
        <f t="shared" si="136"/>
        <v>5049.8</v>
      </c>
      <c r="AG303" s="32">
        <f t="shared" si="137"/>
        <v>10520.416666666666</v>
      </c>
      <c r="AH303" s="35">
        <v>3156.15</v>
      </c>
      <c r="AI303" s="35">
        <f t="shared" si="140"/>
        <v>3156.125</v>
      </c>
      <c r="AJ303" s="35">
        <f t="shared" si="141"/>
        <v>631.22500000000002</v>
      </c>
      <c r="AK303" s="35">
        <f t="shared" si="142"/>
        <v>1052.0416666666667</v>
      </c>
      <c r="AL303" s="35">
        <f t="shared" si="143"/>
        <v>3156.125</v>
      </c>
      <c r="AM303" s="35">
        <f t="shared" si="144"/>
        <v>2524.9</v>
      </c>
      <c r="AN303" s="35"/>
      <c r="AO303" s="35"/>
      <c r="AP303" s="35"/>
      <c r="AQ303" s="35"/>
      <c r="AR303" s="36">
        <f t="shared" si="138"/>
        <v>166397.76733333335</v>
      </c>
      <c r="AS303" s="35"/>
    </row>
    <row r="304" spans="1:45" s="8" customFormat="1" x14ac:dyDescent="0.2">
      <c r="A304" s="24">
        <f t="shared" si="129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27">
        <v>43070</v>
      </c>
      <c r="G304" s="24">
        <v>6</v>
      </c>
      <c r="H304" s="28">
        <v>40</v>
      </c>
      <c r="I304" s="29" t="s">
        <v>69</v>
      </c>
      <c r="J304" s="30" t="s">
        <v>40</v>
      </c>
      <c r="K304" s="29" t="s">
        <v>70</v>
      </c>
      <c r="L304" s="28" t="s">
        <v>46</v>
      </c>
      <c r="M304" s="28" t="s">
        <v>141</v>
      </c>
      <c r="N304" s="31">
        <v>6312.25</v>
      </c>
      <c r="O304" s="32"/>
      <c r="P304" s="32">
        <f t="shared" si="159"/>
        <v>6312.25</v>
      </c>
      <c r="Q304" s="35">
        <v>1091</v>
      </c>
      <c r="R304" s="35"/>
      <c r="S304" s="32"/>
      <c r="T304" s="33">
        <f t="shared" si="132"/>
        <v>1104.64375</v>
      </c>
      <c r="U304" s="35">
        <f t="shared" si="133"/>
        <v>189.36750000000001</v>
      </c>
      <c r="V304" s="48">
        <f t="shared" si="139"/>
        <v>378.73500000000001</v>
      </c>
      <c r="W304" s="35">
        <f t="shared" si="134"/>
        <v>126.245</v>
      </c>
      <c r="X304" s="41"/>
      <c r="Y304" s="35">
        <v>708.25</v>
      </c>
      <c r="Z304" s="32"/>
      <c r="AA304" s="49"/>
      <c r="AB304" s="35"/>
      <c r="AC304" s="41"/>
      <c r="AD304" s="35">
        <f t="shared" si="135"/>
        <v>107.30825</v>
      </c>
      <c r="AE304" s="35">
        <f t="shared" si="130"/>
        <v>2777.3900000000003</v>
      </c>
      <c r="AF304" s="41">
        <f t="shared" si="136"/>
        <v>5049.8</v>
      </c>
      <c r="AG304" s="32">
        <f t="shared" si="137"/>
        <v>10520.416666666666</v>
      </c>
      <c r="AH304" s="35">
        <v>3156.15</v>
      </c>
      <c r="AI304" s="35">
        <f t="shared" si="140"/>
        <v>3156.125</v>
      </c>
      <c r="AJ304" s="35">
        <f t="shared" si="141"/>
        <v>631.22500000000002</v>
      </c>
      <c r="AK304" s="35">
        <f t="shared" si="142"/>
        <v>1052.0416666666667</v>
      </c>
      <c r="AL304" s="35">
        <f t="shared" si="143"/>
        <v>3156.125</v>
      </c>
      <c r="AM304" s="35">
        <f t="shared" si="144"/>
        <v>2524.9</v>
      </c>
      <c r="AN304" s="35"/>
      <c r="AO304" s="35"/>
      <c r="AP304" s="35"/>
      <c r="AQ304" s="35"/>
      <c r="AR304" s="36">
        <f t="shared" si="138"/>
        <v>152237.76733333335</v>
      </c>
      <c r="AS304" s="35"/>
    </row>
    <row r="305" spans="1:45" s="8" customFormat="1" x14ac:dyDescent="0.2">
      <c r="A305" s="24">
        <f t="shared" si="129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27">
        <v>43344</v>
      </c>
      <c r="G305" s="24">
        <v>4</v>
      </c>
      <c r="H305" s="28">
        <v>40</v>
      </c>
      <c r="I305" s="29" t="s">
        <v>69</v>
      </c>
      <c r="J305" s="30" t="s">
        <v>30</v>
      </c>
      <c r="K305" s="29" t="s">
        <v>70</v>
      </c>
      <c r="L305" s="28" t="s">
        <v>46</v>
      </c>
      <c r="M305" s="28" t="s">
        <v>141</v>
      </c>
      <c r="N305" s="31">
        <v>5723.25</v>
      </c>
      <c r="O305" s="32"/>
      <c r="P305" s="32">
        <f t="shared" si="159"/>
        <v>5723.25</v>
      </c>
      <c r="Q305" s="35">
        <v>1091</v>
      </c>
      <c r="R305" s="35"/>
      <c r="S305" s="32"/>
      <c r="T305" s="33">
        <f t="shared" si="132"/>
        <v>1001.5687499999999</v>
      </c>
      <c r="U305" s="35">
        <f t="shared" si="133"/>
        <v>171.69749999999999</v>
      </c>
      <c r="V305" s="48">
        <f t="shared" si="139"/>
        <v>343.39499999999998</v>
      </c>
      <c r="W305" s="35">
        <f t="shared" si="134"/>
        <v>114.465</v>
      </c>
      <c r="X305" s="41"/>
      <c r="Y305" s="35">
        <v>708.25</v>
      </c>
      <c r="Z305" s="32"/>
      <c r="AA305" s="49"/>
      <c r="AB305" s="35"/>
      <c r="AC305" s="41"/>
      <c r="AD305" s="35">
        <f t="shared" si="135"/>
        <v>97.29525000000001</v>
      </c>
      <c r="AE305" s="35">
        <f t="shared" si="130"/>
        <v>2518.23</v>
      </c>
      <c r="AF305" s="41">
        <f t="shared" si="136"/>
        <v>4578.6000000000004</v>
      </c>
      <c r="AG305" s="32">
        <f t="shared" si="137"/>
        <v>9538.75</v>
      </c>
      <c r="AH305" s="35">
        <v>2861.55</v>
      </c>
      <c r="AI305" s="35">
        <f t="shared" si="140"/>
        <v>2861.625</v>
      </c>
      <c r="AJ305" s="35">
        <f t="shared" si="141"/>
        <v>572.32500000000005</v>
      </c>
      <c r="AK305" s="35">
        <f t="shared" si="142"/>
        <v>953.875</v>
      </c>
      <c r="AL305" s="35">
        <f t="shared" si="143"/>
        <v>2861.625</v>
      </c>
      <c r="AM305" s="35">
        <f t="shared" si="144"/>
        <v>2289.3000000000002</v>
      </c>
      <c r="AN305" s="35"/>
      <c r="AO305" s="35"/>
      <c r="AP305" s="35"/>
      <c r="AQ305" s="35"/>
      <c r="AR305" s="36">
        <f t="shared" si="138"/>
        <v>140046.93799999999</v>
      </c>
      <c r="AS305" s="35"/>
    </row>
    <row r="306" spans="1:45" s="8" customFormat="1" x14ac:dyDescent="0.2">
      <c r="A306" s="24">
        <f t="shared" si="129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27">
        <v>40087</v>
      </c>
      <c r="G306" s="24">
        <v>4</v>
      </c>
      <c r="H306" s="28">
        <v>40</v>
      </c>
      <c r="I306" s="29" t="s">
        <v>69</v>
      </c>
      <c r="J306" s="30" t="s">
        <v>30</v>
      </c>
      <c r="K306" s="29" t="s">
        <v>70</v>
      </c>
      <c r="L306" s="28" t="s">
        <v>46</v>
      </c>
      <c r="M306" s="28" t="s">
        <v>141</v>
      </c>
      <c r="N306" s="31">
        <v>5723.25</v>
      </c>
      <c r="O306" s="32"/>
      <c r="P306" s="32">
        <f t="shared" si="159"/>
        <v>5723.25</v>
      </c>
      <c r="Q306" s="35">
        <v>1091</v>
      </c>
      <c r="R306" s="35"/>
      <c r="S306" s="32"/>
      <c r="T306" s="33">
        <f t="shared" si="132"/>
        <v>1001.5687499999999</v>
      </c>
      <c r="U306" s="35">
        <f t="shared" si="133"/>
        <v>171.69749999999999</v>
      </c>
      <c r="V306" s="48">
        <f t="shared" si="139"/>
        <v>405.20459999999997</v>
      </c>
      <c r="W306" s="35">
        <f t="shared" si="134"/>
        <v>114.465</v>
      </c>
      <c r="X306" s="41">
        <v>1030.1600000000001</v>
      </c>
      <c r="Y306" s="35">
        <v>708.25</v>
      </c>
      <c r="Z306" s="32"/>
      <c r="AA306" s="49"/>
      <c r="AB306" s="35"/>
      <c r="AC306" s="41"/>
      <c r="AD306" s="35">
        <f t="shared" si="135"/>
        <v>97.29525000000001</v>
      </c>
      <c r="AE306" s="35">
        <f t="shared" si="130"/>
        <v>2518.23</v>
      </c>
      <c r="AF306" s="41">
        <f t="shared" si="136"/>
        <v>5402.7280000000001</v>
      </c>
      <c r="AG306" s="32">
        <f t="shared" si="137"/>
        <v>11255.683333333332</v>
      </c>
      <c r="AH306" s="35">
        <v>2861.55</v>
      </c>
      <c r="AI306" s="35">
        <f t="shared" si="140"/>
        <v>2861.625</v>
      </c>
      <c r="AJ306" s="35">
        <f t="shared" si="141"/>
        <v>675.34100000000001</v>
      </c>
      <c r="AK306" s="35">
        <f t="shared" si="142"/>
        <v>1125.5683333333334</v>
      </c>
      <c r="AL306" s="35">
        <f t="shared" si="143"/>
        <v>3376.7049999999999</v>
      </c>
      <c r="AM306" s="35">
        <f t="shared" si="144"/>
        <v>2701.364</v>
      </c>
      <c r="AN306" s="35"/>
      <c r="AO306" s="35"/>
      <c r="AP306" s="35"/>
      <c r="AQ306" s="35"/>
      <c r="AR306" s="36">
        <f t="shared" si="138"/>
        <v>156893.48786666663</v>
      </c>
      <c r="AS306" s="35"/>
    </row>
    <row r="307" spans="1:45" s="8" customFormat="1" x14ac:dyDescent="0.2">
      <c r="A307" s="24">
        <f t="shared" si="129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27">
        <v>43359</v>
      </c>
      <c r="G307" s="24">
        <v>4</v>
      </c>
      <c r="H307" s="28">
        <v>40</v>
      </c>
      <c r="I307" s="29" t="s">
        <v>69</v>
      </c>
      <c r="J307" s="30" t="s">
        <v>30</v>
      </c>
      <c r="K307" s="29" t="s">
        <v>70</v>
      </c>
      <c r="L307" s="28" t="s">
        <v>46</v>
      </c>
      <c r="M307" s="28" t="s">
        <v>141</v>
      </c>
      <c r="N307" s="31">
        <v>5723.25</v>
      </c>
      <c r="O307" s="32"/>
      <c r="P307" s="32">
        <f t="shared" si="159"/>
        <v>5723.25</v>
      </c>
      <c r="Q307" s="35">
        <v>1091</v>
      </c>
      <c r="R307" s="35"/>
      <c r="S307" s="32"/>
      <c r="T307" s="33">
        <f t="shared" si="132"/>
        <v>1001.5687499999999</v>
      </c>
      <c r="U307" s="35">
        <f t="shared" si="133"/>
        <v>171.69749999999999</v>
      </c>
      <c r="V307" s="48">
        <f t="shared" si="139"/>
        <v>343.39499999999998</v>
      </c>
      <c r="W307" s="35">
        <f t="shared" si="134"/>
        <v>114.465</v>
      </c>
      <c r="X307" s="41"/>
      <c r="Y307" s="35">
        <v>708.25</v>
      </c>
      <c r="Z307" s="32"/>
      <c r="AA307" s="49"/>
      <c r="AB307" s="35"/>
      <c r="AC307" s="41"/>
      <c r="AD307" s="35">
        <f t="shared" si="135"/>
        <v>97.29525000000001</v>
      </c>
      <c r="AE307" s="35">
        <f t="shared" si="130"/>
        <v>2518.23</v>
      </c>
      <c r="AF307" s="41">
        <f t="shared" si="136"/>
        <v>4578.6000000000004</v>
      </c>
      <c r="AG307" s="32">
        <f t="shared" si="137"/>
        <v>9538.75</v>
      </c>
      <c r="AH307" s="35">
        <v>2861.55</v>
      </c>
      <c r="AI307" s="35">
        <f t="shared" si="140"/>
        <v>2861.625</v>
      </c>
      <c r="AJ307" s="35">
        <f t="shared" si="141"/>
        <v>572.32500000000005</v>
      </c>
      <c r="AK307" s="35">
        <f t="shared" si="142"/>
        <v>953.875</v>
      </c>
      <c r="AL307" s="35">
        <f t="shared" si="143"/>
        <v>2861.625</v>
      </c>
      <c r="AM307" s="35">
        <f t="shared" si="144"/>
        <v>2289.3000000000002</v>
      </c>
      <c r="AN307" s="35"/>
      <c r="AO307" s="35"/>
      <c r="AP307" s="35"/>
      <c r="AQ307" s="35"/>
      <c r="AR307" s="36">
        <f t="shared" si="138"/>
        <v>140046.93799999999</v>
      </c>
      <c r="AS307" s="35"/>
    </row>
    <row r="308" spans="1:45" s="8" customFormat="1" x14ac:dyDescent="0.2">
      <c r="A308" s="24">
        <f t="shared" si="129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27">
        <v>41761</v>
      </c>
      <c r="G308" s="24">
        <v>4</v>
      </c>
      <c r="H308" s="28">
        <v>40</v>
      </c>
      <c r="I308" s="29" t="s">
        <v>69</v>
      </c>
      <c r="J308" s="30" t="s">
        <v>30</v>
      </c>
      <c r="K308" s="29" t="s">
        <v>70</v>
      </c>
      <c r="L308" s="28" t="s">
        <v>46</v>
      </c>
      <c r="M308" s="28" t="s">
        <v>141</v>
      </c>
      <c r="N308" s="31">
        <v>5723.25</v>
      </c>
      <c r="O308" s="32"/>
      <c r="P308" s="32">
        <f t="shared" si="159"/>
        <v>5723.25</v>
      </c>
      <c r="Q308" s="35">
        <v>1091</v>
      </c>
      <c r="R308" s="35"/>
      <c r="S308" s="32"/>
      <c r="T308" s="33">
        <f t="shared" si="132"/>
        <v>1001.5687499999999</v>
      </c>
      <c r="U308" s="35">
        <f t="shared" si="133"/>
        <v>171.69749999999999</v>
      </c>
      <c r="V308" s="48">
        <f t="shared" si="139"/>
        <v>377.733</v>
      </c>
      <c r="W308" s="35">
        <f t="shared" si="134"/>
        <v>114.465</v>
      </c>
      <c r="X308" s="41">
        <v>572.29999999999995</v>
      </c>
      <c r="Y308" s="35">
        <v>708.25</v>
      </c>
      <c r="Z308" s="32"/>
      <c r="AA308" s="49"/>
      <c r="AB308" s="35"/>
      <c r="AC308" s="41"/>
      <c r="AD308" s="35">
        <f t="shared" si="135"/>
        <v>97.29525000000001</v>
      </c>
      <c r="AE308" s="35">
        <f t="shared" si="130"/>
        <v>2518.23</v>
      </c>
      <c r="AF308" s="41">
        <f t="shared" si="136"/>
        <v>5036.4399999999996</v>
      </c>
      <c r="AG308" s="32">
        <f t="shared" si="137"/>
        <v>10492.583333333332</v>
      </c>
      <c r="AH308" s="35">
        <v>2861.55</v>
      </c>
      <c r="AI308" s="35">
        <f t="shared" si="140"/>
        <v>2861.625</v>
      </c>
      <c r="AJ308" s="35">
        <f t="shared" si="141"/>
        <v>629.55499999999995</v>
      </c>
      <c r="AK308" s="35">
        <f t="shared" si="142"/>
        <v>1049.2583333333332</v>
      </c>
      <c r="AL308" s="35">
        <f t="shared" si="143"/>
        <v>3147.7750000000001</v>
      </c>
      <c r="AM308" s="35">
        <f t="shared" si="144"/>
        <v>2518.2199999999998</v>
      </c>
      <c r="AN308" s="35"/>
      <c r="AO308" s="35"/>
      <c r="AP308" s="35"/>
      <c r="AQ308" s="35"/>
      <c r="AR308" s="36">
        <f t="shared" si="138"/>
        <v>149405.95066666667</v>
      </c>
      <c r="AS308" s="35"/>
    </row>
    <row r="309" spans="1:45" s="8" customFormat="1" x14ac:dyDescent="0.2">
      <c r="A309" s="24">
        <f t="shared" si="129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27">
        <v>42157</v>
      </c>
      <c r="G309" s="24">
        <v>4</v>
      </c>
      <c r="H309" s="28">
        <v>40</v>
      </c>
      <c r="I309" s="29" t="s">
        <v>69</v>
      </c>
      <c r="J309" s="30" t="s">
        <v>30</v>
      </c>
      <c r="K309" s="29" t="s">
        <v>70</v>
      </c>
      <c r="L309" s="28" t="s">
        <v>46</v>
      </c>
      <c r="M309" s="28" t="s">
        <v>141</v>
      </c>
      <c r="N309" s="31">
        <v>5723.25</v>
      </c>
      <c r="O309" s="32"/>
      <c r="P309" s="32">
        <f t="shared" ref="P309" si="161">N309+O309</f>
        <v>5723.25</v>
      </c>
      <c r="Q309" s="35">
        <v>1091</v>
      </c>
      <c r="R309" s="35"/>
      <c r="S309" s="32"/>
      <c r="T309" s="33">
        <f t="shared" si="132"/>
        <v>1001.5687499999999</v>
      </c>
      <c r="U309" s="35">
        <f t="shared" si="133"/>
        <v>171.69749999999999</v>
      </c>
      <c r="V309" s="48">
        <f t="shared" si="139"/>
        <v>343.39499999999998</v>
      </c>
      <c r="W309" s="35">
        <f t="shared" si="134"/>
        <v>114.465</v>
      </c>
      <c r="X309" s="41"/>
      <c r="Y309" s="35">
        <v>708.25</v>
      </c>
      <c r="Z309" s="32"/>
      <c r="AA309" s="49"/>
      <c r="AB309" s="35"/>
      <c r="AC309" s="41"/>
      <c r="AD309" s="35">
        <f t="shared" si="135"/>
        <v>97.29525000000001</v>
      </c>
      <c r="AE309" s="35">
        <f t="shared" si="130"/>
        <v>2518.23</v>
      </c>
      <c r="AF309" s="41">
        <f t="shared" si="136"/>
        <v>4578.6000000000004</v>
      </c>
      <c r="AG309" s="32">
        <f t="shared" si="137"/>
        <v>9538.75</v>
      </c>
      <c r="AH309" s="35">
        <v>2861.55</v>
      </c>
      <c r="AI309" s="35">
        <f t="shared" si="140"/>
        <v>2861.625</v>
      </c>
      <c r="AJ309" s="35">
        <f t="shared" si="141"/>
        <v>572.32500000000005</v>
      </c>
      <c r="AK309" s="35">
        <f t="shared" si="142"/>
        <v>953.875</v>
      </c>
      <c r="AL309" s="35">
        <f t="shared" si="143"/>
        <v>2861.625</v>
      </c>
      <c r="AM309" s="35">
        <f t="shared" si="144"/>
        <v>2289.3000000000002</v>
      </c>
      <c r="AN309" s="35"/>
      <c r="AO309" s="35"/>
      <c r="AP309" s="35"/>
      <c r="AQ309" s="35"/>
      <c r="AR309" s="36">
        <f t="shared" si="138"/>
        <v>140046.93799999999</v>
      </c>
      <c r="AS309" s="35"/>
    </row>
    <row r="310" spans="1:45" s="8" customFormat="1" x14ac:dyDescent="0.2">
      <c r="A310" s="24">
        <f t="shared" si="129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27">
        <v>39037</v>
      </c>
      <c r="G310" s="24">
        <v>4</v>
      </c>
      <c r="H310" s="28">
        <v>40</v>
      </c>
      <c r="I310" s="29" t="s">
        <v>69</v>
      </c>
      <c r="J310" s="30" t="s">
        <v>33</v>
      </c>
      <c r="K310" s="29" t="s">
        <v>70</v>
      </c>
      <c r="L310" s="28" t="s">
        <v>46</v>
      </c>
      <c r="M310" s="28" t="s">
        <v>141</v>
      </c>
      <c r="N310" s="31">
        <v>5723.25</v>
      </c>
      <c r="O310" s="32"/>
      <c r="P310" s="32">
        <f t="shared" si="159"/>
        <v>5723.25</v>
      </c>
      <c r="Q310" s="35">
        <v>1091</v>
      </c>
      <c r="R310" s="35"/>
      <c r="S310" s="32"/>
      <c r="T310" s="33">
        <f t="shared" si="132"/>
        <v>1001.5687499999999</v>
      </c>
      <c r="U310" s="35">
        <f t="shared" si="133"/>
        <v>171.69749999999999</v>
      </c>
      <c r="V310" s="48">
        <f t="shared" si="139"/>
        <v>425.80739999999997</v>
      </c>
      <c r="W310" s="35">
        <f t="shared" si="134"/>
        <v>114.465</v>
      </c>
      <c r="X310" s="41">
        <v>1373.54</v>
      </c>
      <c r="Y310" s="35">
        <v>708.25</v>
      </c>
      <c r="Z310" s="32"/>
      <c r="AA310" s="49"/>
      <c r="AB310" s="35"/>
      <c r="AC310" s="41"/>
      <c r="AD310" s="35">
        <f t="shared" si="135"/>
        <v>97.29525000000001</v>
      </c>
      <c r="AE310" s="35">
        <f t="shared" si="130"/>
        <v>2518.23</v>
      </c>
      <c r="AF310" s="41">
        <f t="shared" si="136"/>
        <v>5677.4319999999998</v>
      </c>
      <c r="AG310" s="32">
        <f t="shared" si="137"/>
        <v>11827.983333333334</v>
      </c>
      <c r="AH310" s="35">
        <v>2861.55</v>
      </c>
      <c r="AI310" s="35">
        <f t="shared" si="140"/>
        <v>2861.625</v>
      </c>
      <c r="AJ310" s="35">
        <f t="shared" si="141"/>
        <v>709.67899999999997</v>
      </c>
      <c r="AK310" s="35">
        <f t="shared" si="142"/>
        <v>1182.7983333333332</v>
      </c>
      <c r="AL310" s="35">
        <f t="shared" si="143"/>
        <v>3548.395</v>
      </c>
      <c r="AM310" s="35">
        <f t="shared" si="144"/>
        <v>2838.7159999999999</v>
      </c>
      <c r="AN310" s="35"/>
      <c r="AO310" s="35"/>
      <c r="AP310" s="35"/>
      <c r="AQ310" s="35"/>
      <c r="AR310" s="36">
        <f t="shared" si="138"/>
        <v>162508.89546666664</v>
      </c>
      <c r="AS310" s="35"/>
    </row>
    <row r="311" spans="1:45" s="8" customFormat="1" x14ac:dyDescent="0.2">
      <c r="A311" s="24">
        <f t="shared" si="129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27">
        <v>43070</v>
      </c>
      <c r="G311" s="24">
        <v>4</v>
      </c>
      <c r="H311" s="28">
        <v>40</v>
      </c>
      <c r="I311" s="29" t="s">
        <v>69</v>
      </c>
      <c r="J311" s="30" t="s">
        <v>33</v>
      </c>
      <c r="K311" s="29" t="s">
        <v>70</v>
      </c>
      <c r="L311" s="28" t="s">
        <v>46</v>
      </c>
      <c r="M311" s="28" t="s">
        <v>141</v>
      </c>
      <c r="N311" s="31">
        <v>5723.25</v>
      </c>
      <c r="O311" s="32"/>
      <c r="P311" s="32">
        <f t="shared" si="159"/>
        <v>5723.25</v>
      </c>
      <c r="Q311" s="35">
        <v>1091</v>
      </c>
      <c r="R311" s="35"/>
      <c r="S311" s="32"/>
      <c r="T311" s="33">
        <f t="shared" si="132"/>
        <v>1001.5687499999999</v>
      </c>
      <c r="U311" s="35">
        <f t="shared" si="133"/>
        <v>171.69749999999999</v>
      </c>
      <c r="V311" s="48">
        <f t="shared" si="139"/>
        <v>343.39499999999998</v>
      </c>
      <c r="W311" s="35">
        <f t="shared" si="134"/>
        <v>114.465</v>
      </c>
      <c r="X311" s="41"/>
      <c r="Y311" s="35">
        <v>708.25</v>
      </c>
      <c r="Z311" s="32"/>
      <c r="AA311" s="49">
        <v>2436</v>
      </c>
      <c r="AB311" s="35"/>
      <c r="AC311" s="41"/>
      <c r="AD311" s="35">
        <f t="shared" si="135"/>
        <v>97.29525000000001</v>
      </c>
      <c r="AE311" s="35">
        <f t="shared" si="130"/>
        <v>2518.23</v>
      </c>
      <c r="AF311" s="41">
        <f t="shared" si="136"/>
        <v>4578.6000000000004</v>
      </c>
      <c r="AG311" s="32">
        <f t="shared" si="137"/>
        <v>9538.75</v>
      </c>
      <c r="AH311" s="35">
        <v>2861.55</v>
      </c>
      <c r="AI311" s="35">
        <f t="shared" si="140"/>
        <v>2861.625</v>
      </c>
      <c r="AJ311" s="35">
        <f t="shared" si="141"/>
        <v>572.32500000000005</v>
      </c>
      <c r="AK311" s="35">
        <f t="shared" si="142"/>
        <v>953.875</v>
      </c>
      <c r="AL311" s="35">
        <f t="shared" si="143"/>
        <v>2861.625</v>
      </c>
      <c r="AM311" s="35">
        <f t="shared" si="144"/>
        <v>2289.3000000000002</v>
      </c>
      <c r="AN311" s="35"/>
      <c r="AO311" s="35"/>
      <c r="AP311" s="35"/>
      <c r="AQ311" s="35"/>
      <c r="AR311" s="36">
        <f t="shared" si="138"/>
        <v>169278.93800000002</v>
      </c>
      <c r="AS311" s="35"/>
    </row>
    <row r="312" spans="1:45" s="8" customFormat="1" x14ac:dyDescent="0.2">
      <c r="A312" s="24">
        <f t="shared" si="129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27">
        <v>43070</v>
      </c>
      <c r="G312" s="24">
        <v>4</v>
      </c>
      <c r="H312" s="28">
        <v>40</v>
      </c>
      <c r="I312" s="29" t="s">
        <v>69</v>
      </c>
      <c r="J312" s="30" t="s">
        <v>32</v>
      </c>
      <c r="K312" s="29" t="s">
        <v>70</v>
      </c>
      <c r="L312" s="28" t="s">
        <v>46</v>
      </c>
      <c r="M312" s="28" t="s">
        <v>141</v>
      </c>
      <c r="N312" s="31">
        <v>5723.25</v>
      </c>
      <c r="O312" s="32"/>
      <c r="P312" s="32">
        <f t="shared" si="159"/>
        <v>5723.25</v>
      </c>
      <c r="Q312" s="35">
        <v>1091</v>
      </c>
      <c r="R312" s="35"/>
      <c r="S312" s="32"/>
      <c r="T312" s="33">
        <f t="shared" si="132"/>
        <v>1001.5687499999999</v>
      </c>
      <c r="U312" s="35">
        <f t="shared" si="133"/>
        <v>171.69749999999999</v>
      </c>
      <c r="V312" s="48">
        <f t="shared" si="139"/>
        <v>343.39499999999998</v>
      </c>
      <c r="W312" s="35">
        <f t="shared" si="134"/>
        <v>114.465</v>
      </c>
      <c r="X312" s="41"/>
      <c r="Y312" s="35">
        <v>708.25</v>
      </c>
      <c r="Z312" s="32"/>
      <c r="AA312" s="49"/>
      <c r="AB312" s="35"/>
      <c r="AC312" s="41"/>
      <c r="AD312" s="35">
        <f t="shared" si="135"/>
        <v>97.29525000000001</v>
      </c>
      <c r="AE312" s="35">
        <f t="shared" si="130"/>
        <v>2518.23</v>
      </c>
      <c r="AF312" s="41">
        <f t="shared" si="136"/>
        <v>4578.6000000000004</v>
      </c>
      <c r="AG312" s="32">
        <f t="shared" si="137"/>
        <v>9538.75</v>
      </c>
      <c r="AH312" s="35">
        <v>2861.55</v>
      </c>
      <c r="AI312" s="35">
        <f t="shared" si="140"/>
        <v>2861.625</v>
      </c>
      <c r="AJ312" s="35">
        <f t="shared" si="141"/>
        <v>572.32500000000005</v>
      </c>
      <c r="AK312" s="35">
        <f t="shared" si="142"/>
        <v>953.875</v>
      </c>
      <c r="AL312" s="35">
        <f t="shared" si="143"/>
        <v>2861.625</v>
      </c>
      <c r="AM312" s="35">
        <f t="shared" si="144"/>
        <v>2289.3000000000002</v>
      </c>
      <c r="AN312" s="35"/>
      <c r="AO312" s="35"/>
      <c r="AP312" s="35"/>
      <c r="AQ312" s="35"/>
      <c r="AR312" s="36">
        <f t="shared" si="138"/>
        <v>140046.93799999999</v>
      </c>
      <c r="AS312" s="35"/>
    </row>
    <row r="313" spans="1:45" s="8" customFormat="1" x14ac:dyDescent="0.2">
      <c r="A313" s="24">
        <f t="shared" si="129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27">
        <v>40609</v>
      </c>
      <c r="G313" s="24">
        <v>4</v>
      </c>
      <c r="H313" s="28">
        <v>40</v>
      </c>
      <c r="I313" s="29" t="s">
        <v>69</v>
      </c>
      <c r="J313" s="30" t="s">
        <v>32</v>
      </c>
      <c r="K313" s="29" t="s">
        <v>70</v>
      </c>
      <c r="L313" s="28" t="s">
        <v>46</v>
      </c>
      <c r="M313" s="28" t="s">
        <v>141</v>
      </c>
      <c r="N313" s="31">
        <v>5723.25</v>
      </c>
      <c r="O313" s="32"/>
      <c r="P313" s="32">
        <f t="shared" si="159"/>
        <v>5723.25</v>
      </c>
      <c r="Q313" s="35">
        <v>1091</v>
      </c>
      <c r="R313" s="35"/>
      <c r="S313" s="32"/>
      <c r="T313" s="33">
        <f t="shared" si="132"/>
        <v>1001.5687499999999</v>
      </c>
      <c r="U313" s="35">
        <f t="shared" si="133"/>
        <v>171.69749999999999</v>
      </c>
      <c r="V313" s="48">
        <f t="shared" si="139"/>
        <v>398.33699999999999</v>
      </c>
      <c r="W313" s="35">
        <f t="shared" si="134"/>
        <v>114.465</v>
      </c>
      <c r="X313" s="41">
        <v>915.7</v>
      </c>
      <c r="Y313" s="35">
        <v>708.25</v>
      </c>
      <c r="Z313" s="32"/>
      <c r="AA313" s="49"/>
      <c r="AB313" s="35"/>
      <c r="AC313" s="41"/>
      <c r="AD313" s="35">
        <f t="shared" si="135"/>
        <v>97.29525000000001</v>
      </c>
      <c r="AE313" s="35">
        <f t="shared" si="130"/>
        <v>2518.23</v>
      </c>
      <c r="AF313" s="41">
        <f t="shared" si="136"/>
        <v>5311.16</v>
      </c>
      <c r="AG313" s="32">
        <f t="shared" si="137"/>
        <v>11064.916666666666</v>
      </c>
      <c r="AH313" s="35">
        <v>2861.55</v>
      </c>
      <c r="AI313" s="35">
        <f t="shared" si="140"/>
        <v>2861.625</v>
      </c>
      <c r="AJ313" s="35">
        <f t="shared" si="141"/>
        <v>663.89499999999998</v>
      </c>
      <c r="AK313" s="35">
        <f t="shared" si="142"/>
        <v>1106.4916666666666</v>
      </c>
      <c r="AL313" s="35">
        <f t="shared" si="143"/>
        <v>3319.4749999999999</v>
      </c>
      <c r="AM313" s="35">
        <f t="shared" si="144"/>
        <v>2655.58</v>
      </c>
      <c r="AN313" s="35"/>
      <c r="AO313" s="35"/>
      <c r="AP313" s="35"/>
      <c r="AQ313" s="35"/>
      <c r="AR313" s="36">
        <f t="shared" si="138"/>
        <v>155021.68533333333</v>
      </c>
      <c r="AS313" s="35"/>
    </row>
    <row r="314" spans="1:45" s="8" customFormat="1" x14ac:dyDescent="0.2">
      <c r="A314" s="24">
        <f t="shared" si="129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27"/>
      <c r="G314" s="24">
        <v>4</v>
      </c>
      <c r="H314" s="28">
        <v>40</v>
      </c>
      <c r="I314" s="29" t="s">
        <v>69</v>
      </c>
      <c r="J314" s="30" t="s">
        <v>32</v>
      </c>
      <c r="K314" s="29" t="s">
        <v>70</v>
      </c>
      <c r="L314" s="28" t="s">
        <v>46</v>
      </c>
      <c r="M314" s="28"/>
      <c r="N314" s="31">
        <v>5723.25</v>
      </c>
      <c r="O314" s="32"/>
      <c r="P314" s="32">
        <f t="shared" si="159"/>
        <v>5723.25</v>
      </c>
      <c r="Q314" s="35">
        <v>1091</v>
      </c>
      <c r="R314" s="35"/>
      <c r="S314" s="32"/>
      <c r="T314" s="33">
        <f t="shared" si="132"/>
        <v>1001.5687499999999</v>
      </c>
      <c r="U314" s="35">
        <f t="shared" si="133"/>
        <v>171.69749999999999</v>
      </c>
      <c r="V314" s="48">
        <f t="shared" si="139"/>
        <v>343.39499999999998</v>
      </c>
      <c r="W314" s="35">
        <f t="shared" si="134"/>
        <v>114.465</v>
      </c>
      <c r="X314" s="41"/>
      <c r="Y314" s="35">
        <v>708.25</v>
      </c>
      <c r="Z314" s="32"/>
      <c r="AA314" s="49"/>
      <c r="AB314" s="35"/>
      <c r="AC314" s="41"/>
      <c r="AD314" s="35">
        <f t="shared" si="135"/>
        <v>97.29525000000001</v>
      </c>
      <c r="AE314" s="35">
        <f t="shared" si="130"/>
        <v>2518.23</v>
      </c>
      <c r="AF314" s="41">
        <f t="shared" si="136"/>
        <v>4578.6000000000004</v>
      </c>
      <c r="AG314" s="32">
        <f t="shared" si="137"/>
        <v>9538.75</v>
      </c>
      <c r="AH314" s="35">
        <v>0</v>
      </c>
      <c r="AI314" s="35">
        <f t="shared" si="140"/>
        <v>2861.625</v>
      </c>
      <c r="AJ314" s="35">
        <f t="shared" si="141"/>
        <v>572.32500000000005</v>
      </c>
      <c r="AK314" s="35">
        <f t="shared" si="142"/>
        <v>953.875</v>
      </c>
      <c r="AL314" s="35">
        <f t="shared" si="143"/>
        <v>2861.625</v>
      </c>
      <c r="AM314" s="35">
        <f t="shared" si="144"/>
        <v>2289.3000000000002</v>
      </c>
      <c r="AN314" s="35"/>
      <c r="AO314" s="35"/>
      <c r="AP314" s="35"/>
      <c r="AQ314" s="35"/>
      <c r="AR314" s="36">
        <f t="shared" si="138"/>
        <v>137185.38800000001</v>
      </c>
      <c r="AS314" s="35" t="s">
        <v>72</v>
      </c>
    </row>
    <row r="315" spans="1:45" s="8" customFormat="1" x14ac:dyDescent="0.2">
      <c r="A315" s="24">
        <f t="shared" si="129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27">
        <v>43070</v>
      </c>
      <c r="G315" s="24">
        <v>4</v>
      </c>
      <c r="H315" s="28">
        <v>40</v>
      </c>
      <c r="I315" s="29" t="s">
        <v>69</v>
      </c>
      <c r="J315" s="30" t="s">
        <v>32</v>
      </c>
      <c r="K315" s="29" t="s">
        <v>70</v>
      </c>
      <c r="L315" s="28" t="s">
        <v>46</v>
      </c>
      <c r="M315" s="28" t="s">
        <v>141</v>
      </c>
      <c r="N315" s="31">
        <v>5723.25</v>
      </c>
      <c r="O315" s="32"/>
      <c r="P315" s="32">
        <f>N315+O315</f>
        <v>5723.25</v>
      </c>
      <c r="Q315" s="35">
        <v>1091</v>
      </c>
      <c r="R315" s="35"/>
      <c r="S315" s="32"/>
      <c r="T315" s="33">
        <f t="shared" si="132"/>
        <v>1001.5687499999999</v>
      </c>
      <c r="U315" s="35">
        <f t="shared" si="133"/>
        <v>171.69749999999999</v>
      </c>
      <c r="V315" s="48">
        <f t="shared" si="139"/>
        <v>343.39499999999998</v>
      </c>
      <c r="W315" s="35">
        <f t="shared" si="134"/>
        <v>114.465</v>
      </c>
      <c r="X315" s="41"/>
      <c r="Y315" s="35">
        <v>708.25</v>
      </c>
      <c r="Z315" s="32"/>
      <c r="AA315" s="49"/>
      <c r="AB315" s="35"/>
      <c r="AC315" s="41"/>
      <c r="AD315" s="35">
        <f t="shared" si="135"/>
        <v>97.29525000000001</v>
      </c>
      <c r="AE315" s="35">
        <f t="shared" si="130"/>
        <v>2518.23</v>
      </c>
      <c r="AF315" s="41">
        <f t="shared" si="136"/>
        <v>4578.6000000000004</v>
      </c>
      <c r="AG315" s="32">
        <f t="shared" si="137"/>
        <v>9538.75</v>
      </c>
      <c r="AH315" s="35">
        <v>2861.55</v>
      </c>
      <c r="AI315" s="35">
        <f t="shared" si="140"/>
        <v>2861.625</v>
      </c>
      <c r="AJ315" s="35">
        <f t="shared" si="141"/>
        <v>572.32500000000005</v>
      </c>
      <c r="AK315" s="35">
        <f t="shared" si="142"/>
        <v>953.875</v>
      </c>
      <c r="AL315" s="35">
        <f t="shared" si="143"/>
        <v>2861.625</v>
      </c>
      <c r="AM315" s="35">
        <f t="shared" si="144"/>
        <v>2289.3000000000002</v>
      </c>
      <c r="AN315" s="35"/>
      <c r="AO315" s="35"/>
      <c r="AP315" s="35"/>
      <c r="AQ315" s="35"/>
      <c r="AR315" s="36">
        <f t="shared" si="138"/>
        <v>140046.93799999999</v>
      </c>
      <c r="AS315" s="35"/>
    </row>
    <row r="316" spans="1:45" s="8" customFormat="1" x14ac:dyDescent="0.2">
      <c r="A316" s="24">
        <f t="shared" si="129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27">
        <v>36456</v>
      </c>
      <c r="G316" s="24">
        <v>3</v>
      </c>
      <c r="H316" s="28">
        <v>40</v>
      </c>
      <c r="I316" s="29" t="s">
        <v>69</v>
      </c>
      <c r="J316" s="30" t="s">
        <v>34</v>
      </c>
      <c r="K316" s="29" t="s">
        <v>70</v>
      </c>
      <c r="L316" s="28" t="s">
        <v>46</v>
      </c>
      <c r="M316" s="28" t="s">
        <v>141</v>
      </c>
      <c r="N316" s="31">
        <v>5473.6</v>
      </c>
      <c r="O316" s="32"/>
      <c r="P316" s="32">
        <f t="shared" si="159"/>
        <v>5473.6</v>
      </c>
      <c r="Q316" s="35">
        <v>1091</v>
      </c>
      <c r="R316" s="35"/>
      <c r="S316" s="32"/>
      <c r="T316" s="33">
        <f t="shared" si="132"/>
        <v>957.88</v>
      </c>
      <c r="U316" s="35">
        <f t="shared" si="133"/>
        <v>164.208</v>
      </c>
      <c r="V316" s="48">
        <f t="shared" si="139"/>
        <v>453.21240000000006</v>
      </c>
      <c r="W316" s="35">
        <f t="shared" si="134"/>
        <v>109.47200000000001</v>
      </c>
      <c r="X316" s="41">
        <v>2079.94</v>
      </c>
      <c r="Y316" s="35">
        <v>708.25</v>
      </c>
      <c r="Z316" s="32"/>
      <c r="AA316" s="49"/>
      <c r="AB316" s="35"/>
      <c r="AC316" s="41"/>
      <c r="AD316" s="35">
        <f t="shared" si="135"/>
        <v>93.051200000000009</v>
      </c>
      <c r="AE316" s="35">
        <f t="shared" si="130"/>
        <v>2408.384</v>
      </c>
      <c r="AF316" s="41">
        <f t="shared" si="136"/>
        <v>6042.8320000000012</v>
      </c>
      <c r="AG316" s="32">
        <f t="shared" si="137"/>
        <v>12589.233333333335</v>
      </c>
      <c r="AH316" s="35">
        <v>2736.75</v>
      </c>
      <c r="AI316" s="35">
        <f t="shared" si="140"/>
        <v>2736.8</v>
      </c>
      <c r="AJ316" s="35">
        <f t="shared" si="141"/>
        <v>755.35400000000016</v>
      </c>
      <c r="AK316" s="35">
        <f t="shared" si="142"/>
        <v>1258.9233333333336</v>
      </c>
      <c r="AL316" s="35">
        <f t="shared" si="143"/>
        <v>3776.7700000000004</v>
      </c>
      <c r="AM316" s="35">
        <f t="shared" si="144"/>
        <v>3021.4160000000006</v>
      </c>
      <c r="AN316" s="35"/>
      <c r="AO316" s="35"/>
      <c r="AP316" s="35"/>
      <c r="AQ316" s="35"/>
      <c r="AR316" s="36">
        <f t="shared" si="138"/>
        <v>168893.82586666668</v>
      </c>
      <c r="AS316" s="35"/>
    </row>
    <row r="317" spans="1:45" s="8" customFormat="1" x14ac:dyDescent="0.2">
      <c r="A317" s="24">
        <f t="shared" si="129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27">
        <v>41761</v>
      </c>
      <c r="G317" s="24">
        <v>3</v>
      </c>
      <c r="H317" s="28">
        <v>40</v>
      </c>
      <c r="I317" s="29" t="s">
        <v>69</v>
      </c>
      <c r="J317" s="30" t="s">
        <v>34</v>
      </c>
      <c r="K317" s="29" t="s">
        <v>70</v>
      </c>
      <c r="L317" s="28" t="s">
        <v>46</v>
      </c>
      <c r="M317" s="28" t="s">
        <v>141</v>
      </c>
      <c r="N317" s="31">
        <v>5473.6</v>
      </c>
      <c r="O317" s="32"/>
      <c r="P317" s="32">
        <f t="shared" si="159"/>
        <v>5473.6</v>
      </c>
      <c r="Q317" s="35">
        <v>1091</v>
      </c>
      <c r="R317" s="35"/>
      <c r="S317" s="32"/>
      <c r="T317" s="33">
        <f t="shared" si="132"/>
        <v>957.88</v>
      </c>
      <c r="U317" s="35">
        <f t="shared" si="133"/>
        <v>164.208</v>
      </c>
      <c r="V317" s="48">
        <f t="shared" si="139"/>
        <v>361.25759999999997</v>
      </c>
      <c r="W317" s="35">
        <f t="shared" si="134"/>
        <v>109.47200000000001</v>
      </c>
      <c r="X317" s="41">
        <v>547.36</v>
      </c>
      <c r="Y317" s="35">
        <v>708.25</v>
      </c>
      <c r="Z317" s="32"/>
      <c r="AA317" s="49"/>
      <c r="AB317" s="35"/>
      <c r="AC317" s="41"/>
      <c r="AD317" s="35">
        <f t="shared" si="135"/>
        <v>93.051200000000009</v>
      </c>
      <c r="AE317" s="35">
        <f t="shared" si="130"/>
        <v>2408.384</v>
      </c>
      <c r="AF317" s="41">
        <f t="shared" si="136"/>
        <v>4816.768</v>
      </c>
      <c r="AG317" s="32">
        <f t="shared" si="137"/>
        <v>10034.933333333334</v>
      </c>
      <c r="AH317" s="35">
        <v>2736.75</v>
      </c>
      <c r="AI317" s="35">
        <f t="shared" si="140"/>
        <v>2736.8</v>
      </c>
      <c r="AJ317" s="35">
        <f t="shared" si="141"/>
        <v>602.096</v>
      </c>
      <c r="AK317" s="35">
        <f t="shared" si="142"/>
        <v>1003.4933333333333</v>
      </c>
      <c r="AL317" s="35">
        <f t="shared" si="143"/>
        <v>3010.48</v>
      </c>
      <c r="AM317" s="35">
        <f t="shared" si="144"/>
        <v>2408.384</v>
      </c>
      <c r="AN317" s="35"/>
      <c r="AO317" s="35"/>
      <c r="AP317" s="35"/>
      <c r="AQ317" s="35"/>
      <c r="AR317" s="36">
        <f t="shared" si="138"/>
        <v>143831.03426666665</v>
      </c>
      <c r="AS317" s="35"/>
    </row>
    <row r="318" spans="1:45" s="8" customFormat="1" x14ac:dyDescent="0.2">
      <c r="A318" s="24">
        <f t="shared" si="129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27">
        <v>43070</v>
      </c>
      <c r="G318" s="24">
        <v>3</v>
      </c>
      <c r="H318" s="28">
        <v>40</v>
      </c>
      <c r="I318" s="29" t="s">
        <v>69</v>
      </c>
      <c r="J318" s="30" t="s">
        <v>34</v>
      </c>
      <c r="K318" s="29" t="s">
        <v>70</v>
      </c>
      <c r="L318" s="28" t="s">
        <v>46</v>
      </c>
      <c r="M318" s="28" t="s">
        <v>141</v>
      </c>
      <c r="N318" s="31">
        <v>5473.6</v>
      </c>
      <c r="O318" s="32"/>
      <c r="P318" s="32">
        <f t="shared" si="159"/>
        <v>5473.6</v>
      </c>
      <c r="Q318" s="35">
        <v>1091</v>
      </c>
      <c r="R318" s="35"/>
      <c r="S318" s="32"/>
      <c r="T318" s="33">
        <f t="shared" si="132"/>
        <v>957.88</v>
      </c>
      <c r="U318" s="35">
        <f t="shared" si="133"/>
        <v>164.208</v>
      </c>
      <c r="V318" s="48">
        <f t="shared" si="139"/>
        <v>328.416</v>
      </c>
      <c r="W318" s="35">
        <f t="shared" si="134"/>
        <v>109.47200000000001</v>
      </c>
      <c r="X318" s="41"/>
      <c r="Y318" s="35">
        <v>708.25</v>
      </c>
      <c r="Z318" s="32"/>
      <c r="AA318" s="49"/>
      <c r="AB318" s="35"/>
      <c r="AC318" s="41"/>
      <c r="AD318" s="35">
        <f t="shared" si="135"/>
        <v>93.051200000000009</v>
      </c>
      <c r="AE318" s="35">
        <f t="shared" si="130"/>
        <v>2408.384</v>
      </c>
      <c r="AF318" s="41">
        <f t="shared" si="136"/>
        <v>4378.88</v>
      </c>
      <c r="AG318" s="32">
        <f t="shared" si="137"/>
        <v>9122.6666666666679</v>
      </c>
      <c r="AH318" s="35">
        <v>2736.75</v>
      </c>
      <c r="AI318" s="35">
        <f t="shared" si="140"/>
        <v>2736.8</v>
      </c>
      <c r="AJ318" s="35">
        <f t="shared" si="141"/>
        <v>547.36</v>
      </c>
      <c r="AK318" s="35">
        <f t="shared" si="142"/>
        <v>912.26666666666677</v>
      </c>
      <c r="AL318" s="35">
        <f t="shared" si="143"/>
        <v>2736.8</v>
      </c>
      <c r="AM318" s="35">
        <f t="shared" si="144"/>
        <v>2189.44</v>
      </c>
      <c r="AN318" s="35"/>
      <c r="AO318" s="35"/>
      <c r="AP318" s="35"/>
      <c r="AQ318" s="35"/>
      <c r="AR318" s="36">
        <f t="shared" si="138"/>
        <v>134879.87373333334</v>
      </c>
      <c r="AS318" s="35"/>
    </row>
    <row r="319" spans="1:45" s="8" customFormat="1" x14ac:dyDescent="0.2">
      <c r="A319" s="24">
        <f t="shared" si="129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27">
        <v>41680</v>
      </c>
      <c r="G319" s="24"/>
      <c r="H319" s="28">
        <v>40</v>
      </c>
      <c r="I319" s="29" t="s">
        <v>68</v>
      </c>
      <c r="J319" s="30" t="s">
        <v>178</v>
      </c>
      <c r="K319" s="29" t="s">
        <v>70</v>
      </c>
      <c r="L319" s="28" t="s">
        <v>47</v>
      </c>
      <c r="M319" s="28" t="s">
        <v>141</v>
      </c>
      <c r="N319" s="31">
        <v>40914.400000000001</v>
      </c>
      <c r="O319" s="32"/>
      <c r="P319" s="32">
        <f t="shared" si="159"/>
        <v>40914.400000000001</v>
      </c>
      <c r="Q319" s="35">
        <v>1091</v>
      </c>
      <c r="R319" s="35"/>
      <c r="S319" s="32"/>
      <c r="T319" s="33">
        <f t="shared" si="132"/>
        <v>7160.0199999999995</v>
      </c>
      <c r="U319" s="35">
        <f t="shared" si="133"/>
        <v>1227.432</v>
      </c>
      <c r="V319" s="47">
        <v>1292.6300000000001</v>
      </c>
      <c r="W319" s="35">
        <f t="shared" si="134"/>
        <v>818.28800000000001</v>
      </c>
      <c r="X319" s="41"/>
      <c r="Y319" s="35"/>
      <c r="Z319" s="32"/>
      <c r="AA319" s="49"/>
      <c r="AB319" s="35"/>
      <c r="AC319" s="41"/>
      <c r="AD319" s="35">
        <f t="shared" si="135"/>
        <v>695.54480000000012</v>
      </c>
      <c r="AE319" s="35">
        <f t="shared" si="130"/>
        <v>18002.335999999999</v>
      </c>
      <c r="AF319" s="41">
        <f t="shared" si="136"/>
        <v>32731.519999999997</v>
      </c>
      <c r="AG319" s="32">
        <f t="shared" si="137"/>
        <v>68190.666666666657</v>
      </c>
      <c r="AH319" s="35">
        <v>0</v>
      </c>
      <c r="AI319" s="35">
        <v>9666.0499999999993</v>
      </c>
      <c r="AJ319" s="35"/>
      <c r="AK319" s="35"/>
      <c r="AL319" s="35"/>
      <c r="AM319" s="35"/>
      <c r="AN319" s="35"/>
      <c r="AO319" s="35"/>
      <c r="AP319" s="35"/>
      <c r="AQ319" s="35"/>
      <c r="AR319" s="36">
        <f t="shared" si="138"/>
        <v>766982.35026666673</v>
      </c>
      <c r="AS319" s="35"/>
    </row>
    <row r="320" spans="1:45" s="8" customFormat="1" x14ac:dyDescent="0.2">
      <c r="A320" s="24">
        <f t="shared" si="129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27">
        <v>43481</v>
      </c>
      <c r="G320" s="24"/>
      <c r="H320" s="28">
        <v>40</v>
      </c>
      <c r="I320" s="29" t="s">
        <v>68</v>
      </c>
      <c r="J320" s="30" t="s">
        <v>180</v>
      </c>
      <c r="K320" s="29" t="s">
        <v>70</v>
      </c>
      <c r="L320" s="28" t="s">
        <v>47</v>
      </c>
      <c r="M320" s="28" t="s">
        <v>141</v>
      </c>
      <c r="N320" s="31">
        <v>30074.9</v>
      </c>
      <c r="O320" s="32"/>
      <c r="P320" s="32">
        <f t="shared" si="159"/>
        <v>30074.9</v>
      </c>
      <c r="Q320" s="35">
        <v>1091</v>
      </c>
      <c r="R320" s="35"/>
      <c r="S320" s="32"/>
      <c r="T320" s="33">
        <f t="shared" ref="T320:T368" si="162">(N320*17.5%)</f>
        <v>5263.1075000000001</v>
      </c>
      <c r="U320" s="35">
        <f t="shared" ref="U320:U368" si="163">N320*3%</f>
        <v>902.24699999999996</v>
      </c>
      <c r="V320" s="47">
        <v>1292.6300000000001</v>
      </c>
      <c r="W320" s="35">
        <f t="shared" ref="W320:W368" si="164">N320*2%</f>
        <v>601.49800000000005</v>
      </c>
      <c r="X320" s="41"/>
      <c r="Y320" s="35"/>
      <c r="Z320" s="32"/>
      <c r="AA320" s="49"/>
      <c r="AB320" s="35"/>
      <c r="AC320" s="41"/>
      <c r="AD320" s="35">
        <f t="shared" ref="AD320:AD368" si="165">N320*1.7%</f>
        <v>511.27330000000006</v>
      </c>
      <c r="AE320" s="35">
        <f t="shared" si="130"/>
        <v>13232.956000000002</v>
      </c>
      <c r="AF320" s="41">
        <f t="shared" ref="AF320:AF368" si="166">(N320+X320)/30*24</f>
        <v>24059.919999999998</v>
      </c>
      <c r="AG320" s="32">
        <f t="shared" ref="AG320:AG368" si="167">(N320+X320)/30*50</f>
        <v>50124.833333333336</v>
      </c>
      <c r="AH320" s="35">
        <v>0</v>
      </c>
      <c r="AI320" s="35">
        <v>9666.0499999999993</v>
      </c>
      <c r="AJ320" s="35"/>
      <c r="AK320" s="35"/>
      <c r="AL320" s="35"/>
      <c r="AM320" s="35"/>
      <c r="AN320" s="35"/>
      <c r="AO320" s="35"/>
      <c r="AP320" s="35"/>
      <c r="AQ320" s="35"/>
      <c r="AR320" s="36">
        <f t="shared" si="138"/>
        <v>573923.62893333333</v>
      </c>
      <c r="AS320" s="35"/>
    </row>
    <row r="321" spans="1:45" s="8" customFormat="1" x14ac:dyDescent="0.2">
      <c r="A321" s="24">
        <f t="shared" si="129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27">
        <v>37834</v>
      </c>
      <c r="G321" s="24"/>
      <c r="H321" s="28">
        <v>40</v>
      </c>
      <c r="I321" s="29" t="s">
        <v>68</v>
      </c>
      <c r="J321" s="30" t="s">
        <v>157</v>
      </c>
      <c r="K321" s="29" t="s">
        <v>70</v>
      </c>
      <c r="L321" s="28" t="s">
        <v>47</v>
      </c>
      <c r="M321" s="28" t="s">
        <v>142</v>
      </c>
      <c r="N321" s="31">
        <v>29113.45</v>
      </c>
      <c r="O321" s="32"/>
      <c r="P321" s="32">
        <f t="shared" si="159"/>
        <v>29113.45</v>
      </c>
      <c r="Q321" s="35">
        <v>1091</v>
      </c>
      <c r="R321" s="35"/>
      <c r="S321" s="32"/>
      <c r="T321" s="33">
        <f t="shared" si="162"/>
        <v>5094.8537500000002</v>
      </c>
      <c r="U321" s="35">
        <f t="shared" si="163"/>
        <v>873.40350000000001</v>
      </c>
      <c r="V321" s="47">
        <v>1292.6300000000001</v>
      </c>
      <c r="W321" s="35">
        <f t="shared" si="164"/>
        <v>582.26900000000001</v>
      </c>
      <c r="X321" s="41"/>
      <c r="Y321" s="35"/>
      <c r="Z321" s="32"/>
      <c r="AA321" s="49"/>
      <c r="AB321" s="35"/>
      <c r="AC321" s="41"/>
      <c r="AD321" s="35">
        <f t="shared" si="165"/>
        <v>494.92865000000006</v>
      </c>
      <c r="AE321" s="35">
        <f t="shared" si="130"/>
        <v>12809.918</v>
      </c>
      <c r="AF321" s="41">
        <f t="shared" si="166"/>
        <v>23290.760000000002</v>
      </c>
      <c r="AG321" s="32">
        <f t="shared" si="167"/>
        <v>48522.416666666672</v>
      </c>
      <c r="AH321" s="35">
        <v>14556.75</v>
      </c>
      <c r="AI321" s="35">
        <v>9666.0499999999993</v>
      </c>
      <c r="AJ321" s="35"/>
      <c r="AK321" s="35"/>
      <c r="AL321" s="35"/>
      <c r="AM321" s="35"/>
      <c r="AN321" s="35"/>
      <c r="AO321" s="35"/>
      <c r="AP321" s="35"/>
      <c r="AQ321" s="35"/>
      <c r="AR321" s="36">
        <f t="shared" ref="AR321:AR369" si="168">(P321+Q321+R321+S321+T321+U321+V321+W321+X321+Y321+Z321+AA321+AB321+AC321+AD321)*12+(AE321+AF321+AG321+AH321+AI321+AJ321+AK321+AL321+AM321+AN321+AO321+AP321+AQ321)</f>
        <v>571356.31346666662</v>
      </c>
      <c r="AS321" s="35"/>
    </row>
    <row r="322" spans="1:45" s="8" customFormat="1" x14ac:dyDescent="0.2">
      <c r="A322" s="24">
        <f t="shared" si="129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27"/>
      <c r="G322" s="24"/>
      <c r="H322" s="28">
        <v>40</v>
      </c>
      <c r="I322" s="29" t="s">
        <v>68</v>
      </c>
      <c r="J322" s="30" t="s">
        <v>157</v>
      </c>
      <c r="K322" s="29" t="s">
        <v>70</v>
      </c>
      <c r="L322" s="28" t="s">
        <v>47</v>
      </c>
      <c r="M322" s="28"/>
      <c r="N322" s="31">
        <v>29113.45</v>
      </c>
      <c r="O322" s="32"/>
      <c r="P322" s="32">
        <f t="shared" si="159"/>
        <v>29113.45</v>
      </c>
      <c r="Q322" s="35">
        <v>1091</v>
      </c>
      <c r="R322" s="35"/>
      <c r="S322" s="32"/>
      <c r="T322" s="33">
        <f t="shared" si="162"/>
        <v>5094.8537500000002</v>
      </c>
      <c r="U322" s="35">
        <f t="shared" si="163"/>
        <v>873.40350000000001</v>
      </c>
      <c r="V322" s="47">
        <v>1292.6300000000001</v>
      </c>
      <c r="W322" s="35">
        <f t="shared" si="164"/>
        <v>582.26900000000001</v>
      </c>
      <c r="X322" s="41"/>
      <c r="Y322" s="35"/>
      <c r="Z322" s="32"/>
      <c r="AA322" s="49"/>
      <c r="AB322" s="35"/>
      <c r="AC322" s="41"/>
      <c r="AD322" s="35">
        <f t="shared" si="165"/>
        <v>494.92865000000006</v>
      </c>
      <c r="AE322" s="35">
        <f t="shared" si="130"/>
        <v>12809.918</v>
      </c>
      <c r="AF322" s="41">
        <f t="shared" si="166"/>
        <v>23290.760000000002</v>
      </c>
      <c r="AG322" s="32">
        <f t="shared" si="167"/>
        <v>48522.416666666672</v>
      </c>
      <c r="AH322" s="35">
        <v>0</v>
      </c>
      <c r="AI322" s="35">
        <v>9666.0499999999993</v>
      </c>
      <c r="AJ322" s="35"/>
      <c r="AK322" s="35"/>
      <c r="AL322" s="35"/>
      <c r="AM322" s="35"/>
      <c r="AN322" s="35"/>
      <c r="AO322" s="35"/>
      <c r="AP322" s="35"/>
      <c r="AQ322" s="35"/>
      <c r="AR322" s="36">
        <f t="shared" si="168"/>
        <v>556799.56346666662</v>
      </c>
      <c r="AS322" s="35" t="s">
        <v>72</v>
      </c>
    </row>
    <row r="323" spans="1:45" s="8" customFormat="1" x14ac:dyDescent="0.2">
      <c r="A323" s="24">
        <f t="shared" si="129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27">
        <v>39457</v>
      </c>
      <c r="G323" s="24"/>
      <c r="H323" s="28">
        <v>40</v>
      </c>
      <c r="I323" s="29" t="s">
        <v>68</v>
      </c>
      <c r="J323" s="30" t="s">
        <v>157</v>
      </c>
      <c r="K323" s="29" t="s">
        <v>70</v>
      </c>
      <c r="L323" s="28" t="s">
        <v>47</v>
      </c>
      <c r="M323" s="28" t="s">
        <v>142</v>
      </c>
      <c r="N323" s="31">
        <v>29113.45</v>
      </c>
      <c r="O323" s="32"/>
      <c r="P323" s="32">
        <f t="shared" si="159"/>
        <v>29113.45</v>
      </c>
      <c r="Q323" s="35">
        <v>1091</v>
      </c>
      <c r="R323" s="35"/>
      <c r="S323" s="32"/>
      <c r="T323" s="33">
        <f t="shared" si="162"/>
        <v>5094.8537500000002</v>
      </c>
      <c r="U323" s="35">
        <f t="shared" si="163"/>
        <v>873.40350000000001</v>
      </c>
      <c r="V323" s="47">
        <v>1292.6300000000001</v>
      </c>
      <c r="W323" s="35">
        <f t="shared" si="164"/>
        <v>582.26900000000001</v>
      </c>
      <c r="X323" s="41"/>
      <c r="Y323" s="35"/>
      <c r="Z323" s="32"/>
      <c r="AA323" s="49"/>
      <c r="AB323" s="35"/>
      <c r="AC323" s="41"/>
      <c r="AD323" s="35">
        <f t="shared" si="165"/>
        <v>494.92865000000006</v>
      </c>
      <c r="AE323" s="35">
        <f t="shared" si="130"/>
        <v>12809.918</v>
      </c>
      <c r="AF323" s="41">
        <f t="shared" si="166"/>
        <v>23290.760000000002</v>
      </c>
      <c r="AG323" s="32">
        <f t="shared" si="167"/>
        <v>48522.416666666672</v>
      </c>
      <c r="AH323" s="35">
        <v>14556.75</v>
      </c>
      <c r="AI323" s="35">
        <v>9666.0499999999993</v>
      </c>
      <c r="AJ323" s="35"/>
      <c r="AK323" s="35"/>
      <c r="AL323" s="35"/>
      <c r="AM323" s="35"/>
      <c r="AN323" s="35"/>
      <c r="AO323" s="35"/>
      <c r="AP323" s="35"/>
      <c r="AQ323" s="35"/>
      <c r="AR323" s="36">
        <f t="shared" si="168"/>
        <v>571356.31346666662</v>
      </c>
      <c r="AS323" s="35"/>
    </row>
    <row r="324" spans="1:45" s="8" customFormat="1" x14ac:dyDescent="0.2">
      <c r="A324" s="24">
        <f t="shared" si="129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27">
        <v>36770</v>
      </c>
      <c r="G324" s="24">
        <v>14</v>
      </c>
      <c r="H324" s="28">
        <v>40</v>
      </c>
      <c r="I324" s="29" t="s">
        <v>69</v>
      </c>
      <c r="J324" s="30" t="s">
        <v>21</v>
      </c>
      <c r="K324" s="29" t="s">
        <v>70</v>
      </c>
      <c r="L324" s="28" t="s">
        <v>47</v>
      </c>
      <c r="M324" s="28" t="s">
        <v>141</v>
      </c>
      <c r="N324" s="31">
        <v>9666.0499999999993</v>
      </c>
      <c r="O324" s="32"/>
      <c r="P324" s="32">
        <f t="shared" si="159"/>
        <v>9666.0499999999993</v>
      </c>
      <c r="Q324" s="35">
        <v>1091</v>
      </c>
      <c r="R324" s="35"/>
      <c r="S324" s="32"/>
      <c r="T324" s="33">
        <f t="shared" si="162"/>
        <v>1691.5587499999997</v>
      </c>
      <c r="U324" s="35">
        <f t="shared" si="163"/>
        <v>289.98149999999998</v>
      </c>
      <c r="V324" s="48">
        <f t="shared" ref="V324:V347" si="169">(N324+X324)*6%</f>
        <v>800.34779999999989</v>
      </c>
      <c r="W324" s="35">
        <f t="shared" si="164"/>
        <v>193.321</v>
      </c>
      <c r="X324" s="41">
        <v>3673.08</v>
      </c>
      <c r="Y324" s="35">
        <v>708.25</v>
      </c>
      <c r="Z324" s="32"/>
      <c r="AA324" s="49"/>
      <c r="AB324" s="35"/>
      <c r="AC324" s="41"/>
      <c r="AD324" s="35">
        <f t="shared" si="165"/>
        <v>164.32284999999999</v>
      </c>
      <c r="AE324" s="35">
        <f t="shared" si="130"/>
        <v>4253.0619999999999</v>
      </c>
      <c r="AF324" s="41">
        <f t="shared" si="166"/>
        <v>10671.304</v>
      </c>
      <c r="AG324" s="32">
        <f t="shared" si="167"/>
        <v>22231.883333333331</v>
      </c>
      <c r="AH324" s="35">
        <v>4833</v>
      </c>
      <c r="AI324" s="35">
        <f t="shared" ref="AI324:AI347" si="170">(N324/30)*15</f>
        <v>4833.0249999999996</v>
      </c>
      <c r="AJ324" s="35">
        <f t="shared" ref="AJ324:AJ347" si="171">(N324+X324)/30*3</f>
        <v>1333.913</v>
      </c>
      <c r="AK324" s="35">
        <f t="shared" ref="AK324:AK347" si="172">(N324+X324)/30*5</f>
        <v>2223.188333333333</v>
      </c>
      <c r="AL324" s="35">
        <f t="shared" ref="AL324:AL347" si="173">(N324+X324)/30*15</f>
        <v>6669.5649999999996</v>
      </c>
      <c r="AM324" s="35">
        <f t="shared" ref="AM324:AM347" si="174">(N324+X324)/30*12</f>
        <v>5335.652</v>
      </c>
      <c r="AN324" s="35"/>
      <c r="AO324" s="35"/>
      <c r="AP324" s="35"/>
      <c r="AQ324" s="35"/>
      <c r="AR324" s="36">
        <f t="shared" si="168"/>
        <v>281719.53546666668</v>
      </c>
      <c r="AS324" s="35"/>
    </row>
    <row r="325" spans="1:45" s="8" customFormat="1" x14ac:dyDescent="0.2">
      <c r="A325" s="24">
        <f t="shared" si="129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27">
        <v>36557</v>
      </c>
      <c r="G325" s="24">
        <v>14</v>
      </c>
      <c r="H325" s="28">
        <v>40</v>
      </c>
      <c r="I325" s="29" t="s">
        <v>69</v>
      </c>
      <c r="J325" s="30" t="s">
        <v>21</v>
      </c>
      <c r="K325" s="29" t="s">
        <v>70</v>
      </c>
      <c r="L325" s="28" t="s">
        <v>47</v>
      </c>
      <c r="M325" s="28" t="s">
        <v>141</v>
      </c>
      <c r="N325" s="31">
        <v>9666.0499999999993</v>
      </c>
      <c r="O325" s="32"/>
      <c r="P325" s="32">
        <f t="shared" si="159"/>
        <v>9666.0499999999993</v>
      </c>
      <c r="Q325" s="35">
        <v>1091</v>
      </c>
      <c r="R325" s="35"/>
      <c r="S325" s="32"/>
      <c r="T325" s="33">
        <f t="shared" si="162"/>
        <v>1691.5587499999997</v>
      </c>
      <c r="U325" s="35">
        <f t="shared" si="163"/>
        <v>289.98149999999998</v>
      </c>
      <c r="V325" s="48">
        <f t="shared" si="169"/>
        <v>800.34779999999989</v>
      </c>
      <c r="W325" s="35">
        <f t="shared" si="164"/>
        <v>193.321</v>
      </c>
      <c r="X325" s="41">
        <v>3673.08</v>
      </c>
      <c r="Y325" s="35">
        <v>708.25</v>
      </c>
      <c r="Z325" s="32"/>
      <c r="AA325" s="49"/>
      <c r="AB325" s="35"/>
      <c r="AC325" s="41">
        <v>1180</v>
      </c>
      <c r="AD325" s="35">
        <f t="shared" si="165"/>
        <v>164.32284999999999</v>
      </c>
      <c r="AE325" s="35">
        <f t="shared" si="130"/>
        <v>4253.0619999999999</v>
      </c>
      <c r="AF325" s="41">
        <f t="shared" si="166"/>
        <v>10671.304</v>
      </c>
      <c r="AG325" s="32">
        <f t="shared" si="167"/>
        <v>22231.883333333331</v>
      </c>
      <c r="AH325" s="35">
        <v>4833</v>
      </c>
      <c r="AI325" s="35">
        <f t="shared" si="170"/>
        <v>4833.0249999999996</v>
      </c>
      <c r="AJ325" s="35">
        <f t="shared" si="171"/>
        <v>1333.913</v>
      </c>
      <c r="AK325" s="35">
        <f t="shared" si="172"/>
        <v>2223.188333333333</v>
      </c>
      <c r="AL325" s="35">
        <f t="shared" si="173"/>
        <v>6669.5649999999996</v>
      </c>
      <c r="AM325" s="35">
        <f t="shared" si="174"/>
        <v>5335.652</v>
      </c>
      <c r="AN325" s="35"/>
      <c r="AO325" s="35"/>
      <c r="AP325" s="35"/>
      <c r="AQ325" s="35"/>
      <c r="AR325" s="36">
        <f t="shared" si="168"/>
        <v>295879.53546666668</v>
      </c>
      <c r="AS325" s="35"/>
    </row>
    <row r="326" spans="1:45" s="8" customFormat="1" x14ac:dyDescent="0.2">
      <c r="A326" s="24">
        <f t="shared" si="129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27">
        <v>40179</v>
      </c>
      <c r="G326" s="24">
        <v>13</v>
      </c>
      <c r="H326" s="28">
        <v>40</v>
      </c>
      <c r="I326" s="29" t="s">
        <v>69</v>
      </c>
      <c r="J326" s="30" t="s">
        <v>23</v>
      </c>
      <c r="K326" s="29" t="s">
        <v>70</v>
      </c>
      <c r="L326" s="28" t="s">
        <v>47</v>
      </c>
      <c r="M326" s="28" t="s">
        <v>141</v>
      </c>
      <c r="N326" s="31">
        <v>9006.5499999999993</v>
      </c>
      <c r="O326" s="32"/>
      <c r="P326" s="32">
        <f t="shared" si="159"/>
        <v>9006.5499999999993</v>
      </c>
      <c r="Q326" s="35">
        <v>1091</v>
      </c>
      <c r="R326" s="35"/>
      <c r="S326" s="32"/>
      <c r="T326" s="33">
        <f t="shared" si="162"/>
        <v>1576.1462499999998</v>
      </c>
      <c r="U326" s="35">
        <f t="shared" si="163"/>
        <v>270.19649999999996</v>
      </c>
      <c r="V326" s="48">
        <f t="shared" si="169"/>
        <v>540.39299999999992</v>
      </c>
      <c r="W326" s="35">
        <f t="shared" si="164"/>
        <v>180.131</v>
      </c>
      <c r="X326" s="41"/>
      <c r="Y326" s="35">
        <v>708.25</v>
      </c>
      <c r="Z326" s="32"/>
      <c r="AA326" s="49"/>
      <c r="AB326" s="35"/>
      <c r="AC326" s="41"/>
      <c r="AD326" s="35">
        <f t="shared" si="165"/>
        <v>153.11134999999999</v>
      </c>
      <c r="AE326" s="35">
        <f t="shared" si="130"/>
        <v>3962.8820000000001</v>
      </c>
      <c r="AF326" s="41">
        <f t="shared" si="166"/>
        <v>7205.24</v>
      </c>
      <c r="AG326" s="32">
        <f t="shared" si="167"/>
        <v>15010.916666666666</v>
      </c>
      <c r="AH326" s="35">
        <v>0</v>
      </c>
      <c r="AI326" s="35">
        <f t="shared" si="170"/>
        <v>4503.2749999999996</v>
      </c>
      <c r="AJ326" s="35">
        <f t="shared" si="171"/>
        <v>900.65499999999997</v>
      </c>
      <c r="AK326" s="35">
        <f t="shared" si="172"/>
        <v>1501.0916666666665</v>
      </c>
      <c r="AL326" s="35">
        <f t="shared" si="173"/>
        <v>4503.2749999999996</v>
      </c>
      <c r="AM326" s="35">
        <f t="shared" si="174"/>
        <v>3602.62</v>
      </c>
      <c r="AN326" s="35"/>
      <c r="AO326" s="35"/>
      <c r="AP326" s="35"/>
      <c r="AQ326" s="35"/>
      <c r="AR326" s="36">
        <f t="shared" si="168"/>
        <v>203499.29253333333</v>
      </c>
      <c r="AS326" s="35"/>
    </row>
    <row r="327" spans="1:45" s="8" customFormat="1" x14ac:dyDescent="0.2">
      <c r="A327" s="24">
        <f t="shared" si="129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27">
        <v>41761</v>
      </c>
      <c r="G327" s="24">
        <v>13</v>
      </c>
      <c r="H327" s="28">
        <v>40</v>
      </c>
      <c r="I327" s="29" t="s">
        <v>69</v>
      </c>
      <c r="J327" s="30" t="s">
        <v>23</v>
      </c>
      <c r="K327" s="29" t="s">
        <v>70</v>
      </c>
      <c r="L327" s="28" t="s">
        <v>47</v>
      </c>
      <c r="M327" s="28" t="s">
        <v>141</v>
      </c>
      <c r="N327" s="31">
        <v>9006.5499999999993</v>
      </c>
      <c r="O327" s="32"/>
      <c r="P327" s="32">
        <f t="shared" si="159"/>
        <v>9006.5499999999993</v>
      </c>
      <c r="Q327" s="35">
        <v>1091</v>
      </c>
      <c r="R327" s="35"/>
      <c r="S327" s="32"/>
      <c r="T327" s="33">
        <f t="shared" si="162"/>
        <v>1576.1462499999998</v>
      </c>
      <c r="U327" s="35">
        <f t="shared" si="163"/>
        <v>270.19649999999996</v>
      </c>
      <c r="V327" s="48">
        <f t="shared" si="169"/>
        <v>594.43259999999998</v>
      </c>
      <c r="W327" s="35">
        <f t="shared" si="164"/>
        <v>180.131</v>
      </c>
      <c r="X327" s="41">
        <v>900.66</v>
      </c>
      <c r="Y327" s="35">
        <v>708.25</v>
      </c>
      <c r="Z327" s="32"/>
      <c r="AA327" s="49"/>
      <c r="AB327" s="35"/>
      <c r="AC327" s="41">
        <v>1180</v>
      </c>
      <c r="AD327" s="35">
        <f t="shared" si="165"/>
        <v>153.11134999999999</v>
      </c>
      <c r="AE327" s="35">
        <f t="shared" si="130"/>
        <v>3962.8820000000001</v>
      </c>
      <c r="AF327" s="41">
        <f t="shared" si="166"/>
        <v>7925.7679999999991</v>
      </c>
      <c r="AG327" s="32">
        <f t="shared" si="167"/>
        <v>16512.016666666666</v>
      </c>
      <c r="AH327" s="35">
        <v>4503.3</v>
      </c>
      <c r="AI327" s="35">
        <f t="shared" si="170"/>
        <v>4503.2749999999996</v>
      </c>
      <c r="AJ327" s="35">
        <f t="shared" si="171"/>
        <v>990.72099999999989</v>
      </c>
      <c r="AK327" s="35">
        <f t="shared" si="172"/>
        <v>1651.2016666666664</v>
      </c>
      <c r="AL327" s="35">
        <f t="shared" si="173"/>
        <v>4953.6049999999996</v>
      </c>
      <c r="AM327" s="35">
        <f t="shared" si="174"/>
        <v>3962.8839999999996</v>
      </c>
      <c r="AN327" s="35"/>
      <c r="AO327" s="35"/>
      <c r="AP327" s="35"/>
      <c r="AQ327" s="35"/>
      <c r="AR327" s="36">
        <f t="shared" si="168"/>
        <v>236891.3857333333</v>
      </c>
      <c r="AS327" s="35"/>
    </row>
    <row r="328" spans="1:45" s="8" customFormat="1" x14ac:dyDescent="0.2">
      <c r="A328" s="24">
        <f t="shared" si="129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27">
        <v>37803</v>
      </c>
      <c r="G328" s="24">
        <v>10</v>
      </c>
      <c r="H328" s="28">
        <v>40</v>
      </c>
      <c r="I328" s="29" t="s">
        <v>69</v>
      </c>
      <c r="J328" s="30" t="s">
        <v>35</v>
      </c>
      <c r="K328" s="29" t="s">
        <v>70</v>
      </c>
      <c r="L328" s="28" t="s">
        <v>47</v>
      </c>
      <c r="M328" s="28" t="s">
        <v>141</v>
      </c>
      <c r="N328" s="31">
        <v>7723.6</v>
      </c>
      <c r="O328" s="32"/>
      <c r="P328" s="32">
        <f t="shared" si="159"/>
        <v>7723.6</v>
      </c>
      <c r="Q328" s="35">
        <v>1091</v>
      </c>
      <c r="R328" s="35"/>
      <c r="S328" s="32"/>
      <c r="T328" s="33">
        <f t="shared" si="162"/>
        <v>1351.6299999999999</v>
      </c>
      <c r="U328" s="35">
        <f t="shared" si="163"/>
        <v>231.708</v>
      </c>
      <c r="V328" s="48">
        <f t="shared" si="169"/>
        <v>611.70720000000006</v>
      </c>
      <c r="W328" s="35">
        <f t="shared" si="164"/>
        <v>154.47200000000001</v>
      </c>
      <c r="X328" s="41">
        <v>2471.52</v>
      </c>
      <c r="Y328" s="35">
        <v>708.25</v>
      </c>
      <c r="Z328" s="32"/>
      <c r="AA328" s="49"/>
      <c r="AB328" s="35"/>
      <c r="AC328" s="41"/>
      <c r="AD328" s="35">
        <f t="shared" si="165"/>
        <v>131.30120000000002</v>
      </c>
      <c r="AE328" s="35">
        <f t="shared" si="130"/>
        <v>3398.384</v>
      </c>
      <c r="AF328" s="41">
        <f t="shared" si="166"/>
        <v>8156.0959999999995</v>
      </c>
      <c r="AG328" s="32">
        <f t="shared" si="167"/>
        <v>16991.866666666665</v>
      </c>
      <c r="AH328" s="35">
        <v>3861.75</v>
      </c>
      <c r="AI328" s="35">
        <f t="shared" si="170"/>
        <v>3861.7999999999997</v>
      </c>
      <c r="AJ328" s="35">
        <f t="shared" si="171"/>
        <v>1019.5119999999999</v>
      </c>
      <c r="AK328" s="35">
        <f t="shared" si="172"/>
        <v>1699.1866666666667</v>
      </c>
      <c r="AL328" s="35">
        <f t="shared" si="173"/>
        <v>5097.5600000000004</v>
      </c>
      <c r="AM328" s="35">
        <f t="shared" si="174"/>
        <v>4078.0479999999998</v>
      </c>
      <c r="AN328" s="35"/>
      <c r="AO328" s="35"/>
      <c r="AP328" s="35"/>
      <c r="AQ328" s="35"/>
      <c r="AR328" s="36">
        <f t="shared" si="168"/>
        <v>221866.46413333336</v>
      </c>
      <c r="AS328" s="35"/>
    </row>
    <row r="329" spans="1:45" s="8" customFormat="1" x14ac:dyDescent="0.2">
      <c r="A329" s="24">
        <f t="shared" ref="A329:A392" si="175">A328+1</f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27">
        <v>42902</v>
      </c>
      <c r="G329" s="24">
        <v>7</v>
      </c>
      <c r="H329" s="28">
        <v>40</v>
      </c>
      <c r="I329" s="29" t="s">
        <v>69</v>
      </c>
      <c r="J329" s="30" t="s">
        <v>28</v>
      </c>
      <c r="K329" s="29" t="s">
        <v>70</v>
      </c>
      <c r="L329" s="28" t="s">
        <v>47</v>
      </c>
      <c r="M329" s="28" t="s">
        <v>141</v>
      </c>
      <c r="N329" s="31">
        <v>6654.95</v>
      </c>
      <c r="O329" s="32"/>
      <c r="P329" s="32">
        <f t="shared" si="159"/>
        <v>6654.95</v>
      </c>
      <c r="Q329" s="35">
        <v>1091</v>
      </c>
      <c r="R329" s="35"/>
      <c r="S329" s="32"/>
      <c r="T329" s="33">
        <f t="shared" si="162"/>
        <v>1164.6162499999998</v>
      </c>
      <c r="U329" s="35">
        <f t="shared" si="163"/>
        <v>199.64849999999998</v>
      </c>
      <c r="V329" s="48">
        <f t="shared" si="169"/>
        <v>399.29699999999997</v>
      </c>
      <c r="W329" s="35">
        <f t="shared" si="164"/>
        <v>133.09899999999999</v>
      </c>
      <c r="X329" s="41"/>
      <c r="Y329" s="35">
        <v>708.25</v>
      </c>
      <c r="Z329" s="32"/>
      <c r="AA329" s="49"/>
      <c r="AB329" s="35"/>
      <c r="AC329" s="41"/>
      <c r="AD329" s="35">
        <f t="shared" si="165"/>
        <v>113.13415000000001</v>
      </c>
      <c r="AE329" s="35">
        <f t="shared" ref="AE329:AE392" si="176">(N329*4%)*11</f>
        <v>2928.1779999999999</v>
      </c>
      <c r="AF329" s="41">
        <f t="shared" si="166"/>
        <v>5323.9599999999991</v>
      </c>
      <c r="AG329" s="32">
        <f t="shared" si="167"/>
        <v>11091.583333333332</v>
      </c>
      <c r="AH329" s="35">
        <v>3327.45</v>
      </c>
      <c r="AI329" s="35">
        <f t="shared" si="170"/>
        <v>3327.4749999999999</v>
      </c>
      <c r="AJ329" s="35">
        <f t="shared" si="171"/>
        <v>665.49499999999989</v>
      </c>
      <c r="AK329" s="35">
        <f t="shared" si="172"/>
        <v>1109.1583333333333</v>
      </c>
      <c r="AL329" s="35">
        <f t="shared" si="173"/>
        <v>3327.4749999999999</v>
      </c>
      <c r="AM329" s="35">
        <f t="shared" si="174"/>
        <v>2661.9799999999996</v>
      </c>
      <c r="AN329" s="35"/>
      <c r="AO329" s="35"/>
      <c r="AP329" s="35"/>
      <c r="AQ329" s="35"/>
      <c r="AR329" s="36">
        <f t="shared" si="168"/>
        <v>159330.69346666668</v>
      </c>
      <c r="AS329" s="35"/>
    </row>
    <row r="330" spans="1:45" s="8" customFormat="1" x14ac:dyDescent="0.2">
      <c r="A330" s="24">
        <f t="shared" si="175"/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27">
        <v>42675</v>
      </c>
      <c r="G330" s="24">
        <v>4</v>
      </c>
      <c r="H330" s="28">
        <v>40</v>
      </c>
      <c r="I330" s="29" t="s">
        <v>69</v>
      </c>
      <c r="J330" s="30" t="s">
        <v>33</v>
      </c>
      <c r="K330" s="29" t="s">
        <v>70</v>
      </c>
      <c r="L330" s="28" t="s">
        <v>47</v>
      </c>
      <c r="M330" s="28" t="s">
        <v>141</v>
      </c>
      <c r="N330" s="31">
        <v>5723.25</v>
      </c>
      <c r="O330" s="32"/>
      <c r="P330" s="32">
        <f t="shared" si="159"/>
        <v>5723.25</v>
      </c>
      <c r="Q330" s="35">
        <v>1091</v>
      </c>
      <c r="R330" s="35"/>
      <c r="S330" s="32"/>
      <c r="T330" s="33">
        <f t="shared" si="162"/>
        <v>1001.5687499999999</v>
      </c>
      <c r="U330" s="35">
        <f t="shared" si="163"/>
        <v>171.69749999999999</v>
      </c>
      <c r="V330" s="48">
        <f t="shared" si="169"/>
        <v>343.39499999999998</v>
      </c>
      <c r="W330" s="35">
        <f t="shared" si="164"/>
        <v>114.465</v>
      </c>
      <c r="X330" s="41"/>
      <c r="Y330" s="35">
        <v>708.25</v>
      </c>
      <c r="Z330" s="32"/>
      <c r="AA330" s="49"/>
      <c r="AB330" s="35"/>
      <c r="AC330" s="41"/>
      <c r="AD330" s="35">
        <f t="shared" si="165"/>
        <v>97.29525000000001</v>
      </c>
      <c r="AE330" s="35">
        <f t="shared" si="176"/>
        <v>2518.23</v>
      </c>
      <c r="AF330" s="41">
        <f t="shared" si="166"/>
        <v>4578.6000000000004</v>
      </c>
      <c r="AG330" s="32">
        <f t="shared" si="167"/>
        <v>9538.75</v>
      </c>
      <c r="AH330" s="35">
        <v>2861.55</v>
      </c>
      <c r="AI330" s="35">
        <f t="shared" si="170"/>
        <v>2861.625</v>
      </c>
      <c r="AJ330" s="35">
        <f t="shared" si="171"/>
        <v>572.32500000000005</v>
      </c>
      <c r="AK330" s="35">
        <f t="shared" si="172"/>
        <v>953.875</v>
      </c>
      <c r="AL330" s="35">
        <f t="shared" si="173"/>
        <v>2861.625</v>
      </c>
      <c r="AM330" s="35">
        <f t="shared" si="174"/>
        <v>2289.3000000000002</v>
      </c>
      <c r="AN330" s="35"/>
      <c r="AO330" s="35"/>
      <c r="AP330" s="35"/>
      <c r="AQ330" s="35"/>
      <c r="AR330" s="36">
        <f t="shared" si="168"/>
        <v>140046.93799999999</v>
      </c>
      <c r="AS330" s="35"/>
    </row>
    <row r="331" spans="1:45" s="8" customFormat="1" x14ac:dyDescent="0.2">
      <c r="A331" s="24">
        <f t="shared" si="175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27">
        <v>43070</v>
      </c>
      <c r="G331" s="24">
        <v>4</v>
      </c>
      <c r="H331" s="28">
        <v>40</v>
      </c>
      <c r="I331" s="29" t="s">
        <v>69</v>
      </c>
      <c r="J331" s="30" t="s">
        <v>33</v>
      </c>
      <c r="K331" s="29" t="s">
        <v>70</v>
      </c>
      <c r="L331" s="28" t="s">
        <v>47</v>
      </c>
      <c r="M331" s="28" t="s">
        <v>141</v>
      </c>
      <c r="N331" s="31">
        <v>5723.25</v>
      </c>
      <c r="O331" s="32"/>
      <c r="P331" s="32">
        <f t="shared" si="159"/>
        <v>5723.25</v>
      </c>
      <c r="Q331" s="35">
        <v>1091</v>
      </c>
      <c r="R331" s="35"/>
      <c r="S331" s="32"/>
      <c r="T331" s="33">
        <f t="shared" si="162"/>
        <v>1001.5687499999999</v>
      </c>
      <c r="U331" s="35">
        <f t="shared" si="163"/>
        <v>171.69749999999999</v>
      </c>
      <c r="V331" s="48">
        <f t="shared" si="169"/>
        <v>343.39499999999998</v>
      </c>
      <c r="W331" s="35">
        <f t="shared" si="164"/>
        <v>114.465</v>
      </c>
      <c r="X331" s="41"/>
      <c r="Y331" s="35">
        <v>708.25</v>
      </c>
      <c r="Z331" s="32"/>
      <c r="AA331" s="49"/>
      <c r="AB331" s="35"/>
      <c r="AC331" s="41"/>
      <c r="AD331" s="35">
        <f t="shared" si="165"/>
        <v>97.29525000000001</v>
      </c>
      <c r="AE331" s="35">
        <f t="shared" si="176"/>
        <v>2518.23</v>
      </c>
      <c r="AF331" s="41">
        <f t="shared" si="166"/>
        <v>4578.6000000000004</v>
      </c>
      <c r="AG331" s="32">
        <f t="shared" si="167"/>
        <v>9538.75</v>
      </c>
      <c r="AH331" s="35">
        <v>2861.55</v>
      </c>
      <c r="AI331" s="35">
        <f t="shared" si="170"/>
        <v>2861.625</v>
      </c>
      <c r="AJ331" s="35">
        <f t="shared" si="171"/>
        <v>572.32500000000005</v>
      </c>
      <c r="AK331" s="35">
        <f t="shared" si="172"/>
        <v>953.875</v>
      </c>
      <c r="AL331" s="35">
        <f t="shared" si="173"/>
        <v>2861.625</v>
      </c>
      <c r="AM331" s="35">
        <f t="shared" si="174"/>
        <v>2289.3000000000002</v>
      </c>
      <c r="AN331" s="35"/>
      <c r="AO331" s="35"/>
      <c r="AP331" s="35"/>
      <c r="AQ331" s="35"/>
      <c r="AR331" s="36">
        <f t="shared" si="168"/>
        <v>140046.93799999999</v>
      </c>
      <c r="AS331" s="35"/>
    </row>
    <row r="332" spans="1:45" s="8" customFormat="1" x14ac:dyDescent="0.2">
      <c r="A332" s="24">
        <f t="shared" si="175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27">
        <v>42675</v>
      </c>
      <c r="G332" s="24">
        <v>4</v>
      </c>
      <c r="H332" s="28">
        <v>40</v>
      </c>
      <c r="I332" s="29" t="s">
        <v>69</v>
      </c>
      <c r="J332" s="30" t="s">
        <v>29</v>
      </c>
      <c r="K332" s="29" t="s">
        <v>70</v>
      </c>
      <c r="L332" s="28" t="s">
        <v>47</v>
      </c>
      <c r="M332" s="28" t="s">
        <v>141</v>
      </c>
      <c r="N332" s="31">
        <v>5723.25</v>
      </c>
      <c r="O332" s="32"/>
      <c r="P332" s="32">
        <f t="shared" si="159"/>
        <v>5723.25</v>
      </c>
      <c r="Q332" s="35">
        <v>1091</v>
      </c>
      <c r="R332" s="35"/>
      <c r="S332" s="32"/>
      <c r="T332" s="33">
        <f t="shared" si="162"/>
        <v>1001.5687499999999</v>
      </c>
      <c r="U332" s="35">
        <f t="shared" si="163"/>
        <v>171.69749999999999</v>
      </c>
      <c r="V332" s="48">
        <f t="shared" si="169"/>
        <v>343.39499999999998</v>
      </c>
      <c r="W332" s="35">
        <f t="shared" si="164"/>
        <v>114.465</v>
      </c>
      <c r="X332" s="41"/>
      <c r="Y332" s="35">
        <v>708.25</v>
      </c>
      <c r="Z332" s="32"/>
      <c r="AA332" s="49"/>
      <c r="AB332" s="35"/>
      <c r="AC332" s="41"/>
      <c r="AD332" s="35">
        <f t="shared" si="165"/>
        <v>97.29525000000001</v>
      </c>
      <c r="AE332" s="35">
        <f t="shared" si="176"/>
        <v>2518.23</v>
      </c>
      <c r="AF332" s="41">
        <f t="shared" si="166"/>
        <v>4578.6000000000004</v>
      </c>
      <c r="AG332" s="32">
        <f t="shared" si="167"/>
        <v>9538.75</v>
      </c>
      <c r="AH332" s="35">
        <v>2861.55</v>
      </c>
      <c r="AI332" s="35">
        <f t="shared" si="170"/>
        <v>2861.625</v>
      </c>
      <c r="AJ332" s="35">
        <f t="shared" si="171"/>
        <v>572.32500000000005</v>
      </c>
      <c r="AK332" s="35">
        <f t="shared" si="172"/>
        <v>953.875</v>
      </c>
      <c r="AL332" s="35">
        <f t="shared" si="173"/>
        <v>2861.625</v>
      </c>
      <c r="AM332" s="35">
        <f t="shared" si="174"/>
        <v>2289.3000000000002</v>
      </c>
      <c r="AN332" s="35"/>
      <c r="AO332" s="35"/>
      <c r="AP332" s="35"/>
      <c r="AQ332" s="35"/>
      <c r="AR332" s="36">
        <f t="shared" si="168"/>
        <v>140046.93799999999</v>
      </c>
      <c r="AS332" s="35"/>
    </row>
    <row r="333" spans="1:45" s="8" customFormat="1" x14ac:dyDescent="0.2">
      <c r="A333" s="24">
        <f t="shared" si="175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27">
        <v>42117</v>
      </c>
      <c r="G333" s="24">
        <v>8</v>
      </c>
      <c r="H333" s="28">
        <v>40</v>
      </c>
      <c r="I333" s="29" t="s">
        <v>69</v>
      </c>
      <c r="J333" s="30" t="s">
        <v>37</v>
      </c>
      <c r="K333" s="29" t="s">
        <v>70</v>
      </c>
      <c r="L333" s="28" t="s">
        <v>47</v>
      </c>
      <c r="M333" s="28" t="s">
        <v>141</v>
      </c>
      <c r="N333" s="31">
        <v>6999.5</v>
      </c>
      <c r="O333" s="32"/>
      <c r="P333" s="32">
        <f t="shared" si="159"/>
        <v>6999.5</v>
      </c>
      <c r="Q333" s="35">
        <v>1091</v>
      </c>
      <c r="R333" s="35"/>
      <c r="S333" s="32"/>
      <c r="T333" s="33">
        <f t="shared" si="162"/>
        <v>1224.9124999999999</v>
      </c>
      <c r="U333" s="35">
        <f t="shared" si="163"/>
        <v>209.98499999999999</v>
      </c>
      <c r="V333" s="48">
        <f t="shared" si="169"/>
        <v>419.96999999999997</v>
      </c>
      <c r="W333" s="35">
        <f t="shared" si="164"/>
        <v>139.99</v>
      </c>
      <c r="X333" s="41"/>
      <c r="Y333" s="35">
        <v>708.25</v>
      </c>
      <c r="Z333" s="32"/>
      <c r="AA333" s="49"/>
      <c r="AB333" s="35"/>
      <c r="AC333" s="41"/>
      <c r="AD333" s="35">
        <f t="shared" si="165"/>
        <v>118.9915</v>
      </c>
      <c r="AE333" s="35">
        <f t="shared" si="176"/>
        <v>3079.78</v>
      </c>
      <c r="AF333" s="41">
        <f t="shared" si="166"/>
        <v>5599.6</v>
      </c>
      <c r="AG333" s="32">
        <f t="shared" si="167"/>
        <v>11665.833333333334</v>
      </c>
      <c r="AH333" s="35">
        <v>3499.8</v>
      </c>
      <c r="AI333" s="35">
        <f t="shared" si="170"/>
        <v>3499.75</v>
      </c>
      <c r="AJ333" s="35">
        <f t="shared" si="171"/>
        <v>699.95</v>
      </c>
      <c r="AK333" s="35">
        <f t="shared" si="172"/>
        <v>1166.5833333333333</v>
      </c>
      <c r="AL333" s="35">
        <f t="shared" si="173"/>
        <v>3499.75</v>
      </c>
      <c r="AM333" s="35">
        <f t="shared" si="174"/>
        <v>2799.8</v>
      </c>
      <c r="AN333" s="35"/>
      <c r="AO333" s="35"/>
      <c r="AP333" s="35"/>
      <c r="AQ333" s="35"/>
      <c r="AR333" s="36">
        <f t="shared" si="168"/>
        <v>166462.03466666664</v>
      </c>
      <c r="AS333" s="35"/>
    </row>
    <row r="334" spans="1:45" s="8" customFormat="1" x14ac:dyDescent="0.2">
      <c r="A334" s="24">
        <f t="shared" si="175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27">
        <v>39853</v>
      </c>
      <c r="G334" s="24">
        <v>8</v>
      </c>
      <c r="H334" s="28">
        <v>40</v>
      </c>
      <c r="I334" s="29" t="s">
        <v>69</v>
      </c>
      <c r="J334" s="30" t="s">
        <v>37</v>
      </c>
      <c r="K334" s="29" t="s">
        <v>70</v>
      </c>
      <c r="L334" s="28" t="s">
        <v>47</v>
      </c>
      <c r="M334" s="28" t="s">
        <v>141</v>
      </c>
      <c r="N334" s="31">
        <v>6999.5</v>
      </c>
      <c r="O334" s="32"/>
      <c r="P334" s="32">
        <f t="shared" si="159"/>
        <v>6999.5</v>
      </c>
      <c r="Q334" s="35">
        <v>1091</v>
      </c>
      <c r="R334" s="35"/>
      <c r="S334" s="32"/>
      <c r="T334" s="33">
        <f t="shared" si="162"/>
        <v>1224.9124999999999</v>
      </c>
      <c r="U334" s="35">
        <f t="shared" si="163"/>
        <v>209.98499999999999</v>
      </c>
      <c r="V334" s="48">
        <f t="shared" si="169"/>
        <v>503.96519999999998</v>
      </c>
      <c r="W334" s="35">
        <f t="shared" si="164"/>
        <v>139.99</v>
      </c>
      <c r="X334" s="41">
        <v>1399.92</v>
      </c>
      <c r="Y334" s="35">
        <v>708.25</v>
      </c>
      <c r="Z334" s="32"/>
      <c r="AA334" s="49"/>
      <c r="AB334" s="35"/>
      <c r="AC334" s="41">
        <v>983.25</v>
      </c>
      <c r="AD334" s="35">
        <f t="shared" si="165"/>
        <v>118.9915</v>
      </c>
      <c r="AE334" s="35">
        <f t="shared" si="176"/>
        <v>3079.78</v>
      </c>
      <c r="AF334" s="41">
        <f t="shared" si="166"/>
        <v>6719.5360000000001</v>
      </c>
      <c r="AG334" s="32">
        <f t="shared" si="167"/>
        <v>13999.033333333333</v>
      </c>
      <c r="AH334" s="35">
        <v>3499.8</v>
      </c>
      <c r="AI334" s="35">
        <f t="shared" si="170"/>
        <v>3499.75</v>
      </c>
      <c r="AJ334" s="35">
        <f t="shared" si="171"/>
        <v>839.94200000000001</v>
      </c>
      <c r="AK334" s="35">
        <f t="shared" si="172"/>
        <v>1399.9033333333332</v>
      </c>
      <c r="AL334" s="35">
        <f t="shared" si="173"/>
        <v>4199.71</v>
      </c>
      <c r="AM334" s="35">
        <f t="shared" si="174"/>
        <v>3359.768</v>
      </c>
      <c r="AN334" s="35"/>
      <c r="AO334" s="35"/>
      <c r="AP334" s="35"/>
      <c r="AQ334" s="35"/>
      <c r="AR334" s="36">
        <f t="shared" si="168"/>
        <v>201154.39306666667</v>
      </c>
      <c r="AS334" s="35"/>
    </row>
    <row r="335" spans="1:45" s="8" customFormat="1" x14ac:dyDescent="0.2">
      <c r="A335" s="24">
        <f t="shared" si="175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27">
        <v>37712</v>
      </c>
      <c r="G335" s="24">
        <v>8</v>
      </c>
      <c r="H335" s="28">
        <v>40</v>
      </c>
      <c r="I335" s="29" t="s">
        <v>69</v>
      </c>
      <c r="J335" s="30" t="s">
        <v>36</v>
      </c>
      <c r="K335" s="29" t="s">
        <v>70</v>
      </c>
      <c r="L335" s="28" t="s">
        <v>47</v>
      </c>
      <c r="M335" s="28" t="s">
        <v>141</v>
      </c>
      <c r="N335" s="31">
        <v>6999.5</v>
      </c>
      <c r="O335" s="32"/>
      <c r="P335" s="32">
        <f t="shared" si="159"/>
        <v>6999.5</v>
      </c>
      <c r="Q335" s="35">
        <v>1091</v>
      </c>
      <c r="R335" s="35"/>
      <c r="S335" s="32"/>
      <c r="T335" s="33">
        <f t="shared" si="162"/>
        <v>1224.9124999999999</v>
      </c>
      <c r="U335" s="35">
        <f t="shared" si="163"/>
        <v>209.98499999999999</v>
      </c>
      <c r="V335" s="48">
        <f t="shared" si="169"/>
        <v>554.37</v>
      </c>
      <c r="W335" s="35">
        <f t="shared" si="164"/>
        <v>139.99</v>
      </c>
      <c r="X335" s="41">
        <v>2240</v>
      </c>
      <c r="Y335" s="35">
        <v>708.25</v>
      </c>
      <c r="Z335" s="32"/>
      <c r="AA335" s="49"/>
      <c r="AB335" s="35"/>
      <c r="AC335" s="41"/>
      <c r="AD335" s="35">
        <f t="shared" si="165"/>
        <v>118.9915</v>
      </c>
      <c r="AE335" s="35">
        <f t="shared" si="176"/>
        <v>3079.78</v>
      </c>
      <c r="AF335" s="41">
        <f t="shared" si="166"/>
        <v>7391.6</v>
      </c>
      <c r="AG335" s="32">
        <f t="shared" si="167"/>
        <v>15399.166666666668</v>
      </c>
      <c r="AH335" s="35">
        <v>3499.8</v>
      </c>
      <c r="AI335" s="35">
        <f t="shared" si="170"/>
        <v>3499.75</v>
      </c>
      <c r="AJ335" s="35">
        <f t="shared" si="171"/>
        <v>923.95</v>
      </c>
      <c r="AK335" s="35">
        <f t="shared" si="172"/>
        <v>1539.9166666666667</v>
      </c>
      <c r="AL335" s="35">
        <f t="shared" si="173"/>
        <v>4619.75</v>
      </c>
      <c r="AM335" s="35">
        <f t="shared" si="174"/>
        <v>3695.8</v>
      </c>
      <c r="AN335" s="35"/>
      <c r="AO335" s="35"/>
      <c r="AP335" s="35"/>
      <c r="AQ335" s="35"/>
      <c r="AR335" s="36">
        <f t="shared" si="168"/>
        <v>203093.50133333335</v>
      </c>
      <c r="AS335" s="35"/>
    </row>
    <row r="336" spans="1:45" s="8" customFormat="1" x14ac:dyDescent="0.2">
      <c r="A336" s="24">
        <f t="shared" si="175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27">
        <v>37303</v>
      </c>
      <c r="G336" s="24">
        <v>8</v>
      </c>
      <c r="H336" s="28">
        <v>40</v>
      </c>
      <c r="I336" s="29" t="s">
        <v>69</v>
      </c>
      <c r="J336" s="30" t="s">
        <v>27</v>
      </c>
      <c r="K336" s="29" t="s">
        <v>70</v>
      </c>
      <c r="L336" s="28" t="s">
        <v>47</v>
      </c>
      <c r="M336" s="28" t="s">
        <v>141</v>
      </c>
      <c r="N336" s="31">
        <v>6999.5</v>
      </c>
      <c r="O336" s="32"/>
      <c r="P336" s="32">
        <f t="shared" si="159"/>
        <v>6999.5</v>
      </c>
      <c r="Q336" s="35">
        <v>1091</v>
      </c>
      <c r="R336" s="35"/>
      <c r="S336" s="32"/>
      <c r="T336" s="33">
        <f t="shared" si="162"/>
        <v>1224.9124999999999</v>
      </c>
      <c r="U336" s="35">
        <f t="shared" si="163"/>
        <v>209.98499999999999</v>
      </c>
      <c r="V336" s="48">
        <f t="shared" si="169"/>
        <v>603.70439999999996</v>
      </c>
      <c r="W336" s="35">
        <f t="shared" si="164"/>
        <v>139.99</v>
      </c>
      <c r="X336" s="41">
        <v>3062.24</v>
      </c>
      <c r="Y336" s="35">
        <v>708.25</v>
      </c>
      <c r="Z336" s="32"/>
      <c r="AA336" s="49"/>
      <c r="AB336" s="35"/>
      <c r="AC336" s="41"/>
      <c r="AD336" s="35">
        <f t="shared" si="165"/>
        <v>118.9915</v>
      </c>
      <c r="AE336" s="35">
        <f t="shared" si="176"/>
        <v>3079.78</v>
      </c>
      <c r="AF336" s="41">
        <f t="shared" si="166"/>
        <v>8049.3919999999998</v>
      </c>
      <c r="AG336" s="32">
        <f t="shared" si="167"/>
        <v>16769.566666666666</v>
      </c>
      <c r="AH336" s="35">
        <v>4503.3</v>
      </c>
      <c r="AI336" s="35">
        <f t="shared" si="170"/>
        <v>3499.75</v>
      </c>
      <c r="AJ336" s="35">
        <f t="shared" si="171"/>
        <v>1006.174</v>
      </c>
      <c r="AK336" s="35">
        <f t="shared" si="172"/>
        <v>1676.9566666666665</v>
      </c>
      <c r="AL336" s="35">
        <f t="shared" si="173"/>
        <v>5030.87</v>
      </c>
      <c r="AM336" s="35">
        <f t="shared" si="174"/>
        <v>4024.6959999999999</v>
      </c>
      <c r="AN336" s="35"/>
      <c r="AO336" s="35"/>
      <c r="AP336" s="35"/>
      <c r="AQ336" s="35"/>
      <c r="AR336" s="36">
        <f t="shared" si="168"/>
        <v>217543.36613333336</v>
      </c>
      <c r="AS336" s="35"/>
    </row>
    <row r="337" spans="1:45" s="8" customFormat="1" x14ac:dyDescent="0.2">
      <c r="A337" s="24">
        <f t="shared" si="175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27">
        <v>40826</v>
      </c>
      <c r="G337" s="24">
        <v>8</v>
      </c>
      <c r="H337" s="28">
        <v>40</v>
      </c>
      <c r="I337" s="29" t="s">
        <v>69</v>
      </c>
      <c r="J337" s="30" t="s">
        <v>27</v>
      </c>
      <c r="K337" s="29" t="s">
        <v>70</v>
      </c>
      <c r="L337" s="28" t="s">
        <v>47</v>
      </c>
      <c r="M337" s="28" t="s">
        <v>141</v>
      </c>
      <c r="N337" s="31">
        <v>6999.5</v>
      </c>
      <c r="O337" s="32"/>
      <c r="P337" s="32">
        <f t="shared" si="159"/>
        <v>6999.5</v>
      </c>
      <c r="Q337" s="35">
        <v>1091</v>
      </c>
      <c r="R337" s="35"/>
      <c r="S337" s="32"/>
      <c r="T337" s="33">
        <f t="shared" si="162"/>
        <v>1224.9124999999999</v>
      </c>
      <c r="U337" s="35">
        <f t="shared" si="163"/>
        <v>209.98499999999999</v>
      </c>
      <c r="V337" s="48">
        <f t="shared" si="169"/>
        <v>478.76640000000003</v>
      </c>
      <c r="W337" s="35">
        <f t="shared" si="164"/>
        <v>139.99</v>
      </c>
      <c r="X337" s="41">
        <v>979.94</v>
      </c>
      <c r="Y337" s="35">
        <v>708.25</v>
      </c>
      <c r="Z337" s="32"/>
      <c r="AA337" s="49"/>
      <c r="AB337" s="35"/>
      <c r="AC337" s="41"/>
      <c r="AD337" s="35">
        <f t="shared" si="165"/>
        <v>118.9915</v>
      </c>
      <c r="AE337" s="35">
        <f t="shared" si="176"/>
        <v>3079.78</v>
      </c>
      <c r="AF337" s="41">
        <f t="shared" si="166"/>
        <v>6383.5519999999997</v>
      </c>
      <c r="AG337" s="32">
        <f t="shared" si="167"/>
        <v>13299.066666666668</v>
      </c>
      <c r="AH337" s="35">
        <v>3499.8</v>
      </c>
      <c r="AI337" s="35">
        <f t="shared" si="170"/>
        <v>3499.75</v>
      </c>
      <c r="AJ337" s="35">
        <f t="shared" si="171"/>
        <v>797.94399999999996</v>
      </c>
      <c r="AK337" s="35">
        <f t="shared" si="172"/>
        <v>1329.9066666666668</v>
      </c>
      <c r="AL337" s="35">
        <f t="shared" si="173"/>
        <v>3989.7200000000003</v>
      </c>
      <c r="AM337" s="35">
        <f t="shared" si="174"/>
        <v>3191.7759999999998</v>
      </c>
      <c r="AN337" s="35"/>
      <c r="AO337" s="35"/>
      <c r="AP337" s="35"/>
      <c r="AQ337" s="35"/>
      <c r="AR337" s="36">
        <f t="shared" si="168"/>
        <v>182487.32013333333</v>
      </c>
      <c r="AS337" s="35"/>
    </row>
    <row r="338" spans="1:45" s="8" customFormat="1" x14ac:dyDescent="0.2">
      <c r="A338" s="24">
        <f t="shared" si="175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27">
        <v>43710</v>
      </c>
      <c r="G338" s="24">
        <v>8</v>
      </c>
      <c r="H338" s="28">
        <v>40</v>
      </c>
      <c r="I338" s="29" t="s">
        <v>68</v>
      </c>
      <c r="J338" s="30" t="s">
        <v>38</v>
      </c>
      <c r="K338" s="29" t="s">
        <v>70</v>
      </c>
      <c r="L338" s="28" t="s">
        <v>47</v>
      </c>
      <c r="M338" s="28" t="s">
        <v>141</v>
      </c>
      <c r="N338" s="31">
        <v>6999.5</v>
      </c>
      <c r="O338" s="32"/>
      <c r="P338" s="32">
        <f t="shared" si="159"/>
        <v>6999.5</v>
      </c>
      <c r="Q338" s="35">
        <v>1091</v>
      </c>
      <c r="R338" s="35"/>
      <c r="S338" s="32"/>
      <c r="T338" s="33">
        <f t="shared" si="162"/>
        <v>1224.9124999999999</v>
      </c>
      <c r="U338" s="35">
        <f t="shared" si="163"/>
        <v>209.98499999999999</v>
      </c>
      <c r="V338" s="48">
        <f t="shared" si="169"/>
        <v>419.96999999999997</v>
      </c>
      <c r="W338" s="35">
        <f t="shared" si="164"/>
        <v>139.99</v>
      </c>
      <c r="X338" s="41"/>
      <c r="Y338" s="35">
        <v>708.25</v>
      </c>
      <c r="Z338" s="32"/>
      <c r="AA338" s="49"/>
      <c r="AB338" s="35"/>
      <c r="AC338" s="41"/>
      <c r="AD338" s="35">
        <f t="shared" si="165"/>
        <v>118.9915</v>
      </c>
      <c r="AE338" s="35">
        <f t="shared" si="176"/>
        <v>3079.78</v>
      </c>
      <c r="AF338" s="41">
        <f t="shared" si="166"/>
        <v>5599.6</v>
      </c>
      <c r="AG338" s="32">
        <f t="shared" si="167"/>
        <v>11665.833333333334</v>
      </c>
      <c r="AH338" s="35">
        <v>0</v>
      </c>
      <c r="AI338" s="35">
        <f t="shared" si="170"/>
        <v>3499.75</v>
      </c>
      <c r="AJ338" s="35">
        <f t="shared" si="171"/>
        <v>699.95</v>
      </c>
      <c r="AK338" s="35">
        <f t="shared" si="172"/>
        <v>1166.5833333333333</v>
      </c>
      <c r="AL338" s="35">
        <f t="shared" si="173"/>
        <v>3499.75</v>
      </c>
      <c r="AM338" s="35">
        <f t="shared" si="174"/>
        <v>2799.8</v>
      </c>
      <c r="AN338" s="35"/>
      <c r="AO338" s="35"/>
      <c r="AP338" s="35"/>
      <c r="AQ338" s="35"/>
      <c r="AR338" s="36">
        <f t="shared" si="168"/>
        <v>162962.23466666666</v>
      </c>
      <c r="AS338" s="35"/>
    </row>
    <row r="339" spans="1:45" s="8" customFormat="1" x14ac:dyDescent="0.2">
      <c r="A339" s="24">
        <f t="shared" si="175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27">
        <v>42723</v>
      </c>
      <c r="G339" s="24">
        <v>4</v>
      </c>
      <c r="H339" s="28">
        <v>40</v>
      </c>
      <c r="I339" s="29" t="s">
        <v>69</v>
      </c>
      <c r="J339" s="30" t="s">
        <v>30</v>
      </c>
      <c r="K339" s="29" t="s">
        <v>70</v>
      </c>
      <c r="L339" s="28" t="s">
        <v>47</v>
      </c>
      <c r="M339" s="28" t="s">
        <v>141</v>
      </c>
      <c r="N339" s="31">
        <v>5723.25</v>
      </c>
      <c r="O339" s="32"/>
      <c r="P339" s="32">
        <f t="shared" si="159"/>
        <v>5723.25</v>
      </c>
      <c r="Q339" s="35">
        <v>1091</v>
      </c>
      <c r="R339" s="35"/>
      <c r="S339" s="32"/>
      <c r="T339" s="33">
        <f t="shared" si="162"/>
        <v>1001.5687499999999</v>
      </c>
      <c r="U339" s="35">
        <f t="shared" si="163"/>
        <v>171.69749999999999</v>
      </c>
      <c r="V339" s="48">
        <f t="shared" si="169"/>
        <v>343.39499999999998</v>
      </c>
      <c r="W339" s="35">
        <f t="shared" si="164"/>
        <v>114.465</v>
      </c>
      <c r="X339" s="41"/>
      <c r="Y339" s="35">
        <v>708.25</v>
      </c>
      <c r="Z339" s="32"/>
      <c r="AA339" s="49"/>
      <c r="AB339" s="35"/>
      <c r="AC339" s="41"/>
      <c r="AD339" s="35">
        <f t="shared" si="165"/>
        <v>97.29525000000001</v>
      </c>
      <c r="AE339" s="35">
        <f t="shared" si="176"/>
        <v>2518.23</v>
      </c>
      <c r="AF339" s="41">
        <f t="shared" si="166"/>
        <v>4578.6000000000004</v>
      </c>
      <c r="AG339" s="32">
        <f t="shared" si="167"/>
        <v>9538.75</v>
      </c>
      <c r="AH339" s="35">
        <v>2861.55</v>
      </c>
      <c r="AI339" s="35">
        <f t="shared" si="170"/>
        <v>2861.625</v>
      </c>
      <c r="AJ339" s="35">
        <f t="shared" si="171"/>
        <v>572.32500000000005</v>
      </c>
      <c r="AK339" s="35">
        <f t="shared" si="172"/>
        <v>953.875</v>
      </c>
      <c r="AL339" s="35">
        <f t="shared" si="173"/>
        <v>2861.625</v>
      </c>
      <c r="AM339" s="35">
        <f t="shared" si="174"/>
        <v>2289.3000000000002</v>
      </c>
      <c r="AN339" s="35"/>
      <c r="AO339" s="35"/>
      <c r="AP339" s="35"/>
      <c r="AQ339" s="35"/>
      <c r="AR339" s="36">
        <f t="shared" si="168"/>
        <v>140046.93799999999</v>
      </c>
      <c r="AS339" s="35"/>
    </row>
    <row r="340" spans="1:45" s="8" customFormat="1" x14ac:dyDescent="0.2">
      <c r="A340" s="24">
        <f t="shared" si="175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27">
        <v>43311</v>
      </c>
      <c r="G340" s="24">
        <v>4</v>
      </c>
      <c r="H340" s="28">
        <v>40</v>
      </c>
      <c r="I340" s="29" t="s">
        <v>69</v>
      </c>
      <c r="J340" s="30" t="s">
        <v>30</v>
      </c>
      <c r="K340" s="29" t="s">
        <v>70</v>
      </c>
      <c r="L340" s="28" t="s">
        <v>47</v>
      </c>
      <c r="M340" s="28" t="s">
        <v>141</v>
      </c>
      <c r="N340" s="31">
        <v>5723.25</v>
      </c>
      <c r="O340" s="32"/>
      <c r="P340" s="32">
        <f t="shared" si="159"/>
        <v>5723.25</v>
      </c>
      <c r="Q340" s="35">
        <v>1091</v>
      </c>
      <c r="R340" s="35"/>
      <c r="S340" s="32"/>
      <c r="T340" s="33">
        <f t="shared" si="162"/>
        <v>1001.5687499999999</v>
      </c>
      <c r="U340" s="35">
        <f t="shared" si="163"/>
        <v>171.69749999999999</v>
      </c>
      <c r="V340" s="48">
        <f t="shared" si="169"/>
        <v>343.39499999999998</v>
      </c>
      <c r="W340" s="35">
        <f t="shared" si="164"/>
        <v>114.465</v>
      </c>
      <c r="X340" s="41"/>
      <c r="Y340" s="35">
        <v>708.25</v>
      </c>
      <c r="Z340" s="32"/>
      <c r="AA340" s="49"/>
      <c r="AB340" s="35"/>
      <c r="AC340" s="41"/>
      <c r="AD340" s="35">
        <f t="shared" si="165"/>
        <v>97.29525000000001</v>
      </c>
      <c r="AE340" s="35">
        <f t="shared" si="176"/>
        <v>2518.23</v>
      </c>
      <c r="AF340" s="41">
        <f t="shared" si="166"/>
        <v>4578.6000000000004</v>
      </c>
      <c r="AG340" s="32">
        <f t="shared" si="167"/>
        <v>9538.75</v>
      </c>
      <c r="AH340" s="35">
        <v>2861.55</v>
      </c>
      <c r="AI340" s="35">
        <f t="shared" si="170"/>
        <v>2861.625</v>
      </c>
      <c r="AJ340" s="35">
        <f t="shared" si="171"/>
        <v>572.32500000000005</v>
      </c>
      <c r="AK340" s="35">
        <f t="shared" si="172"/>
        <v>953.875</v>
      </c>
      <c r="AL340" s="35">
        <f t="shared" si="173"/>
        <v>2861.625</v>
      </c>
      <c r="AM340" s="35">
        <f t="shared" si="174"/>
        <v>2289.3000000000002</v>
      </c>
      <c r="AN340" s="35"/>
      <c r="AO340" s="35"/>
      <c r="AP340" s="35"/>
      <c r="AQ340" s="35"/>
      <c r="AR340" s="36">
        <f t="shared" si="168"/>
        <v>140046.93799999999</v>
      </c>
      <c r="AS340" s="35"/>
    </row>
    <row r="341" spans="1:45" s="8" customFormat="1" x14ac:dyDescent="0.2">
      <c r="A341" s="24">
        <f t="shared" si="175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27">
        <v>42751</v>
      </c>
      <c r="G341" s="24">
        <v>4</v>
      </c>
      <c r="H341" s="28">
        <v>40</v>
      </c>
      <c r="I341" s="29" t="s">
        <v>69</v>
      </c>
      <c r="J341" s="30" t="s">
        <v>30</v>
      </c>
      <c r="K341" s="29" t="s">
        <v>70</v>
      </c>
      <c r="L341" s="28" t="s">
        <v>47</v>
      </c>
      <c r="M341" s="28" t="s">
        <v>141</v>
      </c>
      <c r="N341" s="31">
        <v>5723.25</v>
      </c>
      <c r="O341" s="32"/>
      <c r="P341" s="32">
        <f t="shared" si="159"/>
        <v>5723.25</v>
      </c>
      <c r="Q341" s="35">
        <v>1091</v>
      </c>
      <c r="R341" s="35"/>
      <c r="S341" s="32"/>
      <c r="T341" s="33">
        <f t="shared" si="162"/>
        <v>1001.5687499999999</v>
      </c>
      <c r="U341" s="35">
        <f t="shared" si="163"/>
        <v>171.69749999999999</v>
      </c>
      <c r="V341" s="48">
        <f t="shared" si="169"/>
        <v>343.39499999999998</v>
      </c>
      <c r="W341" s="35">
        <f t="shared" si="164"/>
        <v>114.465</v>
      </c>
      <c r="X341" s="41"/>
      <c r="Y341" s="35">
        <v>708.25</v>
      </c>
      <c r="Z341" s="32"/>
      <c r="AA341" s="49"/>
      <c r="AB341" s="35"/>
      <c r="AC341" s="41"/>
      <c r="AD341" s="35">
        <f t="shared" si="165"/>
        <v>97.29525000000001</v>
      </c>
      <c r="AE341" s="35">
        <f t="shared" si="176"/>
        <v>2518.23</v>
      </c>
      <c r="AF341" s="41">
        <f t="shared" si="166"/>
        <v>4578.6000000000004</v>
      </c>
      <c r="AG341" s="32">
        <f t="shared" si="167"/>
        <v>9538.75</v>
      </c>
      <c r="AH341" s="35">
        <v>2861.55</v>
      </c>
      <c r="AI341" s="35">
        <f t="shared" si="170"/>
        <v>2861.625</v>
      </c>
      <c r="AJ341" s="35">
        <f t="shared" si="171"/>
        <v>572.32500000000005</v>
      </c>
      <c r="AK341" s="35">
        <f t="shared" si="172"/>
        <v>953.875</v>
      </c>
      <c r="AL341" s="35">
        <f t="shared" si="173"/>
        <v>2861.625</v>
      </c>
      <c r="AM341" s="35">
        <f t="shared" si="174"/>
        <v>2289.3000000000002</v>
      </c>
      <c r="AN341" s="35"/>
      <c r="AO341" s="35"/>
      <c r="AP341" s="35"/>
      <c r="AQ341" s="35"/>
      <c r="AR341" s="36">
        <f t="shared" si="168"/>
        <v>140046.93799999999</v>
      </c>
      <c r="AS341" s="35"/>
    </row>
    <row r="342" spans="1:45" s="8" customFormat="1" x14ac:dyDescent="0.2">
      <c r="A342" s="24">
        <f t="shared" si="175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27"/>
      <c r="G342" s="24">
        <v>4</v>
      </c>
      <c r="H342" s="28">
        <v>40</v>
      </c>
      <c r="I342" s="29" t="s">
        <v>69</v>
      </c>
      <c r="J342" s="30" t="s">
        <v>32</v>
      </c>
      <c r="K342" s="29" t="s">
        <v>70</v>
      </c>
      <c r="L342" s="28" t="s">
        <v>47</v>
      </c>
      <c r="M342" s="28"/>
      <c r="N342" s="31">
        <v>5723.25</v>
      </c>
      <c r="O342" s="32"/>
      <c r="P342" s="32">
        <f t="shared" si="159"/>
        <v>5723.25</v>
      </c>
      <c r="Q342" s="35">
        <v>1091</v>
      </c>
      <c r="R342" s="35"/>
      <c r="S342" s="32"/>
      <c r="T342" s="33">
        <f t="shared" si="162"/>
        <v>1001.5687499999999</v>
      </c>
      <c r="U342" s="35">
        <f t="shared" si="163"/>
        <v>171.69749999999999</v>
      </c>
      <c r="V342" s="48">
        <f t="shared" si="169"/>
        <v>343.39499999999998</v>
      </c>
      <c r="W342" s="35">
        <f t="shared" si="164"/>
        <v>114.465</v>
      </c>
      <c r="X342" s="41"/>
      <c r="Y342" s="35">
        <v>708.25</v>
      </c>
      <c r="Z342" s="32"/>
      <c r="AA342" s="49"/>
      <c r="AB342" s="35"/>
      <c r="AC342" s="41"/>
      <c r="AD342" s="35">
        <f t="shared" si="165"/>
        <v>97.29525000000001</v>
      </c>
      <c r="AE342" s="35">
        <f t="shared" si="176"/>
        <v>2518.23</v>
      </c>
      <c r="AF342" s="41">
        <f t="shared" si="166"/>
        <v>4578.6000000000004</v>
      </c>
      <c r="AG342" s="32">
        <f t="shared" si="167"/>
        <v>9538.75</v>
      </c>
      <c r="AH342" s="35">
        <v>0</v>
      </c>
      <c r="AI342" s="35">
        <f t="shared" si="170"/>
        <v>2861.625</v>
      </c>
      <c r="AJ342" s="35">
        <f t="shared" si="171"/>
        <v>572.32500000000005</v>
      </c>
      <c r="AK342" s="35">
        <f t="shared" si="172"/>
        <v>953.875</v>
      </c>
      <c r="AL342" s="35">
        <f t="shared" si="173"/>
        <v>2861.625</v>
      </c>
      <c r="AM342" s="35">
        <f t="shared" si="174"/>
        <v>2289.3000000000002</v>
      </c>
      <c r="AN342" s="35"/>
      <c r="AO342" s="35"/>
      <c r="AP342" s="35"/>
      <c r="AQ342" s="35"/>
      <c r="AR342" s="36">
        <f t="shared" si="168"/>
        <v>137185.38800000001</v>
      </c>
      <c r="AS342" s="35" t="s">
        <v>72</v>
      </c>
    </row>
    <row r="343" spans="1:45" s="8" customFormat="1" x14ac:dyDescent="0.2">
      <c r="A343" s="24">
        <f t="shared" si="175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27">
        <v>42110</v>
      </c>
      <c r="G343" s="24">
        <v>4</v>
      </c>
      <c r="H343" s="28">
        <v>40</v>
      </c>
      <c r="I343" s="29" t="s">
        <v>69</v>
      </c>
      <c r="J343" s="30" t="s">
        <v>32</v>
      </c>
      <c r="K343" s="29" t="s">
        <v>70</v>
      </c>
      <c r="L343" s="28" t="s">
        <v>47</v>
      </c>
      <c r="M343" s="28" t="s">
        <v>141</v>
      </c>
      <c r="N343" s="31">
        <v>5723.25</v>
      </c>
      <c r="O343" s="32"/>
      <c r="P343" s="32">
        <f t="shared" si="159"/>
        <v>5723.25</v>
      </c>
      <c r="Q343" s="35">
        <v>1091</v>
      </c>
      <c r="R343" s="35"/>
      <c r="S343" s="32"/>
      <c r="T343" s="33">
        <f t="shared" si="162"/>
        <v>1001.5687499999999</v>
      </c>
      <c r="U343" s="35">
        <f t="shared" si="163"/>
        <v>171.69749999999999</v>
      </c>
      <c r="V343" s="48">
        <f t="shared" si="169"/>
        <v>343.39499999999998</v>
      </c>
      <c r="W343" s="35">
        <f t="shared" si="164"/>
        <v>114.465</v>
      </c>
      <c r="X343" s="41"/>
      <c r="Y343" s="35">
        <v>708.25</v>
      </c>
      <c r="Z343" s="32"/>
      <c r="AA343" s="49"/>
      <c r="AB343" s="35"/>
      <c r="AC343" s="41">
        <v>1180</v>
      </c>
      <c r="AD343" s="35">
        <f t="shared" si="165"/>
        <v>97.29525000000001</v>
      </c>
      <c r="AE343" s="35">
        <f t="shared" si="176"/>
        <v>2518.23</v>
      </c>
      <c r="AF343" s="41">
        <f t="shared" si="166"/>
        <v>4578.6000000000004</v>
      </c>
      <c r="AG343" s="32">
        <f t="shared" si="167"/>
        <v>9538.75</v>
      </c>
      <c r="AH343" s="35">
        <v>3499.8</v>
      </c>
      <c r="AI343" s="35">
        <f t="shared" si="170"/>
        <v>2861.625</v>
      </c>
      <c r="AJ343" s="35">
        <f t="shared" si="171"/>
        <v>572.32500000000005</v>
      </c>
      <c r="AK343" s="35">
        <f t="shared" si="172"/>
        <v>953.875</v>
      </c>
      <c r="AL343" s="35">
        <f t="shared" si="173"/>
        <v>2861.625</v>
      </c>
      <c r="AM343" s="35">
        <f t="shared" si="174"/>
        <v>2289.3000000000002</v>
      </c>
      <c r="AN343" s="35"/>
      <c r="AO343" s="35"/>
      <c r="AP343" s="35"/>
      <c r="AQ343" s="35"/>
      <c r="AR343" s="36">
        <f t="shared" si="168"/>
        <v>154845.18799999999</v>
      </c>
      <c r="AS343" s="35"/>
    </row>
    <row r="344" spans="1:45" s="8" customFormat="1" x14ac:dyDescent="0.2">
      <c r="A344" s="24">
        <f t="shared" si="175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27">
        <v>42142</v>
      </c>
      <c r="G344" s="24">
        <v>4</v>
      </c>
      <c r="H344" s="28">
        <v>40</v>
      </c>
      <c r="I344" s="29" t="s">
        <v>69</v>
      </c>
      <c r="J344" s="30" t="s">
        <v>32</v>
      </c>
      <c r="K344" s="29" t="s">
        <v>70</v>
      </c>
      <c r="L344" s="28" t="s">
        <v>47</v>
      </c>
      <c r="M344" s="28" t="s">
        <v>141</v>
      </c>
      <c r="N344" s="31">
        <v>5723.25</v>
      </c>
      <c r="O344" s="32"/>
      <c r="P344" s="32">
        <f t="shared" ref="P344:P384" si="177">N344+O344</f>
        <v>5723.25</v>
      </c>
      <c r="Q344" s="35">
        <v>1091</v>
      </c>
      <c r="R344" s="35"/>
      <c r="S344" s="32"/>
      <c r="T344" s="33">
        <f t="shared" si="162"/>
        <v>1001.5687499999999</v>
      </c>
      <c r="U344" s="35">
        <f t="shared" si="163"/>
        <v>171.69749999999999</v>
      </c>
      <c r="V344" s="48">
        <f t="shared" si="169"/>
        <v>343.39499999999998</v>
      </c>
      <c r="W344" s="35">
        <f t="shared" si="164"/>
        <v>114.465</v>
      </c>
      <c r="X344" s="41"/>
      <c r="Y344" s="35">
        <v>708.25</v>
      </c>
      <c r="Z344" s="32"/>
      <c r="AA344" s="49"/>
      <c r="AB344" s="35"/>
      <c r="AC344" s="41"/>
      <c r="AD344" s="35">
        <f t="shared" si="165"/>
        <v>97.29525000000001</v>
      </c>
      <c r="AE344" s="35">
        <f t="shared" si="176"/>
        <v>2518.23</v>
      </c>
      <c r="AF344" s="41">
        <f t="shared" si="166"/>
        <v>4578.6000000000004</v>
      </c>
      <c r="AG344" s="32">
        <f t="shared" si="167"/>
        <v>9538.75</v>
      </c>
      <c r="AH344" s="35">
        <v>2861.55</v>
      </c>
      <c r="AI344" s="35">
        <f t="shared" si="170"/>
        <v>2861.625</v>
      </c>
      <c r="AJ344" s="35">
        <f t="shared" si="171"/>
        <v>572.32500000000005</v>
      </c>
      <c r="AK344" s="35">
        <f t="shared" si="172"/>
        <v>953.875</v>
      </c>
      <c r="AL344" s="35">
        <f t="shared" si="173"/>
        <v>2861.625</v>
      </c>
      <c r="AM344" s="35">
        <f t="shared" si="174"/>
        <v>2289.3000000000002</v>
      </c>
      <c r="AN344" s="35"/>
      <c r="AO344" s="35"/>
      <c r="AP344" s="35"/>
      <c r="AQ344" s="35"/>
      <c r="AR344" s="36">
        <f t="shared" si="168"/>
        <v>140046.93799999999</v>
      </c>
      <c r="AS344" s="35"/>
    </row>
    <row r="345" spans="1:45" s="8" customFormat="1" x14ac:dyDescent="0.2">
      <c r="A345" s="24">
        <f t="shared" si="175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27">
        <v>43132</v>
      </c>
      <c r="G345" s="24">
        <v>3</v>
      </c>
      <c r="H345" s="28">
        <v>40</v>
      </c>
      <c r="I345" s="29" t="s">
        <v>69</v>
      </c>
      <c r="J345" s="30" t="s">
        <v>34</v>
      </c>
      <c r="K345" s="29" t="s">
        <v>70</v>
      </c>
      <c r="L345" s="28" t="s">
        <v>47</v>
      </c>
      <c r="M345" s="28" t="s">
        <v>141</v>
      </c>
      <c r="N345" s="31">
        <v>5473.6</v>
      </c>
      <c r="O345" s="32"/>
      <c r="P345" s="32">
        <f t="shared" si="177"/>
        <v>5473.6</v>
      </c>
      <c r="Q345" s="35">
        <v>1091</v>
      </c>
      <c r="R345" s="35"/>
      <c r="S345" s="32"/>
      <c r="T345" s="33">
        <f t="shared" si="162"/>
        <v>957.88</v>
      </c>
      <c r="U345" s="35">
        <f t="shared" si="163"/>
        <v>164.208</v>
      </c>
      <c r="V345" s="48">
        <f t="shared" si="169"/>
        <v>328.416</v>
      </c>
      <c r="W345" s="35">
        <f t="shared" si="164"/>
        <v>109.47200000000001</v>
      </c>
      <c r="X345" s="41"/>
      <c r="Y345" s="35">
        <v>708.25</v>
      </c>
      <c r="Z345" s="32"/>
      <c r="AA345" s="49"/>
      <c r="AB345" s="35"/>
      <c r="AC345" s="41"/>
      <c r="AD345" s="35">
        <f t="shared" si="165"/>
        <v>93.051200000000009</v>
      </c>
      <c r="AE345" s="35">
        <f t="shared" si="176"/>
        <v>2408.384</v>
      </c>
      <c r="AF345" s="41">
        <f t="shared" si="166"/>
        <v>4378.88</v>
      </c>
      <c r="AG345" s="32">
        <f t="shared" si="167"/>
        <v>9122.6666666666679</v>
      </c>
      <c r="AH345" s="35">
        <v>2861.7</v>
      </c>
      <c r="AI345" s="35">
        <f t="shared" si="170"/>
        <v>2736.8</v>
      </c>
      <c r="AJ345" s="35">
        <f t="shared" si="171"/>
        <v>547.36</v>
      </c>
      <c r="AK345" s="35">
        <f t="shared" si="172"/>
        <v>912.26666666666677</v>
      </c>
      <c r="AL345" s="35">
        <f t="shared" si="173"/>
        <v>2736.8</v>
      </c>
      <c r="AM345" s="35">
        <f t="shared" si="174"/>
        <v>2189.44</v>
      </c>
      <c r="AN345" s="35"/>
      <c r="AO345" s="35"/>
      <c r="AP345" s="35"/>
      <c r="AQ345" s="35"/>
      <c r="AR345" s="36">
        <f t="shared" si="168"/>
        <v>135004.82373333332</v>
      </c>
      <c r="AS345" s="35"/>
    </row>
    <row r="346" spans="1:45" s="8" customFormat="1" x14ac:dyDescent="0.2">
      <c r="A346" s="24">
        <f t="shared" si="175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27">
        <v>43070</v>
      </c>
      <c r="G346" s="24">
        <v>3</v>
      </c>
      <c r="H346" s="28">
        <v>40</v>
      </c>
      <c r="I346" s="29" t="s">
        <v>69</v>
      </c>
      <c r="J346" s="30" t="s">
        <v>34</v>
      </c>
      <c r="K346" s="29" t="s">
        <v>70</v>
      </c>
      <c r="L346" s="28" t="s">
        <v>47</v>
      </c>
      <c r="M346" s="28" t="s">
        <v>141</v>
      </c>
      <c r="N346" s="31">
        <v>5473.6</v>
      </c>
      <c r="O346" s="32"/>
      <c r="P346" s="32">
        <f t="shared" si="177"/>
        <v>5473.6</v>
      </c>
      <c r="Q346" s="35">
        <v>1091</v>
      </c>
      <c r="R346" s="35"/>
      <c r="S346" s="32"/>
      <c r="T346" s="33">
        <f t="shared" si="162"/>
        <v>957.88</v>
      </c>
      <c r="U346" s="35">
        <f t="shared" si="163"/>
        <v>164.208</v>
      </c>
      <c r="V346" s="48">
        <f t="shared" si="169"/>
        <v>328.416</v>
      </c>
      <c r="W346" s="35">
        <f t="shared" si="164"/>
        <v>109.47200000000001</v>
      </c>
      <c r="X346" s="41"/>
      <c r="Y346" s="35">
        <v>708.25</v>
      </c>
      <c r="Z346" s="32"/>
      <c r="AA346" s="49"/>
      <c r="AB346" s="35"/>
      <c r="AC346" s="41"/>
      <c r="AD346" s="35">
        <f t="shared" si="165"/>
        <v>93.051200000000009</v>
      </c>
      <c r="AE346" s="35">
        <f t="shared" si="176"/>
        <v>2408.384</v>
      </c>
      <c r="AF346" s="41">
        <f t="shared" si="166"/>
        <v>4378.88</v>
      </c>
      <c r="AG346" s="32">
        <f t="shared" si="167"/>
        <v>9122.6666666666679</v>
      </c>
      <c r="AH346" s="35">
        <v>2736.75</v>
      </c>
      <c r="AI346" s="35">
        <f t="shared" si="170"/>
        <v>2736.8</v>
      </c>
      <c r="AJ346" s="35">
        <f t="shared" si="171"/>
        <v>547.36</v>
      </c>
      <c r="AK346" s="35">
        <f t="shared" si="172"/>
        <v>912.26666666666677</v>
      </c>
      <c r="AL346" s="35">
        <f t="shared" si="173"/>
        <v>2736.8</v>
      </c>
      <c r="AM346" s="35">
        <f t="shared" si="174"/>
        <v>2189.44</v>
      </c>
      <c r="AN346" s="35"/>
      <c r="AO346" s="35"/>
      <c r="AP346" s="35"/>
      <c r="AQ346" s="35"/>
      <c r="AR346" s="36">
        <f t="shared" si="168"/>
        <v>134879.87373333334</v>
      </c>
      <c r="AS346" s="35"/>
    </row>
    <row r="347" spans="1:45" s="8" customFormat="1" x14ac:dyDescent="0.2">
      <c r="A347" s="24">
        <f t="shared" si="175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27">
        <v>42110</v>
      </c>
      <c r="G347" s="24">
        <v>3</v>
      </c>
      <c r="H347" s="28">
        <v>40</v>
      </c>
      <c r="I347" s="29" t="s">
        <v>69</v>
      </c>
      <c r="J347" s="30" t="s">
        <v>34</v>
      </c>
      <c r="K347" s="29" t="s">
        <v>70</v>
      </c>
      <c r="L347" s="28" t="s">
        <v>47</v>
      </c>
      <c r="M347" s="28" t="s">
        <v>141</v>
      </c>
      <c r="N347" s="31">
        <v>5473.6</v>
      </c>
      <c r="O347" s="32"/>
      <c r="P347" s="32">
        <f t="shared" si="177"/>
        <v>5473.6</v>
      </c>
      <c r="Q347" s="35">
        <v>1091</v>
      </c>
      <c r="R347" s="35"/>
      <c r="S347" s="32"/>
      <c r="T347" s="33">
        <f t="shared" si="162"/>
        <v>957.88</v>
      </c>
      <c r="U347" s="35">
        <f t="shared" si="163"/>
        <v>164.208</v>
      </c>
      <c r="V347" s="48">
        <f t="shared" si="169"/>
        <v>328.416</v>
      </c>
      <c r="W347" s="35">
        <f t="shared" si="164"/>
        <v>109.47200000000001</v>
      </c>
      <c r="X347" s="41"/>
      <c r="Y347" s="35">
        <v>708.25</v>
      </c>
      <c r="Z347" s="32"/>
      <c r="AA347" s="49"/>
      <c r="AB347" s="35"/>
      <c r="AC347" s="41"/>
      <c r="AD347" s="35">
        <f t="shared" si="165"/>
        <v>93.051200000000009</v>
      </c>
      <c r="AE347" s="35">
        <f t="shared" si="176"/>
        <v>2408.384</v>
      </c>
      <c r="AF347" s="41">
        <f t="shared" si="166"/>
        <v>4378.88</v>
      </c>
      <c r="AG347" s="32">
        <f t="shared" si="167"/>
        <v>9122.6666666666679</v>
      </c>
      <c r="AH347" s="35">
        <v>2736.75</v>
      </c>
      <c r="AI347" s="35">
        <f t="shared" si="170"/>
        <v>2736.8</v>
      </c>
      <c r="AJ347" s="35">
        <f t="shared" si="171"/>
        <v>547.36</v>
      </c>
      <c r="AK347" s="35">
        <f t="shared" si="172"/>
        <v>912.26666666666677</v>
      </c>
      <c r="AL347" s="35">
        <f t="shared" si="173"/>
        <v>2736.8</v>
      </c>
      <c r="AM347" s="35">
        <f t="shared" si="174"/>
        <v>2189.44</v>
      </c>
      <c r="AN347" s="35"/>
      <c r="AO347" s="35"/>
      <c r="AP347" s="35"/>
      <c r="AQ347" s="35"/>
      <c r="AR347" s="36">
        <f t="shared" si="168"/>
        <v>134879.87373333334</v>
      </c>
      <c r="AS347" s="35"/>
    </row>
    <row r="348" spans="1:45" s="8" customFormat="1" x14ac:dyDescent="0.2">
      <c r="A348" s="24">
        <f t="shared" si="175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27">
        <v>41680</v>
      </c>
      <c r="G348" s="24"/>
      <c r="H348" s="28">
        <v>40</v>
      </c>
      <c r="I348" s="29" t="s">
        <v>68</v>
      </c>
      <c r="J348" s="30" t="s">
        <v>177</v>
      </c>
      <c r="K348" s="29" t="s">
        <v>71</v>
      </c>
      <c r="L348" s="28" t="s">
        <v>48</v>
      </c>
      <c r="M348" s="28" t="s">
        <v>141</v>
      </c>
      <c r="N348" s="31">
        <v>57134.7</v>
      </c>
      <c r="O348" s="32"/>
      <c r="P348" s="32">
        <f t="shared" si="177"/>
        <v>57134.7</v>
      </c>
      <c r="Q348" s="35">
        <v>1091</v>
      </c>
      <c r="R348" s="35"/>
      <c r="S348" s="32"/>
      <c r="T348" s="33">
        <f t="shared" si="162"/>
        <v>9998.5724999999984</v>
      </c>
      <c r="U348" s="35">
        <f t="shared" si="163"/>
        <v>1714.0409999999999</v>
      </c>
      <c r="V348" s="47">
        <v>1292.6300000000001</v>
      </c>
      <c r="W348" s="35">
        <f t="shared" si="164"/>
        <v>1142.694</v>
      </c>
      <c r="X348" s="41"/>
      <c r="Y348" s="35"/>
      <c r="Z348" s="32"/>
      <c r="AA348" s="49"/>
      <c r="AB348" s="35"/>
      <c r="AC348" s="41"/>
      <c r="AD348" s="35">
        <f t="shared" si="165"/>
        <v>971.28989999999999</v>
      </c>
      <c r="AE348" s="35">
        <f t="shared" si="176"/>
        <v>25139.268</v>
      </c>
      <c r="AF348" s="41">
        <f t="shared" si="166"/>
        <v>45707.76</v>
      </c>
      <c r="AG348" s="32">
        <f t="shared" si="167"/>
        <v>95224.5</v>
      </c>
      <c r="AH348" s="35">
        <v>0</v>
      </c>
      <c r="AI348" s="35">
        <v>9666.0499999999993</v>
      </c>
      <c r="AJ348" s="35"/>
      <c r="AK348" s="35"/>
      <c r="AL348" s="35"/>
      <c r="AM348" s="35"/>
      <c r="AN348" s="35"/>
      <c r="AO348" s="35"/>
      <c r="AP348" s="35"/>
      <c r="AQ348" s="35"/>
      <c r="AR348" s="36">
        <f t="shared" si="168"/>
        <v>1055876.7068</v>
      </c>
      <c r="AS348" s="35"/>
    </row>
    <row r="349" spans="1:45" s="8" customFormat="1" x14ac:dyDescent="0.2">
      <c r="A349" s="24">
        <f t="shared" si="175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27">
        <v>43540</v>
      </c>
      <c r="G349" s="24"/>
      <c r="H349" s="28">
        <v>40</v>
      </c>
      <c r="I349" s="29" t="s">
        <v>68</v>
      </c>
      <c r="J349" s="30" t="s">
        <v>179</v>
      </c>
      <c r="K349" s="29" t="s">
        <v>71</v>
      </c>
      <c r="L349" s="28" t="s">
        <v>48</v>
      </c>
      <c r="M349" s="28" t="s">
        <v>141</v>
      </c>
      <c r="N349" s="31">
        <v>41997.8</v>
      </c>
      <c r="O349" s="32"/>
      <c r="P349" s="32">
        <f t="shared" si="177"/>
        <v>41997.8</v>
      </c>
      <c r="Q349" s="35">
        <v>1091</v>
      </c>
      <c r="R349" s="35"/>
      <c r="S349" s="32"/>
      <c r="T349" s="33">
        <f t="shared" si="162"/>
        <v>7349.6149999999998</v>
      </c>
      <c r="U349" s="35">
        <f t="shared" si="163"/>
        <v>1259.934</v>
      </c>
      <c r="V349" s="47">
        <v>1292.6300000000001</v>
      </c>
      <c r="W349" s="35">
        <f t="shared" si="164"/>
        <v>839.95600000000013</v>
      </c>
      <c r="X349" s="41"/>
      <c r="Y349" s="35"/>
      <c r="Z349" s="32"/>
      <c r="AA349" s="49"/>
      <c r="AB349" s="35"/>
      <c r="AC349" s="41"/>
      <c r="AD349" s="35">
        <f t="shared" si="165"/>
        <v>713.96260000000007</v>
      </c>
      <c r="AE349" s="35">
        <f t="shared" si="176"/>
        <v>18479.032000000003</v>
      </c>
      <c r="AF349" s="41">
        <f t="shared" si="166"/>
        <v>33598.240000000005</v>
      </c>
      <c r="AG349" s="32">
        <f t="shared" si="167"/>
        <v>69996.333333333343</v>
      </c>
      <c r="AH349" s="35">
        <v>0</v>
      </c>
      <c r="AI349" s="35">
        <v>9666.0499999999993</v>
      </c>
      <c r="AJ349" s="35"/>
      <c r="AK349" s="35"/>
      <c r="AL349" s="35"/>
      <c r="AM349" s="35"/>
      <c r="AN349" s="35"/>
      <c r="AO349" s="35"/>
      <c r="AP349" s="35"/>
      <c r="AQ349" s="35"/>
      <c r="AR349" s="36">
        <f t="shared" si="168"/>
        <v>786278.42653333326</v>
      </c>
      <c r="AS349" s="35"/>
    </row>
    <row r="350" spans="1:45" s="8" customFormat="1" x14ac:dyDescent="0.2">
      <c r="A350" s="24">
        <f t="shared" si="175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27">
        <v>43540</v>
      </c>
      <c r="G350" s="24"/>
      <c r="H350" s="28">
        <v>40</v>
      </c>
      <c r="I350" s="29" t="s">
        <v>68</v>
      </c>
      <c r="J350" s="30" t="s">
        <v>179</v>
      </c>
      <c r="K350" s="29" t="s">
        <v>71</v>
      </c>
      <c r="L350" s="28" t="s">
        <v>48</v>
      </c>
      <c r="M350" s="28" t="s">
        <v>141</v>
      </c>
      <c r="N350" s="31">
        <v>41997.8</v>
      </c>
      <c r="O350" s="32"/>
      <c r="P350" s="32">
        <f t="shared" si="177"/>
        <v>41997.8</v>
      </c>
      <c r="Q350" s="35">
        <v>1091</v>
      </c>
      <c r="R350" s="35"/>
      <c r="S350" s="32"/>
      <c r="T350" s="33">
        <f t="shared" si="162"/>
        <v>7349.6149999999998</v>
      </c>
      <c r="U350" s="35">
        <f t="shared" si="163"/>
        <v>1259.934</v>
      </c>
      <c r="V350" s="47">
        <v>1292.6300000000001</v>
      </c>
      <c r="W350" s="35">
        <f t="shared" si="164"/>
        <v>839.95600000000013</v>
      </c>
      <c r="X350" s="41"/>
      <c r="Y350" s="35"/>
      <c r="Z350" s="32"/>
      <c r="AA350" s="49"/>
      <c r="AB350" s="35"/>
      <c r="AC350" s="41"/>
      <c r="AD350" s="35">
        <f t="shared" si="165"/>
        <v>713.96260000000007</v>
      </c>
      <c r="AE350" s="35">
        <f t="shared" si="176"/>
        <v>18479.032000000003</v>
      </c>
      <c r="AF350" s="41">
        <f t="shared" si="166"/>
        <v>33598.240000000005</v>
      </c>
      <c r="AG350" s="32">
        <f t="shared" si="167"/>
        <v>69996.333333333343</v>
      </c>
      <c r="AH350" s="35">
        <v>0</v>
      </c>
      <c r="AI350" s="35">
        <v>9666.0499999999993</v>
      </c>
      <c r="AJ350" s="35"/>
      <c r="AK350" s="35"/>
      <c r="AL350" s="35"/>
      <c r="AM350" s="35"/>
      <c r="AN350" s="35"/>
      <c r="AO350" s="35"/>
      <c r="AP350" s="35"/>
      <c r="AQ350" s="35"/>
      <c r="AR350" s="36">
        <f t="shared" si="168"/>
        <v>786278.42653333326</v>
      </c>
      <c r="AS350" s="35"/>
    </row>
    <row r="351" spans="1:45" s="8" customFormat="1" x14ac:dyDescent="0.2">
      <c r="A351" s="24">
        <f t="shared" si="175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27">
        <v>37530</v>
      </c>
      <c r="G351" s="24"/>
      <c r="H351" s="28">
        <v>40</v>
      </c>
      <c r="I351" s="29" t="s">
        <v>68</v>
      </c>
      <c r="J351" s="30" t="s">
        <v>157</v>
      </c>
      <c r="K351" s="29" t="s">
        <v>71</v>
      </c>
      <c r="L351" s="28" t="s">
        <v>48</v>
      </c>
      <c r="M351" s="28" t="s">
        <v>142</v>
      </c>
      <c r="N351" s="31">
        <v>35352.5</v>
      </c>
      <c r="O351" s="32"/>
      <c r="P351" s="32">
        <f t="shared" si="177"/>
        <v>35352.5</v>
      </c>
      <c r="Q351" s="35">
        <v>1091</v>
      </c>
      <c r="R351" s="35"/>
      <c r="S351" s="32"/>
      <c r="T351" s="33">
        <f t="shared" si="162"/>
        <v>6186.6875</v>
      </c>
      <c r="U351" s="35">
        <f t="shared" si="163"/>
        <v>1060.575</v>
      </c>
      <c r="V351" s="47">
        <v>1292.6300000000001</v>
      </c>
      <c r="W351" s="35">
        <f t="shared" si="164"/>
        <v>707.05000000000007</v>
      </c>
      <c r="X351" s="41"/>
      <c r="Y351" s="35"/>
      <c r="Z351" s="32"/>
      <c r="AA351" s="49"/>
      <c r="AB351" s="35"/>
      <c r="AC351" s="41"/>
      <c r="AD351" s="35">
        <f t="shared" si="165"/>
        <v>600.99250000000006</v>
      </c>
      <c r="AE351" s="35">
        <f t="shared" si="176"/>
        <v>15555.100000000002</v>
      </c>
      <c r="AF351" s="41">
        <f t="shared" si="166"/>
        <v>28282</v>
      </c>
      <c r="AG351" s="32">
        <f t="shared" si="167"/>
        <v>58920.833333333336</v>
      </c>
      <c r="AH351" s="35">
        <v>17676.3</v>
      </c>
      <c r="AI351" s="35">
        <v>9666.0499999999993</v>
      </c>
      <c r="AJ351" s="35"/>
      <c r="AK351" s="35"/>
      <c r="AL351" s="35"/>
      <c r="AM351" s="35"/>
      <c r="AN351" s="35"/>
      <c r="AO351" s="35"/>
      <c r="AP351" s="35"/>
      <c r="AQ351" s="35"/>
      <c r="AR351" s="36">
        <f t="shared" si="168"/>
        <v>685597.5033333333</v>
      </c>
      <c r="AS351" s="35"/>
    </row>
    <row r="352" spans="1:45" s="8" customFormat="1" x14ac:dyDescent="0.2">
      <c r="A352" s="24">
        <f t="shared" si="175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27">
        <v>38412</v>
      </c>
      <c r="G352" s="24"/>
      <c r="H352" s="28">
        <v>40</v>
      </c>
      <c r="I352" s="29" t="s">
        <v>68</v>
      </c>
      <c r="J352" s="30" t="s">
        <v>157</v>
      </c>
      <c r="K352" s="29" t="s">
        <v>71</v>
      </c>
      <c r="L352" s="28" t="s">
        <v>48</v>
      </c>
      <c r="M352" s="28" t="s">
        <v>142</v>
      </c>
      <c r="N352" s="31">
        <v>35352.5</v>
      </c>
      <c r="O352" s="32"/>
      <c r="P352" s="32">
        <f t="shared" si="177"/>
        <v>35352.5</v>
      </c>
      <c r="Q352" s="35">
        <v>1091</v>
      </c>
      <c r="R352" s="35"/>
      <c r="S352" s="32"/>
      <c r="T352" s="33">
        <f t="shared" si="162"/>
        <v>6186.6875</v>
      </c>
      <c r="U352" s="35">
        <f t="shared" si="163"/>
        <v>1060.575</v>
      </c>
      <c r="V352" s="47">
        <v>1292.6300000000001</v>
      </c>
      <c r="W352" s="35">
        <f t="shared" si="164"/>
        <v>707.05000000000007</v>
      </c>
      <c r="X352" s="41"/>
      <c r="Y352" s="35"/>
      <c r="Z352" s="32"/>
      <c r="AA352" s="49"/>
      <c r="AB352" s="35"/>
      <c r="AC352" s="41"/>
      <c r="AD352" s="35">
        <f t="shared" si="165"/>
        <v>600.99250000000006</v>
      </c>
      <c r="AE352" s="35">
        <f t="shared" si="176"/>
        <v>15555.100000000002</v>
      </c>
      <c r="AF352" s="41">
        <f t="shared" si="166"/>
        <v>28282</v>
      </c>
      <c r="AG352" s="32">
        <f t="shared" si="167"/>
        <v>58920.833333333336</v>
      </c>
      <c r="AH352" s="35">
        <v>17676.3</v>
      </c>
      <c r="AI352" s="35">
        <v>9666.0499999999993</v>
      </c>
      <c r="AJ352" s="35"/>
      <c r="AK352" s="35"/>
      <c r="AL352" s="35"/>
      <c r="AM352" s="35"/>
      <c r="AN352" s="35"/>
      <c r="AO352" s="35"/>
      <c r="AP352" s="35"/>
      <c r="AQ352" s="35"/>
      <c r="AR352" s="36">
        <f t="shared" si="168"/>
        <v>685597.5033333333</v>
      </c>
      <c r="AS352" s="35"/>
    </row>
    <row r="353" spans="1:45" s="8" customFormat="1" x14ac:dyDescent="0.2">
      <c r="A353" s="24">
        <f t="shared" si="175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27">
        <v>43507</v>
      </c>
      <c r="G353" s="24"/>
      <c r="H353" s="28">
        <v>40</v>
      </c>
      <c r="I353" s="29" t="s">
        <v>68</v>
      </c>
      <c r="J353" s="30" t="s">
        <v>157</v>
      </c>
      <c r="K353" s="29" t="s">
        <v>71</v>
      </c>
      <c r="L353" s="28" t="s">
        <v>48</v>
      </c>
      <c r="M353" s="28" t="s">
        <v>142</v>
      </c>
      <c r="N353" s="31">
        <v>35352.5</v>
      </c>
      <c r="O353" s="32"/>
      <c r="P353" s="32">
        <f t="shared" si="177"/>
        <v>35352.5</v>
      </c>
      <c r="Q353" s="35">
        <v>1091</v>
      </c>
      <c r="R353" s="35"/>
      <c r="S353" s="32"/>
      <c r="T353" s="33">
        <f t="shared" si="162"/>
        <v>6186.6875</v>
      </c>
      <c r="U353" s="35">
        <f t="shared" si="163"/>
        <v>1060.575</v>
      </c>
      <c r="V353" s="47">
        <v>1292.6300000000001</v>
      </c>
      <c r="W353" s="35">
        <f t="shared" si="164"/>
        <v>707.05000000000007</v>
      </c>
      <c r="X353" s="41"/>
      <c r="Y353" s="35"/>
      <c r="Z353" s="32"/>
      <c r="AA353" s="49"/>
      <c r="AB353" s="35"/>
      <c r="AC353" s="41"/>
      <c r="AD353" s="35">
        <f t="shared" si="165"/>
        <v>600.99250000000006</v>
      </c>
      <c r="AE353" s="35">
        <f t="shared" si="176"/>
        <v>15555.100000000002</v>
      </c>
      <c r="AF353" s="41">
        <f t="shared" si="166"/>
        <v>28282</v>
      </c>
      <c r="AG353" s="32">
        <f t="shared" si="167"/>
        <v>58920.833333333336</v>
      </c>
      <c r="AH353" s="35">
        <v>0</v>
      </c>
      <c r="AI353" s="35">
        <v>9666.0499999999993</v>
      </c>
      <c r="AJ353" s="35"/>
      <c r="AK353" s="35"/>
      <c r="AL353" s="35"/>
      <c r="AM353" s="35"/>
      <c r="AN353" s="35"/>
      <c r="AO353" s="35"/>
      <c r="AP353" s="35"/>
      <c r="AQ353" s="35"/>
      <c r="AR353" s="36">
        <f t="shared" si="168"/>
        <v>667921.20333333337</v>
      </c>
      <c r="AS353" s="35"/>
    </row>
    <row r="354" spans="1:45" s="8" customFormat="1" x14ac:dyDescent="0.2">
      <c r="A354" s="24">
        <f t="shared" si="175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27">
        <v>43556</v>
      </c>
      <c r="G354" s="24"/>
      <c r="H354" s="28">
        <v>40</v>
      </c>
      <c r="I354" s="29" t="s">
        <v>68</v>
      </c>
      <c r="J354" s="30" t="s">
        <v>157</v>
      </c>
      <c r="K354" s="29" t="s">
        <v>71</v>
      </c>
      <c r="L354" s="28" t="s">
        <v>48</v>
      </c>
      <c r="M354" s="28" t="s">
        <v>142</v>
      </c>
      <c r="N354" s="31">
        <v>35352.5</v>
      </c>
      <c r="O354" s="32"/>
      <c r="P354" s="32">
        <f t="shared" si="177"/>
        <v>35352.5</v>
      </c>
      <c r="Q354" s="35">
        <v>1091</v>
      </c>
      <c r="R354" s="35"/>
      <c r="S354" s="32"/>
      <c r="T354" s="33">
        <f t="shared" si="162"/>
        <v>6186.6875</v>
      </c>
      <c r="U354" s="35">
        <f t="shared" si="163"/>
        <v>1060.575</v>
      </c>
      <c r="V354" s="47">
        <v>1292.6300000000001</v>
      </c>
      <c r="W354" s="35">
        <f t="shared" si="164"/>
        <v>707.05000000000007</v>
      </c>
      <c r="X354" s="41"/>
      <c r="Y354" s="35"/>
      <c r="Z354" s="32"/>
      <c r="AA354" s="49"/>
      <c r="AB354" s="35"/>
      <c r="AC354" s="41"/>
      <c r="AD354" s="35">
        <f t="shared" si="165"/>
        <v>600.99250000000006</v>
      </c>
      <c r="AE354" s="35">
        <f t="shared" si="176"/>
        <v>15555.100000000002</v>
      </c>
      <c r="AF354" s="41">
        <f t="shared" si="166"/>
        <v>28282</v>
      </c>
      <c r="AG354" s="32">
        <f t="shared" si="167"/>
        <v>58920.833333333336</v>
      </c>
      <c r="AH354" s="35">
        <v>0</v>
      </c>
      <c r="AI354" s="35">
        <v>9666.0499999999993</v>
      </c>
      <c r="AJ354" s="35"/>
      <c r="AK354" s="35"/>
      <c r="AL354" s="35"/>
      <c r="AM354" s="35"/>
      <c r="AN354" s="35"/>
      <c r="AO354" s="35"/>
      <c r="AP354" s="35"/>
      <c r="AQ354" s="35"/>
      <c r="AR354" s="36">
        <f t="shared" si="168"/>
        <v>667921.20333333337</v>
      </c>
      <c r="AS354" s="35"/>
    </row>
    <row r="355" spans="1:45" s="8" customFormat="1" x14ac:dyDescent="0.2">
      <c r="A355" s="24">
        <f t="shared" si="175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27">
        <v>36770</v>
      </c>
      <c r="G355" s="24"/>
      <c r="H355" s="28">
        <v>40</v>
      </c>
      <c r="I355" s="29" t="s">
        <v>68</v>
      </c>
      <c r="J355" s="30" t="s">
        <v>157</v>
      </c>
      <c r="K355" s="29" t="s">
        <v>71</v>
      </c>
      <c r="L355" s="28" t="s">
        <v>48</v>
      </c>
      <c r="M355" s="28" t="s">
        <v>142</v>
      </c>
      <c r="N355" s="31">
        <v>35352.5</v>
      </c>
      <c r="O355" s="32"/>
      <c r="P355" s="32">
        <f t="shared" si="177"/>
        <v>35352.5</v>
      </c>
      <c r="Q355" s="35">
        <v>1091</v>
      </c>
      <c r="R355" s="35"/>
      <c r="S355" s="32"/>
      <c r="T355" s="33">
        <f t="shared" si="162"/>
        <v>6186.6875</v>
      </c>
      <c r="U355" s="35">
        <f t="shared" si="163"/>
        <v>1060.575</v>
      </c>
      <c r="V355" s="47">
        <v>1292.6300000000001</v>
      </c>
      <c r="W355" s="35">
        <f t="shared" si="164"/>
        <v>707.05000000000007</v>
      </c>
      <c r="X355" s="41"/>
      <c r="Y355" s="35"/>
      <c r="Z355" s="32"/>
      <c r="AA355" s="49"/>
      <c r="AB355" s="35"/>
      <c r="AC355" s="41"/>
      <c r="AD355" s="35">
        <f t="shared" si="165"/>
        <v>600.99250000000006</v>
      </c>
      <c r="AE355" s="35">
        <f t="shared" si="176"/>
        <v>15555.100000000002</v>
      </c>
      <c r="AF355" s="41">
        <f t="shared" si="166"/>
        <v>28282</v>
      </c>
      <c r="AG355" s="32">
        <f t="shared" si="167"/>
        <v>58920.833333333336</v>
      </c>
      <c r="AH355" s="35">
        <v>17676.3</v>
      </c>
      <c r="AI355" s="35">
        <v>9666.0499999999993</v>
      </c>
      <c r="AJ355" s="35"/>
      <c r="AK355" s="35"/>
      <c r="AL355" s="35"/>
      <c r="AM355" s="35"/>
      <c r="AN355" s="35"/>
      <c r="AO355" s="35"/>
      <c r="AP355" s="35"/>
      <c r="AQ355" s="35"/>
      <c r="AR355" s="36">
        <f t="shared" si="168"/>
        <v>685597.5033333333</v>
      </c>
      <c r="AS355" s="35"/>
    </row>
    <row r="356" spans="1:45" s="8" customFormat="1" x14ac:dyDescent="0.2">
      <c r="A356" s="24">
        <f t="shared" si="175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27">
        <v>36480</v>
      </c>
      <c r="G356" s="24">
        <v>14</v>
      </c>
      <c r="H356" s="28">
        <v>40</v>
      </c>
      <c r="I356" s="29" t="s">
        <v>69</v>
      </c>
      <c r="J356" s="30" t="s">
        <v>21</v>
      </c>
      <c r="K356" s="29" t="s">
        <v>71</v>
      </c>
      <c r="L356" s="28" t="s">
        <v>48</v>
      </c>
      <c r="M356" s="28" t="s">
        <v>141</v>
      </c>
      <c r="N356" s="31">
        <v>11694.5</v>
      </c>
      <c r="O356" s="32"/>
      <c r="P356" s="32">
        <f t="shared" si="177"/>
        <v>11694.5</v>
      </c>
      <c r="Q356" s="35">
        <v>1091</v>
      </c>
      <c r="R356" s="35"/>
      <c r="S356" s="32"/>
      <c r="T356" s="33">
        <f t="shared" si="162"/>
        <v>2046.5374999999999</v>
      </c>
      <c r="U356" s="35">
        <f t="shared" si="163"/>
        <v>350.83499999999998</v>
      </c>
      <c r="V356" s="48">
        <f t="shared" ref="V356:V372" si="178">(N356+X356)*6%</f>
        <v>968.30639999999994</v>
      </c>
      <c r="W356" s="35">
        <f t="shared" si="164"/>
        <v>233.89000000000001</v>
      </c>
      <c r="X356" s="41">
        <v>4443.9399999999996</v>
      </c>
      <c r="Y356" s="35">
        <v>115.55</v>
      </c>
      <c r="Z356" s="32"/>
      <c r="AA356" s="49"/>
      <c r="AB356" s="35"/>
      <c r="AC356" s="41"/>
      <c r="AD356" s="35">
        <f t="shared" si="165"/>
        <v>198.80650000000003</v>
      </c>
      <c r="AE356" s="35">
        <f t="shared" si="176"/>
        <v>5145.58</v>
      </c>
      <c r="AF356" s="41">
        <f t="shared" si="166"/>
        <v>12910.752</v>
      </c>
      <c r="AG356" s="32">
        <f t="shared" si="167"/>
        <v>26897.399999999998</v>
      </c>
      <c r="AH356" s="35">
        <v>5847.3</v>
      </c>
      <c r="AI356" s="35">
        <f t="shared" ref="AI356:AI372" si="179">(N356/30)*15</f>
        <v>5847.25</v>
      </c>
      <c r="AJ356" s="35">
        <f t="shared" ref="AJ356:AJ372" si="180">(N356+X356)/30*3</f>
        <v>1613.8440000000001</v>
      </c>
      <c r="AK356" s="35">
        <f t="shared" ref="AK356:AK372" si="181">(N356+X356)/30*5</f>
        <v>2689.74</v>
      </c>
      <c r="AL356" s="35">
        <f t="shared" ref="AL356:AL372" si="182">(N356+X356)/30*15</f>
        <v>8069.2199999999993</v>
      </c>
      <c r="AM356" s="35">
        <f t="shared" ref="AM356:AM372" si="183">(N356+X356)/30*12</f>
        <v>6455.3760000000002</v>
      </c>
      <c r="AN356" s="35"/>
      <c r="AO356" s="35"/>
      <c r="AP356" s="35"/>
      <c r="AQ356" s="35"/>
      <c r="AR356" s="36">
        <f t="shared" si="168"/>
        <v>329196.84679999994</v>
      </c>
      <c r="AS356" s="35"/>
    </row>
    <row r="357" spans="1:45" s="8" customFormat="1" x14ac:dyDescent="0.2">
      <c r="A357" s="24">
        <f t="shared" si="175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27">
        <v>39067</v>
      </c>
      <c r="G357" s="24">
        <v>14</v>
      </c>
      <c r="H357" s="28">
        <v>40</v>
      </c>
      <c r="I357" s="29" t="s">
        <v>69</v>
      </c>
      <c r="J357" s="30" t="s">
        <v>21</v>
      </c>
      <c r="K357" s="29" t="s">
        <v>71</v>
      </c>
      <c r="L357" s="28" t="s">
        <v>48</v>
      </c>
      <c r="M357" s="28" t="s">
        <v>141</v>
      </c>
      <c r="N357" s="31">
        <v>11694.5</v>
      </c>
      <c r="O357" s="32"/>
      <c r="P357" s="32">
        <f t="shared" si="177"/>
        <v>11694.5</v>
      </c>
      <c r="Q357" s="35">
        <v>1091</v>
      </c>
      <c r="R357" s="35"/>
      <c r="S357" s="32"/>
      <c r="T357" s="33">
        <f t="shared" si="162"/>
        <v>2046.5374999999999</v>
      </c>
      <c r="U357" s="35">
        <f t="shared" si="163"/>
        <v>350.83499999999998</v>
      </c>
      <c r="V357" s="48">
        <f t="shared" si="178"/>
        <v>870.072</v>
      </c>
      <c r="W357" s="35">
        <f t="shared" si="164"/>
        <v>233.89000000000001</v>
      </c>
      <c r="X357" s="41">
        <v>2806.7</v>
      </c>
      <c r="Y357" s="35">
        <v>115.55</v>
      </c>
      <c r="Z357" s="32"/>
      <c r="AA357" s="49"/>
      <c r="AB357" s="35"/>
      <c r="AC357" s="41"/>
      <c r="AD357" s="35">
        <f t="shared" si="165"/>
        <v>198.80650000000003</v>
      </c>
      <c r="AE357" s="35">
        <f t="shared" si="176"/>
        <v>5145.58</v>
      </c>
      <c r="AF357" s="41">
        <f t="shared" si="166"/>
        <v>11600.96</v>
      </c>
      <c r="AG357" s="32">
        <f t="shared" si="167"/>
        <v>24168.666666666668</v>
      </c>
      <c r="AH357" s="35">
        <v>5847.3</v>
      </c>
      <c r="AI357" s="35">
        <f t="shared" si="179"/>
        <v>5847.25</v>
      </c>
      <c r="AJ357" s="35">
        <f t="shared" si="180"/>
        <v>1450.12</v>
      </c>
      <c r="AK357" s="35">
        <f t="shared" si="181"/>
        <v>2416.8666666666668</v>
      </c>
      <c r="AL357" s="35">
        <f t="shared" si="182"/>
        <v>7250.6</v>
      </c>
      <c r="AM357" s="35">
        <f t="shared" si="183"/>
        <v>5800.48</v>
      </c>
      <c r="AN357" s="35"/>
      <c r="AO357" s="35"/>
      <c r="AP357" s="35"/>
      <c r="AQ357" s="35"/>
      <c r="AR357" s="36">
        <f t="shared" si="168"/>
        <v>302422.51533333329</v>
      </c>
      <c r="AS357" s="35"/>
    </row>
    <row r="358" spans="1:45" s="8" customFormat="1" x14ac:dyDescent="0.2">
      <c r="A358" s="24">
        <f t="shared" si="175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27">
        <v>38215</v>
      </c>
      <c r="G358" s="24">
        <v>13</v>
      </c>
      <c r="H358" s="28">
        <v>40</v>
      </c>
      <c r="I358" s="29" t="s">
        <v>69</v>
      </c>
      <c r="J358" s="30" t="s">
        <v>23</v>
      </c>
      <c r="K358" s="29" t="s">
        <v>71</v>
      </c>
      <c r="L358" s="28" t="s">
        <v>48</v>
      </c>
      <c r="M358" s="28" t="s">
        <v>141</v>
      </c>
      <c r="N358" s="31">
        <v>10896.25</v>
      </c>
      <c r="O358" s="32"/>
      <c r="P358" s="32">
        <f t="shared" si="177"/>
        <v>10896.25</v>
      </c>
      <c r="Q358" s="35">
        <v>1091</v>
      </c>
      <c r="R358" s="35"/>
      <c r="S358" s="32"/>
      <c r="T358" s="33">
        <f t="shared" si="162"/>
        <v>1906.8437499999998</v>
      </c>
      <c r="U358" s="35">
        <f t="shared" si="163"/>
        <v>326.88749999999999</v>
      </c>
      <c r="V358" s="48">
        <f t="shared" si="178"/>
        <v>849.90780000000007</v>
      </c>
      <c r="W358" s="35">
        <f t="shared" si="164"/>
        <v>217.92500000000001</v>
      </c>
      <c r="X358" s="41">
        <v>3268.88</v>
      </c>
      <c r="Y358" s="35">
        <v>115.55</v>
      </c>
      <c r="Z358" s="32"/>
      <c r="AA358" s="49"/>
      <c r="AB358" s="35"/>
      <c r="AC358" s="41"/>
      <c r="AD358" s="35">
        <f t="shared" si="165"/>
        <v>185.23625000000001</v>
      </c>
      <c r="AE358" s="35">
        <f t="shared" si="176"/>
        <v>4794.3500000000004</v>
      </c>
      <c r="AF358" s="41">
        <f t="shared" si="166"/>
        <v>11332.104000000001</v>
      </c>
      <c r="AG358" s="32">
        <f t="shared" si="167"/>
        <v>23608.550000000003</v>
      </c>
      <c r="AH358" s="35">
        <v>5448.15</v>
      </c>
      <c r="AI358" s="35">
        <f t="shared" si="179"/>
        <v>5448.125</v>
      </c>
      <c r="AJ358" s="35">
        <f t="shared" si="180"/>
        <v>1416.5130000000001</v>
      </c>
      <c r="AK358" s="35">
        <f t="shared" si="181"/>
        <v>2360.8550000000005</v>
      </c>
      <c r="AL358" s="35">
        <f t="shared" si="182"/>
        <v>7082.5650000000005</v>
      </c>
      <c r="AM358" s="35">
        <f t="shared" si="183"/>
        <v>5666.0520000000006</v>
      </c>
      <c r="AN358" s="35"/>
      <c r="AO358" s="35"/>
      <c r="AP358" s="35"/>
      <c r="AQ358" s="35"/>
      <c r="AR358" s="36">
        <f t="shared" si="168"/>
        <v>293459.02760000003</v>
      </c>
      <c r="AS358" s="35"/>
    </row>
    <row r="359" spans="1:45" s="8" customFormat="1" x14ac:dyDescent="0.2">
      <c r="A359" s="24">
        <f t="shared" si="175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27">
        <v>38287</v>
      </c>
      <c r="G359" s="24">
        <v>13</v>
      </c>
      <c r="H359" s="28">
        <v>40</v>
      </c>
      <c r="I359" s="29" t="s">
        <v>69</v>
      </c>
      <c r="J359" s="30" t="s">
        <v>23</v>
      </c>
      <c r="K359" s="29" t="s">
        <v>71</v>
      </c>
      <c r="L359" s="28" t="s">
        <v>48</v>
      </c>
      <c r="M359" s="28" t="s">
        <v>141</v>
      </c>
      <c r="N359" s="31">
        <v>10896.25</v>
      </c>
      <c r="O359" s="32"/>
      <c r="P359" s="32">
        <f t="shared" si="177"/>
        <v>10896.25</v>
      </c>
      <c r="Q359" s="35">
        <v>1091</v>
      </c>
      <c r="R359" s="35"/>
      <c r="S359" s="32"/>
      <c r="T359" s="33">
        <f t="shared" si="162"/>
        <v>1906.8437499999998</v>
      </c>
      <c r="U359" s="35">
        <f t="shared" si="163"/>
        <v>326.88749999999999</v>
      </c>
      <c r="V359" s="48">
        <f t="shared" si="178"/>
        <v>836.83259999999996</v>
      </c>
      <c r="W359" s="35">
        <f t="shared" si="164"/>
        <v>217.92500000000001</v>
      </c>
      <c r="X359" s="41">
        <v>3050.96</v>
      </c>
      <c r="Y359" s="35">
        <v>115.55</v>
      </c>
      <c r="Z359" s="32"/>
      <c r="AA359" s="49"/>
      <c r="AB359" s="35"/>
      <c r="AC359" s="41"/>
      <c r="AD359" s="35">
        <f t="shared" si="165"/>
        <v>185.23625000000001</v>
      </c>
      <c r="AE359" s="35">
        <f t="shared" si="176"/>
        <v>4794.3500000000004</v>
      </c>
      <c r="AF359" s="41">
        <f t="shared" si="166"/>
        <v>11157.768</v>
      </c>
      <c r="AG359" s="32">
        <f t="shared" si="167"/>
        <v>23245.35</v>
      </c>
      <c r="AH359" s="35">
        <v>5448.15</v>
      </c>
      <c r="AI359" s="35">
        <f t="shared" si="179"/>
        <v>5448.125</v>
      </c>
      <c r="AJ359" s="35">
        <f t="shared" si="180"/>
        <v>1394.721</v>
      </c>
      <c r="AK359" s="35">
        <f t="shared" si="181"/>
        <v>2324.5349999999999</v>
      </c>
      <c r="AL359" s="35">
        <f t="shared" si="182"/>
        <v>6973.6049999999996</v>
      </c>
      <c r="AM359" s="35">
        <f t="shared" si="183"/>
        <v>5578.884</v>
      </c>
      <c r="AN359" s="35"/>
      <c r="AO359" s="35"/>
      <c r="AP359" s="35"/>
      <c r="AQ359" s="35"/>
      <c r="AR359" s="36">
        <f t="shared" si="168"/>
        <v>289895.30920000002</v>
      </c>
      <c r="AS359" s="35"/>
    </row>
    <row r="360" spans="1:45" s="8" customFormat="1" x14ac:dyDescent="0.2">
      <c r="A360" s="24">
        <f t="shared" si="175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27">
        <v>40590</v>
      </c>
      <c r="G360" s="24">
        <v>13</v>
      </c>
      <c r="H360" s="28">
        <v>40</v>
      </c>
      <c r="I360" s="29" t="s">
        <v>69</v>
      </c>
      <c r="J360" s="30" t="s">
        <v>24</v>
      </c>
      <c r="K360" s="29" t="s">
        <v>71</v>
      </c>
      <c r="L360" s="28" t="s">
        <v>48</v>
      </c>
      <c r="M360" s="28" t="s">
        <v>144</v>
      </c>
      <c r="N360" s="31">
        <v>10896.25</v>
      </c>
      <c r="O360" s="32"/>
      <c r="P360" s="32">
        <f t="shared" si="177"/>
        <v>10896.25</v>
      </c>
      <c r="Q360" s="35">
        <v>1091</v>
      </c>
      <c r="R360" s="35"/>
      <c r="S360" s="32"/>
      <c r="T360" s="33">
        <f t="shared" si="162"/>
        <v>1906.8437499999998</v>
      </c>
      <c r="U360" s="35">
        <f t="shared" si="163"/>
        <v>326.88749999999999</v>
      </c>
      <c r="V360" s="48">
        <f t="shared" si="178"/>
        <v>758.37660000000005</v>
      </c>
      <c r="W360" s="35">
        <f t="shared" si="164"/>
        <v>217.92500000000001</v>
      </c>
      <c r="X360" s="41">
        <v>1743.36</v>
      </c>
      <c r="Y360" s="35">
        <v>115.55</v>
      </c>
      <c r="Z360" s="32"/>
      <c r="AA360" s="49"/>
      <c r="AB360" s="35"/>
      <c r="AC360" s="41"/>
      <c r="AD360" s="35">
        <f t="shared" si="165"/>
        <v>185.23625000000001</v>
      </c>
      <c r="AE360" s="35">
        <f t="shared" si="176"/>
        <v>4794.3500000000004</v>
      </c>
      <c r="AF360" s="41">
        <f t="shared" si="166"/>
        <v>10111.688</v>
      </c>
      <c r="AG360" s="32">
        <f t="shared" si="167"/>
        <v>21066.016666666666</v>
      </c>
      <c r="AH360" s="35">
        <v>5448.15</v>
      </c>
      <c r="AI360" s="35">
        <f t="shared" si="179"/>
        <v>5448.125</v>
      </c>
      <c r="AJ360" s="35">
        <f t="shared" si="180"/>
        <v>1263.961</v>
      </c>
      <c r="AK360" s="35">
        <f t="shared" si="181"/>
        <v>2106.6016666666665</v>
      </c>
      <c r="AL360" s="35">
        <f t="shared" si="182"/>
        <v>6319.8050000000003</v>
      </c>
      <c r="AM360" s="35">
        <f t="shared" si="183"/>
        <v>5055.8440000000001</v>
      </c>
      <c r="AN360" s="35"/>
      <c r="AO360" s="35"/>
      <c r="AP360" s="35"/>
      <c r="AQ360" s="35"/>
      <c r="AR360" s="36">
        <f t="shared" si="168"/>
        <v>268511.69053333334</v>
      </c>
      <c r="AS360" s="35"/>
    </row>
    <row r="361" spans="1:45" s="8" customFormat="1" x14ac:dyDescent="0.2">
      <c r="A361" s="24">
        <f t="shared" si="175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27">
        <v>39600</v>
      </c>
      <c r="G361" s="24">
        <v>13</v>
      </c>
      <c r="H361" s="28">
        <v>40</v>
      </c>
      <c r="I361" s="29" t="s">
        <v>69</v>
      </c>
      <c r="J361" s="30" t="s">
        <v>23</v>
      </c>
      <c r="K361" s="29" t="s">
        <v>71</v>
      </c>
      <c r="L361" s="28" t="s">
        <v>48</v>
      </c>
      <c r="M361" s="28" t="s">
        <v>141</v>
      </c>
      <c r="N361" s="31">
        <v>10896.25</v>
      </c>
      <c r="O361" s="32"/>
      <c r="P361" s="32">
        <f t="shared" si="177"/>
        <v>10896.25</v>
      </c>
      <c r="Q361" s="35">
        <v>1091</v>
      </c>
      <c r="R361" s="35"/>
      <c r="S361" s="32"/>
      <c r="T361" s="33">
        <f t="shared" si="162"/>
        <v>1906.8437499999998</v>
      </c>
      <c r="U361" s="35">
        <f t="shared" si="163"/>
        <v>326.88749999999999</v>
      </c>
      <c r="V361" s="48">
        <f t="shared" si="178"/>
        <v>797.60580000000004</v>
      </c>
      <c r="W361" s="35">
        <f t="shared" si="164"/>
        <v>217.92500000000001</v>
      </c>
      <c r="X361" s="41">
        <v>2397.1799999999998</v>
      </c>
      <c r="Y361" s="35">
        <v>115.55</v>
      </c>
      <c r="Z361" s="32"/>
      <c r="AA361" s="49"/>
      <c r="AB361" s="35"/>
      <c r="AC361" s="41"/>
      <c r="AD361" s="35">
        <f t="shared" si="165"/>
        <v>185.23625000000001</v>
      </c>
      <c r="AE361" s="35">
        <f t="shared" si="176"/>
        <v>4794.3500000000004</v>
      </c>
      <c r="AF361" s="41">
        <f t="shared" si="166"/>
        <v>10634.743999999999</v>
      </c>
      <c r="AG361" s="32">
        <f t="shared" si="167"/>
        <v>22155.716666666667</v>
      </c>
      <c r="AH361" s="35">
        <v>5448.15</v>
      </c>
      <c r="AI361" s="35">
        <f t="shared" si="179"/>
        <v>5448.125</v>
      </c>
      <c r="AJ361" s="35">
        <f t="shared" si="180"/>
        <v>1329.3429999999998</v>
      </c>
      <c r="AK361" s="35">
        <f t="shared" si="181"/>
        <v>2215.5716666666667</v>
      </c>
      <c r="AL361" s="35">
        <f t="shared" si="182"/>
        <v>6646.7150000000001</v>
      </c>
      <c r="AM361" s="35">
        <f t="shared" si="183"/>
        <v>5317.3719999999994</v>
      </c>
      <c r="AN361" s="35"/>
      <c r="AO361" s="35"/>
      <c r="AP361" s="35"/>
      <c r="AQ361" s="35"/>
      <c r="AR361" s="36">
        <f t="shared" si="168"/>
        <v>279203.8269333333</v>
      </c>
      <c r="AS361" s="35"/>
    </row>
    <row r="362" spans="1:45" s="8" customFormat="1" x14ac:dyDescent="0.2">
      <c r="A362" s="24">
        <f t="shared" si="175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27">
        <v>37354</v>
      </c>
      <c r="G362" s="24">
        <v>13</v>
      </c>
      <c r="H362" s="28">
        <v>40</v>
      </c>
      <c r="I362" s="29" t="s">
        <v>69</v>
      </c>
      <c r="J362" s="30" t="s">
        <v>23</v>
      </c>
      <c r="K362" s="29" t="s">
        <v>71</v>
      </c>
      <c r="L362" s="28" t="s">
        <v>48</v>
      </c>
      <c r="M362" s="28" t="s">
        <v>141</v>
      </c>
      <c r="N362" s="31">
        <v>10896.25</v>
      </c>
      <c r="O362" s="32"/>
      <c r="P362" s="32">
        <f t="shared" si="177"/>
        <v>10896.25</v>
      </c>
      <c r="Q362" s="35">
        <v>1091</v>
      </c>
      <c r="R362" s="35"/>
      <c r="S362" s="32"/>
      <c r="T362" s="33">
        <f t="shared" si="162"/>
        <v>1906.8437499999998</v>
      </c>
      <c r="U362" s="35">
        <f t="shared" si="163"/>
        <v>326.88749999999999</v>
      </c>
      <c r="V362" s="48">
        <f t="shared" si="178"/>
        <v>876.0533999999999</v>
      </c>
      <c r="W362" s="35">
        <f t="shared" si="164"/>
        <v>217.92500000000001</v>
      </c>
      <c r="X362" s="41">
        <v>3704.64</v>
      </c>
      <c r="Y362" s="35">
        <v>115.55</v>
      </c>
      <c r="Z362" s="32"/>
      <c r="AA362" s="49"/>
      <c r="AB362" s="35"/>
      <c r="AC362" s="41"/>
      <c r="AD362" s="35">
        <f t="shared" si="165"/>
        <v>185.23625000000001</v>
      </c>
      <c r="AE362" s="35">
        <f t="shared" si="176"/>
        <v>4794.3500000000004</v>
      </c>
      <c r="AF362" s="41">
        <f t="shared" si="166"/>
        <v>11680.712</v>
      </c>
      <c r="AG362" s="32">
        <f t="shared" si="167"/>
        <v>24334.816666666666</v>
      </c>
      <c r="AH362" s="35">
        <v>5448.15</v>
      </c>
      <c r="AI362" s="35">
        <f t="shared" si="179"/>
        <v>5448.125</v>
      </c>
      <c r="AJ362" s="35">
        <f t="shared" si="180"/>
        <v>1460.0889999999999</v>
      </c>
      <c r="AK362" s="35">
        <f t="shared" si="181"/>
        <v>2433.4816666666666</v>
      </c>
      <c r="AL362" s="35">
        <f t="shared" si="182"/>
        <v>7300.4449999999997</v>
      </c>
      <c r="AM362" s="35">
        <f t="shared" si="183"/>
        <v>5840.3559999999998</v>
      </c>
      <c r="AN362" s="35"/>
      <c r="AO362" s="35"/>
      <c r="AP362" s="35"/>
      <c r="AQ362" s="35"/>
      <c r="AR362" s="36">
        <f t="shared" si="168"/>
        <v>300585.15613333334</v>
      </c>
      <c r="AS362" s="35"/>
    </row>
    <row r="363" spans="1:45" s="8" customFormat="1" x14ac:dyDescent="0.2">
      <c r="A363" s="24">
        <f t="shared" si="175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27">
        <v>37637</v>
      </c>
      <c r="G363" s="24">
        <v>9</v>
      </c>
      <c r="H363" s="28">
        <v>40</v>
      </c>
      <c r="I363" s="29" t="s">
        <v>69</v>
      </c>
      <c r="J363" s="30" t="s">
        <v>39</v>
      </c>
      <c r="K363" s="29" t="s">
        <v>71</v>
      </c>
      <c r="L363" s="28" t="s">
        <v>48</v>
      </c>
      <c r="M363" s="28" t="s">
        <v>141</v>
      </c>
      <c r="N363" s="31">
        <v>8892.7999999999993</v>
      </c>
      <c r="O363" s="32"/>
      <c r="P363" s="32">
        <f t="shared" si="177"/>
        <v>8892.7999999999993</v>
      </c>
      <c r="Q363" s="35">
        <v>1091</v>
      </c>
      <c r="R363" s="35"/>
      <c r="S363" s="32"/>
      <c r="T363" s="33">
        <f t="shared" si="162"/>
        <v>1556.2399999999998</v>
      </c>
      <c r="U363" s="35">
        <f t="shared" si="163"/>
        <v>266.78399999999999</v>
      </c>
      <c r="V363" s="48">
        <f t="shared" si="178"/>
        <v>704.31119999999987</v>
      </c>
      <c r="W363" s="35">
        <f t="shared" si="164"/>
        <v>177.85599999999999</v>
      </c>
      <c r="X363" s="41">
        <v>2845.72</v>
      </c>
      <c r="Y363" s="35">
        <v>115.55</v>
      </c>
      <c r="Z363" s="32"/>
      <c r="AA363" s="49"/>
      <c r="AB363" s="35"/>
      <c r="AC363" s="41"/>
      <c r="AD363" s="35">
        <f t="shared" si="165"/>
        <v>151.17760000000001</v>
      </c>
      <c r="AE363" s="35">
        <f t="shared" si="176"/>
        <v>3912.8319999999999</v>
      </c>
      <c r="AF363" s="41">
        <f t="shared" si="166"/>
        <v>9390.8159999999989</v>
      </c>
      <c r="AG363" s="32">
        <f t="shared" si="167"/>
        <v>19564.199999999997</v>
      </c>
      <c r="AH363" s="35">
        <v>4446.45</v>
      </c>
      <c r="AI363" s="35">
        <f t="shared" si="179"/>
        <v>4446.3999999999996</v>
      </c>
      <c r="AJ363" s="35">
        <f t="shared" si="180"/>
        <v>1173.8519999999999</v>
      </c>
      <c r="AK363" s="35">
        <f t="shared" si="181"/>
        <v>1956.4199999999996</v>
      </c>
      <c r="AL363" s="35">
        <f t="shared" si="182"/>
        <v>5869.2599999999993</v>
      </c>
      <c r="AM363" s="35">
        <f t="shared" si="183"/>
        <v>4695.4079999999994</v>
      </c>
      <c r="AN363" s="35"/>
      <c r="AO363" s="35"/>
      <c r="AP363" s="35"/>
      <c r="AQ363" s="35"/>
      <c r="AR363" s="36">
        <f t="shared" si="168"/>
        <v>245072.90359999996</v>
      </c>
      <c r="AS363" s="35"/>
    </row>
    <row r="364" spans="1:45" s="8" customFormat="1" x14ac:dyDescent="0.2">
      <c r="A364" s="24">
        <f t="shared" si="175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27">
        <v>38626</v>
      </c>
      <c r="G364" s="24">
        <v>8</v>
      </c>
      <c r="H364" s="28">
        <v>40</v>
      </c>
      <c r="I364" s="29" t="s">
        <v>69</v>
      </c>
      <c r="J364" s="30" t="s">
        <v>37</v>
      </c>
      <c r="K364" s="29" t="s">
        <v>71</v>
      </c>
      <c r="L364" s="28" t="s">
        <v>48</v>
      </c>
      <c r="M364" s="28" t="s">
        <v>141</v>
      </c>
      <c r="N364" s="31">
        <v>8469.4500000000007</v>
      </c>
      <c r="O364" s="32"/>
      <c r="P364" s="32">
        <f t="shared" si="177"/>
        <v>8469.4500000000007</v>
      </c>
      <c r="Q364" s="35">
        <v>1091</v>
      </c>
      <c r="R364" s="35"/>
      <c r="S364" s="32"/>
      <c r="T364" s="33">
        <f t="shared" si="162"/>
        <v>1482.1537499999999</v>
      </c>
      <c r="U364" s="35">
        <f t="shared" si="163"/>
        <v>254.08350000000002</v>
      </c>
      <c r="V364" s="48">
        <f t="shared" si="178"/>
        <v>640.28820000000007</v>
      </c>
      <c r="W364" s="35">
        <f t="shared" si="164"/>
        <v>169.38900000000001</v>
      </c>
      <c r="X364" s="41">
        <v>2202.02</v>
      </c>
      <c r="Y364" s="35">
        <v>115.55</v>
      </c>
      <c r="Z364" s="32"/>
      <c r="AA364" s="49"/>
      <c r="AB364" s="35"/>
      <c r="AC364" s="41"/>
      <c r="AD364" s="35">
        <f t="shared" si="165"/>
        <v>143.98065000000003</v>
      </c>
      <c r="AE364" s="35">
        <f t="shared" si="176"/>
        <v>3726.558</v>
      </c>
      <c r="AF364" s="41">
        <f t="shared" si="166"/>
        <v>8537.1760000000013</v>
      </c>
      <c r="AG364" s="32">
        <f t="shared" si="167"/>
        <v>17785.783333333336</v>
      </c>
      <c r="AH364" s="35">
        <v>4234.6499999999996</v>
      </c>
      <c r="AI364" s="35">
        <f t="shared" si="179"/>
        <v>4234.7250000000004</v>
      </c>
      <c r="AJ364" s="35">
        <f t="shared" si="180"/>
        <v>1067.1470000000002</v>
      </c>
      <c r="AK364" s="35">
        <f t="shared" si="181"/>
        <v>1778.5783333333336</v>
      </c>
      <c r="AL364" s="35">
        <f t="shared" si="182"/>
        <v>5335.7350000000006</v>
      </c>
      <c r="AM364" s="35">
        <f t="shared" si="183"/>
        <v>4268.5880000000006</v>
      </c>
      <c r="AN364" s="35"/>
      <c r="AO364" s="35"/>
      <c r="AP364" s="35"/>
      <c r="AQ364" s="35"/>
      <c r="AR364" s="36">
        <f t="shared" si="168"/>
        <v>225783.92186666667</v>
      </c>
      <c r="AS364" s="35"/>
    </row>
    <row r="365" spans="1:45" s="8" customFormat="1" x14ac:dyDescent="0.2">
      <c r="A365" s="24">
        <f t="shared" si="175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27">
        <v>39326</v>
      </c>
      <c r="G365" s="24">
        <v>8</v>
      </c>
      <c r="H365" s="28">
        <v>40</v>
      </c>
      <c r="I365" s="29" t="s">
        <v>69</v>
      </c>
      <c r="J365" s="30" t="s">
        <v>37</v>
      </c>
      <c r="K365" s="29" t="s">
        <v>71</v>
      </c>
      <c r="L365" s="28" t="s">
        <v>48</v>
      </c>
      <c r="M365" s="28" t="s">
        <v>141</v>
      </c>
      <c r="N365" s="31">
        <v>8469.4500000000007</v>
      </c>
      <c r="O365" s="32"/>
      <c r="P365" s="32">
        <f t="shared" si="177"/>
        <v>8469.4500000000007</v>
      </c>
      <c r="Q365" s="35">
        <v>1091</v>
      </c>
      <c r="R365" s="35"/>
      <c r="S365" s="32"/>
      <c r="T365" s="33">
        <f t="shared" si="162"/>
        <v>1482.1537499999999</v>
      </c>
      <c r="U365" s="35">
        <f t="shared" si="163"/>
        <v>254.08350000000002</v>
      </c>
      <c r="V365" s="48">
        <f t="shared" si="178"/>
        <v>630.12540000000001</v>
      </c>
      <c r="W365" s="35">
        <f t="shared" si="164"/>
        <v>169.38900000000001</v>
      </c>
      <c r="X365" s="41">
        <v>2032.64</v>
      </c>
      <c r="Y365" s="35">
        <v>115.55</v>
      </c>
      <c r="Z365" s="32"/>
      <c r="AA365" s="49"/>
      <c r="AB365" s="35"/>
      <c r="AC365" s="41"/>
      <c r="AD365" s="35">
        <f t="shared" si="165"/>
        <v>143.98065000000003</v>
      </c>
      <c r="AE365" s="35">
        <f t="shared" si="176"/>
        <v>3726.558</v>
      </c>
      <c r="AF365" s="41">
        <f t="shared" si="166"/>
        <v>8401.6719999999987</v>
      </c>
      <c r="AG365" s="32">
        <f t="shared" si="167"/>
        <v>17503.483333333334</v>
      </c>
      <c r="AH365" s="35">
        <v>4234.6499999999996</v>
      </c>
      <c r="AI365" s="35">
        <f t="shared" si="179"/>
        <v>4234.7250000000004</v>
      </c>
      <c r="AJ365" s="35">
        <f t="shared" si="180"/>
        <v>1050.2089999999998</v>
      </c>
      <c r="AK365" s="35">
        <f t="shared" si="181"/>
        <v>1750.3483333333334</v>
      </c>
      <c r="AL365" s="35">
        <f t="shared" si="182"/>
        <v>5251.0450000000001</v>
      </c>
      <c r="AM365" s="35">
        <f t="shared" si="183"/>
        <v>4200.8359999999993</v>
      </c>
      <c r="AN365" s="35"/>
      <c r="AO365" s="35"/>
      <c r="AP365" s="35"/>
      <c r="AQ365" s="35"/>
      <c r="AR365" s="36">
        <f t="shared" si="168"/>
        <v>223013.99426666665</v>
      </c>
      <c r="AS365" s="35"/>
    </row>
    <row r="366" spans="1:45" s="8" customFormat="1" x14ac:dyDescent="0.2">
      <c r="A366" s="24">
        <f t="shared" si="175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27">
        <v>41142</v>
      </c>
      <c r="G366" s="24">
        <v>8</v>
      </c>
      <c r="H366" s="28">
        <v>40</v>
      </c>
      <c r="I366" s="29" t="s">
        <v>68</v>
      </c>
      <c r="J366" s="30" t="s">
        <v>38</v>
      </c>
      <c r="K366" s="29" t="s">
        <v>71</v>
      </c>
      <c r="L366" s="28" t="s">
        <v>48</v>
      </c>
      <c r="M366" s="28" t="s">
        <v>141</v>
      </c>
      <c r="N366" s="31">
        <v>8469.4500000000007</v>
      </c>
      <c r="O366" s="32"/>
      <c r="P366" s="32">
        <f t="shared" si="177"/>
        <v>8469.4500000000007</v>
      </c>
      <c r="Q366" s="35">
        <v>1091</v>
      </c>
      <c r="R366" s="35"/>
      <c r="S366" s="32"/>
      <c r="T366" s="33">
        <f t="shared" si="162"/>
        <v>1482.1537499999999</v>
      </c>
      <c r="U366" s="35">
        <f t="shared" si="163"/>
        <v>254.08350000000002</v>
      </c>
      <c r="V366" s="48">
        <f t="shared" si="178"/>
        <v>579.30900000000008</v>
      </c>
      <c r="W366" s="35">
        <f t="shared" si="164"/>
        <v>169.38900000000001</v>
      </c>
      <c r="X366" s="41">
        <v>1185.7</v>
      </c>
      <c r="Y366" s="35">
        <v>115.55</v>
      </c>
      <c r="Z366" s="32"/>
      <c r="AA366" s="49"/>
      <c r="AB366" s="35"/>
      <c r="AC366" s="41">
        <v>1180</v>
      </c>
      <c r="AD366" s="35">
        <f t="shared" si="165"/>
        <v>143.98065000000003</v>
      </c>
      <c r="AE366" s="35">
        <f t="shared" si="176"/>
        <v>3726.558</v>
      </c>
      <c r="AF366" s="41">
        <f t="shared" si="166"/>
        <v>7724.1200000000008</v>
      </c>
      <c r="AG366" s="32">
        <f t="shared" si="167"/>
        <v>16091.916666666668</v>
      </c>
      <c r="AH366" s="35">
        <v>4234.6499999999996</v>
      </c>
      <c r="AI366" s="35">
        <f t="shared" si="179"/>
        <v>4234.7250000000004</v>
      </c>
      <c r="AJ366" s="35">
        <f t="shared" si="180"/>
        <v>965.5150000000001</v>
      </c>
      <c r="AK366" s="35">
        <f t="shared" si="181"/>
        <v>1609.1916666666668</v>
      </c>
      <c r="AL366" s="35">
        <f t="shared" si="182"/>
        <v>4827.5750000000007</v>
      </c>
      <c r="AM366" s="35">
        <f t="shared" si="183"/>
        <v>3862.0600000000004</v>
      </c>
      <c r="AN366" s="35"/>
      <c r="AO366" s="35"/>
      <c r="AP366" s="35"/>
      <c r="AQ366" s="35"/>
      <c r="AR366" s="36">
        <f t="shared" si="168"/>
        <v>223323.70213333331</v>
      </c>
      <c r="AS366" s="35"/>
    </row>
    <row r="367" spans="1:45" s="8" customFormat="1" x14ac:dyDescent="0.2">
      <c r="A367" s="24">
        <f t="shared" si="175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27">
        <v>40878</v>
      </c>
      <c r="G367" s="24">
        <v>7</v>
      </c>
      <c r="H367" s="28">
        <v>40</v>
      </c>
      <c r="I367" s="29" t="s">
        <v>69</v>
      </c>
      <c r="J367" s="30" t="s">
        <v>28</v>
      </c>
      <c r="K367" s="29" t="s">
        <v>71</v>
      </c>
      <c r="L367" s="28" t="s">
        <v>48</v>
      </c>
      <c r="M367" s="28" t="s">
        <v>141</v>
      </c>
      <c r="N367" s="31">
        <v>8052.7</v>
      </c>
      <c r="O367" s="32"/>
      <c r="P367" s="32">
        <f t="shared" ref="P367" si="184">N367+O367</f>
        <v>8052.7</v>
      </c>
      <c r="Q367" s="35">
        <v>1091</v>
      </c>
      <c r="R367" s="35"/>
      <c r="S367" s="32"/>
      <c r="T367" s="33">
        <f t="shared" ref="T367" si="185">(N367*17.5%)</f>
        <v>1409.2224999999999</v>
      </c>
      <c r="U367" s="35">
        <f t="shared" ref="U367" si="186">N367*3%</f>
        <v>241.58099999999999</v>
      </c>
      <c r="V367" s="48">
        <f t="shared" ref="V367" si="187">(N367+X367)*6%</f>
        <v>550.80359999999996</v>
      </c>
      <c r="W367" s="35">
        <f t="shared" ref="W367" si="188">N367*2%</f>
        <v>161.054</v>
      </c>
      <c r="X367" s="41">
        <v>1127.3599999999999</v>
      </c>
      <c r="Y367" s="35">
        <v>115.55</v>
      </c>
      <c r="Z367" s="32"/>
      <c r="AA367" s="49"/>
      <c r="AB367" s="35"/>
      <c r="AC367" s="41"/>
      <c r="AD367" s="35">
        <f t="shared" ref="AD367" si="189">N367*1.7%</f>
        <v>136.89590000000001</v>
      </c>
      <c r="AE367" s="35">
        <f t="shared" si="176"/>
        <v>3543.1880000000001</v>
      </c>
      <c r="AF367" s="41">
        <f t="shared" ref="AF367" si="190">(N367+X367)/30*24</f>
        <v>7344.0480000000007</v>
      </c>
      <c r="AG367" s="32">
        <f t="shared" ref="AG367" si="191">(N367+X367)/30*50</f>
        <v>15300.1</v>
      </c>
      <c r="AH367" s="35">
        <v>4026.3</v>
      </c>
      <c r="AI367" s="35">
        <f t="shared" ref="AI367" si="192">(N367/30)*15</f>
        <v>4026.3500000000004</v>
      </c>
      <c r="AJ367" s="35">
        <f t="shared" ref="AJ367" si="193">(N367+X367)/30*3</f>
        <v>918.00600000000009</v>
      </c>
      <c r="AK367" s="35">
        <f t="shared" ref="AK367" si="194">(N367+X367)/30*5</f>
        <v>1530.01</v>
      </c>
      <c r="AL367" s="35">
        <f t="shared" ref="AL367" si="195">(N367+X367)/30*15</f>
        <v>4590.03</v>
      </c>
      <c r="AM367" s="35">
        <f t="shared" ref="AM367" si="196">(N367+X367)/30*12</f>
        <v>3672.0240000000003</v>
      </c>
      <c r="AN367" s="35"/>
      <c r="AO367" s="35"/>
      <c r="AP367" s="35"/>
      <c r="AQ367" s="35"/>
      <c r="AR367" s="36">
        <f t="shared" ref="AR367" si="197">(P367+Q367+R367+S367+T367+U367+V367+W367+X367+Y367+Z367+AA367+AB367+AC367+AD367)*12+(AE367+AF367+AG367+AH367+AI367+AJ367+AK367+AL367+AM367+AN367+AO367+AP367+AQ367)</f>
        <v>199584.06</v>
      </c>
      <c r="AS367" s="35"/>
    </row>
    <row r="368" spans="1:45" s="8" customFormat="1" x14ac:dyDescent="0.2">
      <c r="A368" s="24">
        <f t="shared" si="175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27">
        <v>38488</v>
      </c>
      <c r="G368" s="24">
        <v>8</v>
      </c>
      <c r="H368" s="28">
        <v>40</v>
      </c>
      <c r="I368" s="29" t="s">
        <v>69</v>
      </c>
      <c r="J368" s="30" t="s">
        <v>36</v>
      </c>
      <c r="K368" s="29" t="s">
        <v>71</v>
      </c>
      <c r="L368" s="28" t="s">
        <v>48</v>
      </c>
      <c r="M368" s="28" t="s">
        <v>141</v>
      </c>
      <c r="N368" s="31">
        <v>8469.4500000000007</v>
      </c>
      <c r="O368" s="32"/>
      <c r="P368" s="32">
        <f t="shared" si="177"/>
        <v>8469.4500000000007</v>
      </c>
      <c r="Q368" s="35">
        <v>1091</v>
      </c>
      <c r="R368" s="35"/>
      <c r="S368" s="32"/>
      <c r="T368" s="33">
        <f t="shared" si="162"/>
        <v>1482.1537499999999</v>
      </c>
      <c r="U368" s="35">
        <f t="shared" si="163"/>
        <v>254.08350000000002</v>
      </c>
      <c r="V368" s="48">
        <f t="shared" si="178"/>
        <v>650.45100000000002</v>
      </c>
      <c r="W368" s="35">
        <f t="shared" si="164"/>
        <v>169.38900000000001</v>
      </c>
      <c r="X368" s="41">
        <v>2371.4</v>
      </c>
      <c r="Y368" s="35">
        <v>115.55</v>
      </c>
      <c r="Z368" s="32"/>
      <c r="AA368" s="49"/>
      <c r="AB368" s="35"/>
      <c r="AC368" s="41"/>
      <c r="AD368" s="35">
        <f t="shared" si="165"/>
        <v>143.98065000000003</v>
      </c>
      <c r="AE368" s="35">
        <f t="shared" si="176"/>
        <v>3726.558</v>
      </c>
      <c r="AF368" s="41">
        <f t="shared" si="166"/>
        <v>8672.68</v>
      </c>
      <c r="AG368" s="32">
        <f t="shared" si="167"/>
        <v>18068.083333333336</v>
      </c>
      <c r="AH368" s="35">
        <v>4234.6499999999996</v>
      </c>
      <c r="AI368" s="35">
        <f t="shared" si="179"/>
        <v>4234.7250000000004</v>
      </c>
      <c r="AJ368" s="35">
        <f t="shared" si="180"/>
        <v>1084.085</v>
      </c>
      <c r="AK368" s="35">
        <f t="shared" si="181"/>
        <v>1806.8083333333334</v>
      </c>
      <c r="AL368" s="35">
        <f t="shared" si="182"/>
        <v>5420.4250000000002</v>
      </c>
      <c r="AM368" s="35">
        <f t="shared" si="183"/>
        <v>4336.34</v>
      </c>
      <c r="AN368" s="35"/>
      <c r="AO368" s="35"/>
      <c r="AP368" s="35"/>
      <c r="AQ368" s="35"/>
      <c r="AR368" s="36">
        <f t="shared" si="168"/>
        <v>228553.84946666664</v>
      </c>
      <c r="AS368" s="35"/>
    </row>
    <row r="369" spans="1:45" s="8" customFormat="1" x14ac:dyDescent="0.2">
      <c r="A369" s="24">
        <f t="shared" si="175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27">
        <v>39037</v>
      </c>
      <c r="G369" s="24">
        <v>8</v>
      </c>
      <c r="H369" s="28">
        <v>40</v>
      </c>
      <c r="I369" s="29" t="s">
        <v>69</v>
      </c>
      <c r="J369" s="30" t="s">
        <v>27</v>
      </c>
      <c r="K369" s="29" t="s">
        <v>71</v>
      </c>
      <c r="L369" s="28" t="s">
        <v>48</v>
      </c>
      <c r="M369" s="28" t="s">
        <v>141</v>
      </c>
      <c r="N369" s="31">
        <v>8469.4500000000007</v>
      </c>
      <c r="O369" s="32"/>
      <c r="P369" s="32">
        <f t="shared" si="177"/>
        <v>8469.4500000000007</v>
      </c>
      <c r="Q369" s="35">
        <v>1091</v>
      </c>
      <c r="R369" s="35"/>
      <c r="S369" s="32"/>
      <c r="T369" s="33">
        <f t="shared" ref="T369:T403" si="198">(N369*17.5%)</f>
        <v>1482.1537499999999</v>
      </c>
      <c r="U369" s="35">
        <f t="shared" ref="U369:U403" si="199">N369*3%</f>
        <v>254.08350000000002</v>
      </c>
      <c r="V369" s="48">
        <f t="shared" si="178"/>
        <v>630.12540000000001</v>
      </c>
      <c r="W369" s="35">
        <f t="shared" ref="W369:W403" si="200">N369*2%</f>
        <v>169.38900000000001</v>
      </c>
      <c r="X369" s="41">
        <v>2032.64</v>
      </c>
      <c r="Y369" s="35">
        <v>115.55</v>
      </c>
      <c r="Z369" s="32"/>
      <c r="AA369" s="49"/>
      <c r="AB369" s="35"/>
      <c r="AC369" s="41"/>
      <c r="AD369" s="35">
        <f t="shared" ref="AD369:AD403" si="201">N369*1.7%</f>
        <v>143.98065000000003</v>
      </c>
      <c r="AE369" s="35">
        <f t="shared" si="176"/>
        <v>3726.558</v>
      </c>
      <c r="AF369" s="41">
        <f t="shared" ref="AF369:AF403" si="202">(N369+X369)/30*24</f>
        <v>8401.6719999999987</v>
      </c>
      <c r="AG369" s="32">
        <f t="shared" ref="AG369:AG403" si="203">(N369+X369)/30*50</f>
        <v>17503.483333333334</v>
      </c>
      <c r="AH369" s="35">
        <v>4234.6499999999996</v>
      </c>
      <c r="AI369" s="35">
        <f t="shared" si="179"/>
        <v>4234.7250000000004</v>
      </c>
      <c r="AJ369" s="35">
        <f t="shared" si="180"/>
        <v>1050.2089999999998</v>
      </c>
      <c r="AK369" s="35">
        <f t="shared" si="181"/>
        <v>1750.3483333333334</v>
      </c>
      <c r="AL369" s="35">
        <f t="shared" si="182"/>
        <v>5251.0450000000001</v>
      </c>
      <c r="AM369" s="35">
        <f t="shared" si="183"/>
        <v>4200.8359999999993</v>
      </c>
      <c r="AN369" s="35"/>
      <c r="AO369" s="35"/>
      <c r="AP369" s="35"/>
      <c r="AQ369" s="35"/>
      <c r="AR369" s="36">
        <f t="shared" si="168"/>
        <v>223013.99426666665</v>
      </c>
      <c r="AS369" s="35"/>
    </row>
    <row r="370" spans="1:45" s="8" customFormat="1" x14ac:dyDescent="0.2">
      <c r="A370" s="24">
        <f t="shared" si="175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27">
        <v>41065</v>
      </c>
      <c r="G370" s="24">
        <v>6</v>
      </c>
      <c r="H370" s="28">
        <v>40</v>
      </c>
      <c r="I370" s="29" t="s">
        <v>69</v>
      </c>
      <c r="J370" s="30" t="s">
        <v>40</v>
      </c>
      <c r="K370" s="29" t="s">
        <v>71</v>
      </c>
      <c r="L370" s="28" t="s">
        <v>48</v>
      </c>
      <c r="M370" s="28" t="s">
        <v>141</v>
      </c>
      <c r="N370" s="31">
        <v>7637.05</v>
      </c>
      <c r="O370" s="32"/>
      <c r="P370" s="32">
        <f t="shared" si="177"/>
        <v>7637.05</v>
      </c>
      <c r="Q370" s="35">
        <v>1091</v>
      </c>
      <c r="R370" s="35"/>
      <c r="S370" s="32"/>
      <c r="T370" s="33">
        <f t="shared" si="198"/>
        <v>1336.4837499999999</v>
      </c>
      <c r="U370" s="35">
        <f t="shared" si="199"/>
        <v>229.11150000000001</v>
      </c>
      <c r="V370" s="48">
        <f t="shared" si="178"/>
        <v>522.375</v>
      </c>
      <c r="W370" s="35">
        <f t="shared" si="200"/>
        <v>152.74100000000001</v>
      </c>
      <c r="X370" s="41">
        <v>1069.2</v>
      </c>
      <c r="Y370" s="35">
        <v>115.55</v>
      </c>
      <c r="Z370" s="32"/>
      <c r="AA370" s="49"/>
      <c r="AB370" s="35"/>
      <c r="AC370" s="41">
        <v>1180</v>
      </c>
      <c r="AD370" s="35">
        <f t="shared" si="201"/>
        <v>129.82985000000002</v>
      </c>
      <c r="AE370" s="35">
        <f t="shared" si="176"/>
        <v>3360.3020000000001</v>
      </c>
      <c r="AF370" s="41">
        <f t="shared" si="202"/>
        <v>6965</v>
      </c>
      <c r="AG370" s="32">
        <f t="shared" si="203"/>
        <v>14510.416666666666</v>
      </c>
      <c r="AH370" s="35">
        <v>3818.55</v>
      </c>
      <c r="AI370" s="35">
        <f t="shared" si="179"/>
        <v>3818.5250000000001</v>
      </c>
      <c r="AJ370" s="35">
        <f t="shared" si="180"/>
        <v>870.625</v>
      </c>
      <c r="AK370" s="35">
        <f t="shared" si="181"/>
        <v>1451.0416666666665</v>
      </c>
      <c r="AL370" s="35">
        <f t="shared" si="182"/>
        <v>4353.125</v>
      </c>
      <c r="AM370" s="35">
        <f t="shared" si="183"/>
        <v>3482.5</v>
      </c>
      <c r="AN370" s="35"/>
      <c r="AO370" s="35"/>
      <c r="AP370" s="35"/>
      <c r="AQ370" s="35"/>
      <c r="AR370" s="36">
        <f t="shared" ref="AR370:AR404" si="204">(P370+Q370+R370+S370+T370+U370+V370+W370+X370+Y370+Z370+AA370+AB370+AC370+AD370)*12+(AE370+AF370+AG370+AH370+AI370+AJ370+AK370+AL370+AM370+AN370+AO370+AP370+AQ370)</f>
        <v>204190.17853333332</v>
      </c>
      <c r="AS370" s="35"/>
    </row>
    <row r="371" spans="1:45" s="8" customFormat="1" x14ac:dyDescent="0.2">
      <c r="A371" s="24">
        <f t="shared" si="175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27">
        <v>41061</v>
      </c>
      <c r="G371" s="24">
        <v>4</v>
      </c>
      <c r="H371" s="28">
        <v>40</v>
      </c>
      <c r="I371" s="29" t="s">
        <v>69</v>
      </c>
      <c r="J371" s="30" t="s">
        <v>33</v>
      </c>
      <c r="K371" s="29" t="s">
        <v>71</v>
      </c>
      <c r="L371" s="28" t="s">
        <v>48</v>
      </c>
      <c r="M371" s="28" t="s">
        <v>141</v>
      </c>
      <c r="N371" s="31">
        <v>6924.65</v>
      </c>
      <c r="O371" s="32"/>
      <c r="P371" s="32">
        <f t="shared" si="177"/>
        <v>6924.65</v>
      </c>
      <c r="Q371" s="35">
        <v>1091</v>
      </c>
      <c r="R371" s="35"/>
      <c r="S371" s="32"/>
      <c r="T371" s="33">
        <f t="shared" si="198"/>
        <v>1211.8137499999998</v>
      </c>
      <c r="U371" s="35">
        <f t="shared" si="199"/>
        <v>207.73949999999999</v>
      </c>
      <c r="V371" s="48">
        <f t="shared" si="178"/>
        <v>473.6454</v>
      </c>
      <c r="W371" s="35">
        <f t="shared" si="200"/>
        <v>138.49299999999999</v>
      </c>
      <c r="X371" s="41">
        <v>969.44</v>
      </c>
      <c r="Y371" s="35">
        <v>115.55</v>
      </c>
      <c r="Z371" s="32"/>
      <c r="AA371" s="49"/>
      <c r="AB371" s="35"/>
      <c r="AC371" s="41"/>
      <c r="AD371" s="35">
        <f t="shared" si="201"/>
        <v>117.71905</v>
      </c>
      <c r="AE371" s="35">
        <f t="shared" si="176"/>
        <v>3046.846</v>
      </c>
      <c r="AF371" s="41">
        <f t="shared" si="202"/>
        <v>6315.271999999999</v>
      </c>
      <c r="AG371" s="32">
        <f t="shared" si="203"/>
        <v>13156.816666666666</v>
      </c>
      <c r="AH371" s="35">
        <v>3462.3</v>
      </c>
      <c r="AI371" s="35">
        <f t="shared" si="179"/>
        <v>3462.3249999999998</v>
      </c>
      <c r="AJ371" s="35">
        <f t="shared" si="180"/>
        <v>789.40899999999988</v>
      </c>
      <c r="AK371" s="35">
        <f t="shared" si="181"/>
        <v>1315.6816666666666</v>
      </c>
      <c r="AL371" s="35">
        <f t="shared" si="182"/>
        <v>3947.0449999999996</v>
      </c>
      <c r="AM371" s="35">
        <f t="shared" si="183"/>
        <v>3157.6359999999995</v>
      </c>
      <c r="AN371" s="35"/>
      <c r="AO371" s="35"/>
      <c r="AP371" s="35"/>
      <c r="AQ371" s="35"/>
      <c r="AR371" s="36">
        <f t="shared" si="204"/>
        <v>173653.9397333333</v>
      </c>
      <c r="AS371" s="35"/>
    </row>
    <row r="372" spans="1:45" s="8" customFormat="1" x14ac:dyDescent="0.2">
      <c r="A372" s="24">
        <f t="shared" si="175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27">
        <v>36207</v>
      </c>
      <c r="G372" s="24">
        <v>4</v>
      </c>
      <c r="H372" s="28">
        <v>40</v>
      </c>
      <c r="I372" s="29" t="s">
        <v>69</v>
      </c>
      <c r="J372" s="30" t="s">
        <v>33</v>
      </c>
      <c r="K372" s="29" t="s">
        <v>71</v>
      </c>
      <c r="L372" s="28" t="s">
        <v>48</v>
      </c>
      <c r="M372" s="28" t="s">
        <v>141</v>
      </c>
      <c r="N372" s="31">
        <v>6924.65</v>
      </c>
      <c r="O372" s="32"/>
      <c r="P372" s="32">
        <f t="shared" si="177"/>
        <v>6924.65</v>
      </c>
      <c r="Q372" s="35">
        <v>1091</v>
      </c>
      <c r="R372" s="35"/>
      <c r="S372" s="32"/>
      <c r="T372" s="33">
        <f t="shared" si="198"/>
        <v>1211.8137499999998</v>
      </c>
      <c r="U372" s="35">
        <f t="shared" si="199"/>
        <v>207.73949999999999</v>
      </c>
      <c r="V372" s="48">
        <f t="shared" si="178"/>
        <v>581.67899999999997</v>
      </c>
      <c r="W372" s="35">
        <f t="shared" si="200"/>
        <v>138.49299999999999</v>
      </c>
      <c r="X372" s="41">
        <v>2770</v>
      </c>
      <c r="Y372" s="35">
        <v>115.55</v>
      </c>
      <c r="Z372" s="32"/>
      <c r="AA372" s="49"/>
      <c r="AB372" s="35"/>
      <c r="AC372" s="41"/>
      <c r="AD372" s="35">
        <f t="shared" si="201"/>
        <v>117.71905</v>
      </c>
      <c r="AE372" s="35">
        <f t="shared" si="176"/>
        <v>3046.846</v>
      </c>
      <c r="AF372" s="41">
        <f t="shared" si="202"/>
        <v>7755.7199999999993</v>
      </c>
      <c r="AG372" s="32">
        <f t="shared" si="203"/>
        <v>16157.749999999998</v>
      </c>
      <c r="AH372" s="35">
        <v>3462.3</v>
      </c>
      <c r="AI372" s="35">
        <f t="shared" si="179"/>
        <v>3462.3249999999998</v>
      </c>
      <c r="AJ372" s="35">
        <f t="shared" si="180"/>
        <v>969.46499999999992</v>
      </c>
      <c r="AK372" s="35">
        <f t="shared" si="181"/>
        <v>1615.7749999999999</v>
      </c>
      <c r="AL372" s="35">
        <f t="shared" si="182"/>
        <v>4847.3249999999998</v>
      </c>
      <c r="AM372" s="35">
        <f t="shared" si="183"/>
        <v>3877.8599999999997</v>
      </c>
      <c r="AN372" s="35"/>
      <c r="AO372" s="35"/>
      <c r="AP372" s="35"/>
      <c r="AQ372" s="35"/>
      <c r="AR372" s="36">
        <f t="shared" si="204"/>
        <v>203099.09759999998</v>
      </c>
      <c r="AS372" s="35"/>
    </row>
    <row r="373" spans="1:45" s="8" customFormat="1" x14ac:dyDescent="0.2">
      <c r="A373" s="24">
        <f t="shared" si="175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27">
        <v>40569</v>
      </c>
      <c r="G373" s="24">
        <v>4</v>
      </c>
      <c r="H373" s="28">
        <v>40</v>
      </c>
      <c r="I373" s="29" t="s">
        <v>69</v>
      </c>
      <c r="J373" s="30" t="s">
        <v>32</v>
      </c>
      <c r="K373" s="29" t="s">
        <v>71</v>
      </c>
      <c r="L373" s="28" t="s">
        <v>48</v>
      </c>
      <c r="M373" s="28" t="s">
        <v>141</v>
      </c>
      <c r="N373" s="31">
        <v>6924.65</v>
      </c>
      <c r="O373" s="32"/>
      <c r="P373" s="32">
        <f t="shared" si="177"/>
        <v>6924.65</v>
      </c>
      <c r="Q373" s="35">
        <v>1091</v>
      </c>
      <c r="R373" s="35"/>
      <c r="S373" s="32"/>
      <c r="T373" s="33">
        <f t="shared" si="198"/>
        <v>1211.8137499999998</v>
      </c>
      <c r="U373" s="35">
        <f t="shared" si="199"/>
        <v>207.73949999999999</v>
      </c>
      <c r="V373" s="48">
        <f t="shared" ref="V373:V381" si="205">(N373+X373)*6%</f>
        <v>481.9554</v>
      </c>
      <c r="W373" s="35">
        <f t="shared" si="200"/>
        <v>138.49299999999999</v>
      </c>
      <c r="X373" s="41">
        <v>1107.94</v>
      </c>
      <c r="Y373" s="35">
        <v>115.55</v>
      </c>
      <c r="Z373" s="32"/>
      <c r="AA373" s="49"/>
      <c r="AB373" s="35"/>
      <c r="AC373" s="41"/>
      <c r="AD373" s="35">
        <f t="shared" si="201"/>
        <v>117.71905</v>
      </c>
      <c r="AE373" s="35">
        <f t="shared" si="176"/>
        <v>3046.846</v>
      </c>
      <c r="AF373" s="41">
        <f t="shared" si="202"/>
        <v>6426.0720000000001</v>
      </c>
      <c r="AG373" s="32">
        <f t="shared" si="203"/>
        <v>13387.65</v>
      </c>
      <c r="AH373" s="35">
        <v>3462.3</v>
      </c>
      <c r="AI373" s="35">
        <f t="shared" ref="AI373:AI381" si="206">(N373/30)*15</f>
        <v>3462.3249999999998</v>
      </c>
      <c r="AJ373" s="35">
        <f t="shared" ref="AJ373:AJ381" si="207">(N373+X373)/30*3</f>
        <v>803.25900000000001</v>
      </c>
      <c r="AK373" s="35">
        <f t="shared" ref="AK373:AK381" si="208">(N373+X373)/30*5</f>
        <v>1338.7649999999999</v>
      </c>
      <c r="AL373" s="35">
        <f t="shared" ref="AL373:AL381" si="209">(N373+X373)/30*15</f>
        <v>4016.2949999999996</v>
      </c>
      <c r="AM373" s="35">
        <f t="shared" ref="AM373:AM381" si="210">(N373+X373)/30*12</f>
        <v>3213.0360000000001</v>
      </c>
      <c r="AN373" s="35"/>
      <c r="AO373" s="35"/>
      <c r="AP373" s="35"/>
      <c r="AQ373" s="35"/>
      <c r="AR373" s="36">
        <f t="shared" si="204"/>
        <v>175918.87640000001</v>
      </c>
      <c r="AS373" s="35"/>
    </row>
    <row r="374" spans="1:45" s="8" customFormat="1" x14ac:dyDescent="0.2">
      <c r="A374" s="24">
        <f t="shared" si="175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27">
        <v>43024</v>
      </c>
      <c r="G374" s="24">
        <v>4</v>
      </c>
      <c r="H374" s="28">
        <v>40</v>
      </c>
      <c r="I374" s="29" t="s">
        <v>69</v>
      </c>
      <c r="J374" s="30" t="s">
        <v>32</v>
      </c>
      <c r="K374" s="29" t="s">
        <v>71</v>
      </c>
      <c r="L374" s="28" t="s">
        <v>48</v>
      </c>
      <c r="M374" s="28" t="s">
        <v>141</v>
      </c>
      <c r="N374" s="31">
        <v>6924.65</v>
      </c>
      <c r="O374" s="32"/>
      <c r="P374" s="32">
        <f t="shared" si="177"/>
        <v>6924.65</v>
      </c>
      <c r="Q374" s="35">
        <v>1091</v>
      </c>
      <c r="R374" s="35"/>
      <c r="S374" s="32"/>
      <c r="T374" s="33">
        <f t="shared" si="198"/>
        <v>1211.8137499999998</v>
      </c>
      <c r="U374" s="35">
        <f t="shared" si="199"/>
        <v>207.73949999999999</v>
      </c>
      <c r="V374" s="48">
        <f t="shared" si="205"/>
        <v>415.47899999999998</v>
      </c>
      <c r="W374" s="35">
        <f t="shared" si="200"/>
        <v>138.49299999999999</v>
      </c>
      <c r="X374" s="41"/>
      <c r="Y374" s="35">
        <v>115.55</v>
      </c>
      <c r="Z374" s="32"/>
      <c r="AA374" s="49"/>
      <c r="AB374" s="35"/>
      <c r="AC374" s="41"/>
      <c r="AD374" s="35">
        <f t="shared" si="201"/>
        <v>117.71905</v>
      </c>
      <c r="AE374" s="35">
        <f t="shared" si="176"/>
        <v>3046.846</v>
      </c>
      <c r="AF374" s="41">
        <f t="shared" si="202"/>
        <v>5539.7199999999993</v>
      </c>
      <c r="AG374" s="32">
        <f t="shared" si="203"/>
        <v>11541.083333333332</v>
      </c>
      <c r="AH374" s="35">
        <v>3462.3</v>
      </c>
      <c r="AI374" s="35">
        <f t="shared" si="206"/>
        <v>3462.3249999999998</v>
      </c>
      <c r="AJ374" s="35">
        <f t="shared" si="207"/>
        <v>692.46499999999992</v>
      </c>
      <c r="AK374" s="35">
        <f t="shared" si="208"/>
        <v>1154.1083333333333</v>
      </c>
      <c r="AL374" s="35">
        <f t="shared" si="209"/>
        <v>3462.3249999999998</v>
      </c>
      <c r="AM374" s="35">
        <f t="shared" si="210"/>
        <v>2769.8599999999997</v>
      </c>
      <c r="AN374" s="35"/>
      <c r="AO374" s="35"/>
      <c r="AP374" s="35"/>
      <c r="AQ374" s="35"/>
      <c r="AR374" s="36">
        <f t="shared" si="204"/>
        <v>157800.36426666664</v>
      </c>
      <c r="AS374" s="35"/>
    </row>
    <row r="375" spans="1:45" s="8" customFormat="1" x14ac:dyDescent="0.2">
      <c r="A375" s="24">
        <f t="shared" si="175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27">
        <v>42110</v>
      </c>
      <c r="G375" s="24">
        <v>4</v>
      </c>
      <c r="H375" s="28">
        <v>40</v>
      </c>
      <c r="I375" s="29" t="s">
        <v>69</v>
      </c>
      <c r="J375" s="30" t="s">
        <v>30</v>
      </c>
      <c r="K375" s="29" t="s">
        <v>71</v>
      </c>
      <c r="L375" s="28" t="s">
        <v>48</v>
      </c>
      <c r="M375" s="28" t="s">
        <v>141</v>
      </c>
      <c r="N375" s="31">
        <v>6924.65</v>
      </c>
      <c r="O375" s="32"/>
      <c r="P375" s="32">
        <f>N375+O375</f>
        <v>6924.65</v>
      </c>
      <c r="Q375" s="35">
        <v>1091</v>
      </c>
      <c r="R375" s="35"/>
      <c r="S375" s="32"/>
      <c r="T375" s="33">
        <f t="shared" si="198"/>
        <v>1211.8137499999998</v>
      </c>
      <c r="U375" s="35">
        <f t="shared" si="199"/>
        <v>207.73949999999999</v>
      </c>
      <c r="V375" s="48">
        <f t="shared" si="205"/>
        <v>415.47899999999998</v>
      </c>
      <c r="W375" s="35">
        <f t="shared" si="200"/>
        <v>138.49299999999999</v>
      </c>
      <c r="X375" s="41"/>
      <c r="Y375" s="35">
        <v>115.55</v>
      </c>
      <c r="Z375" s="32"/>
      <c r="AA375" s="49"/>
      <c r="AB375" s="35"/>
      <c r="AC375" s="41"/>
      <c r="AD375" s="35">
        <f t="shared" si="201"/>
        <v>117.71905</v>
      </c>
      <c r="AE375" s="35">
        <f t="shared" si="176"/>
        <v>3046.846</v>
      </c>
      <c r="AF375" s="41">
        <f t="shared" si="202"/>
        <v>5539.7199999999993</v>
      </c>
      <c r="AG375" s="32">
        <f t="shared" si="203"/>
        <v>11541.083333333332</v>
      </c>
      <c r="AH375" s="35">
        <v>3462.3</v>
      </c>
      <c r="AI375" s="35">
        <f t="shared" si="206"/>
        <v>3462.3249999999998</v>
      </c>
      <c r="AJ375" s="35">
        <f t="shared" si="207"/>
        <v>692.46499999999992</v>
      </c>
      <c r="AK375" s="35">
        <f t="shared" si="208"/>
        <v>1154.1083333333333</v>
      </c>
      <c r="AL375" s="35">
        <f t="shared" si="209"/>
        <v>3462.3249999999998</v>
      </c>
      <c r="AM375" s="35">
        <f t="shared" si="210"/>
        <v>2769.8599999999997</v>
      </c>
      <c r="AN375" s="35"/>
      <c r="AO375" s="35"/>
      <c r="AP375" s="35"/>
      <c r="AQ375" s="35"/>
      <c r="AR375" s="36">
        <f t="shared" si="204"/>
        <v>157800.36426666664</v>
      </c>
      <c r="AS375" s="35"/>
    </row>
    <row r="376" spans="1:45" s="8" customFormat="1" x14ac:dyDescent="0.2">
      <c r="A376" s="24">
        <f t="shared" si="175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27">
        <v>42180</v>
      </c>
      <c r="G376" s="24">
        <v>4</v>
      </c>
      <c r="H376" s="28">
        <v>40</v>
      </c>
      <c r="I376" s="29" t="s">
        <v>69</v>
      </c>
      <c r="J376" s="30" t="s">
        <v>30</v>
      </c>
      <c r="K376" s="29" t="s">
        <v>71</v>
      </c>
      <c r="L376" s="28" t="s">
        <v>48</v>
      </c>
      <c r="M376" s="28" t="s">
        <v>141</v>
      </c>
      <c r="N376" s="31">
        <v>6924.65</v>
      </c>
      <c r="O376" s="32"/>
      <c r="P376" s="32">
        <f t="shared" si="177"/>
        <v>6924.65</v>
      </c>
      <c r="Q376" s="35">
        <v>1091</v>
      </c>
      <c r="R376" s="35"/>
      <c r="S376" s="32"/>
      <c r="T376" s="33">
        <f t="shared" si="198"/>
        <v>1211.8137499999998</v>
      </c>
      <c r="U376" s="35">
        <f t="shared" si="199"/>
        <v>207.73949999999999</v>
      </c>
      <c r="V376" s="48">
        <f t="shared" si="205"/>
        <v>415.47899999999998</v>
      </c>
      <c r="W376" s="35">
        <f t="shared" si="200"/>
        <v>138.49299999999999</v>
      </c>
      <c r="X376" s="41"/>
      <c r="Y376" s="35">
        <v>115.55</v>
      </c>
      <c r="Z376" s="32"/>
      <c r="AA376" s="49"/>
      <c r="AB376" s="35"/>
      <c r="AC376" s="41"/>
      <c r="AD376" s="35">
        <f t="shared" si="201"/>
        <v>117.71905</v>
      </c>
      <c r="AE376" s="35">
        <f t="shared" si="176"/>
        <v>3046.846</v>
      </c>
      <c r="AF376" s="41">
        <f t="shared" si="202"/>
        <v>5539.7199999999993</v>
      </c>
      <c r="AG376" s="32">
        <f t="shared" si="203"/>
        <v>11541.083333333332</v>
      </c>
      <c r="AH376" s="35">
        <v>3462.3</v>
      </c>
      <c r="AI376" s="35">
        <f t="shared" si="206"/>
        <v>3462.3249999999998</v>
      </c>
      <c r="AJ376" s="35">
        <f t="shared" si="207"/>
        <v>692.46499999999992</v>
      </c>
      <c r="AK376" s="35">
        <f t="shared" si="208"/>
        <v>1154.1083333333333</v>
      </c>
      <c r="AL376" s="35">
        <f t="shared" si="209"/>
        <v>3462.3249999999998</v>
      </c>
      <c r="AM376" s="35">
        <f t="shared" si="210"/>
        <v>2769.8599999999997</v>
      </c>
      <c r="AN376" s="35"/>
      <c r="AO376" s="35"/>
      <c r="AP376" s="35"/>
      <c r="AQ376" s="35"/>
      <c r="AR376" s="36">
        <f t="shared" si="204"/>
        <v>157800.36426666664</v>
      </c>
      <c r="AS376" s="35"/>
    </row>
    <row r="377" spans="1:45" s="8" customFormat="1" x14ac:dyDescent="0.2">
      <c r="A377" s="24">
        <f t="shared" si="175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27">
        <v>39037</v>
      </c>
      <c r="G377" s="24">
        <v>4</v>
      </c>
      <c r="H377" s="28">
        <v>40</v>
      </c>
      <c r="I377" s="29" t="s">
        <v>69</v>
      </c>
      <c r="J377" s="30" t="s">
        <v>30</v>
      </c>
      <c r="K377" s="29" t="s">
        <v>71</v>
      </c>
      <c r="L377" s="28" t="s">
        <v>48</v>
      </c>
      <c r="M377" s="28" t="s">
        <v>141</v>
      </c>
      <c r="N377" s="31">
        <v>6924.65</v>
      </c>
      <c r="O377" s="32"/>
      <c r="P377" s="32">
        <f t="shared" si="177"/>
        <v>6924.65</v>
      </c>
      <c r="Q377" s="35">
        <v>1091</v>
      </c>
      <c r="R377" s="35"/>
      <c r="S377" s="32"/>
      <c r="T377" s="33">
        <f t="shared" si="198"/>
        <v>1211.8137499999998</v>
      </c>
      <c r="U377" s="35">
        <f t="shared" si="199"/>
        <v>207.73949999999999</v>
      </c>
      <c r="V377" s="48">
        <f t="shared" si="205"/>
        <v>515.19299999999998</v>
      </c>
      <c r="W377" s="35">
        <f t="shared" si="200"/>
        <v>138.49299999999999</v>
      </c>
      <c r="X377" s="41">
        <v>1661.9</v>
      </c>
      <c r="Y377" s="35">
        <v>115.55</v>
      </c>
      <c r="Z377" s="32"/>
      <c r="AA377" s="49"/>
      <c r="AB377" s="35"/>
      <c r="AC377" s="41"/>
      <c r="AD377" s="35">
        <f t="shared" si="201"/>
        <v>117.71905</v>
      </c>
      <c r="AE377" s="35">
        <f t="shared" si="176"/>
        <v>3046.846</v>
      </c>
      <c r="AF377" s="41">
        <f t="shared" si="202"/>
        <v>6869.24</v>
      </c>
      <c r="AG377" s="32">
        <f t="shared" si="203"/>
        <v>14310.916666666666</v>
      </c>
      <c r="AH377" s="35">
        <v>3462.3</v>
      </c>
      <c r="AI377" s="35">
        <f t="shared" si="206"/>
        <v>3462.3249999999998</v>
      </c>
      <c r="AJ377" s="35">
        <f t="shared" si="207"/>
        <v>858.65499999999997</v>
      </c>
      <c r="AK377" s="35">
        <f t="shared" si="208"/>
        <v>1431.0916666666665</v>
      </c>
      <c r="AL377" s="35">
        <f t="shared" si="209"/>
        <v>4293.2749999999996</v>
      </c>
      <c r="AM377" s="35">
        <f t="shared" si="210"/>
        <v>3434.62</v>
      </c>
      <c r="AN377" s="35"/>
      <c r="AO377" s="35"/>
      <c r="AP377" s="35"/>
      <c r="AQ377" s="35"/>
      <c r="AR377" s="36">
        <f t="shared" si="204"/>
        <v>184977.96893333329</v>
      </c>
      <c r="AS377" s="35"/>
    </row>
    <row r="378" spans="1:45" s="8" customFormat="1" x14ac:dyDescent="0.2">
      <c r="A378" s="24">
        <f t="shared" si="175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27">
        <v>41932</v>
      </c>
      <c r="G378" s="24">
        <v>4</v>
      </c>
      <c r="H378" s="28">
        <v>40</v>
      </c>
      <c r="I378" s="29" t="s">
        <v>69</v>
      </c>
      <c r="J378" s="30" t="s">
        <v>30</v>
      </c>
      <c r="K378" s="29" t="s">
        <v>71</v>
      </c>
      <c r="L378" s="28" t="s">
        <v>48</v>
      </c>
      <c r="M378" s="28" t="s">
        <v>141</v>
      </c>
      <c r="N378" s="31">
        <v>6924.65</v>
      </c>
      <c r="O378" s="32"/>
      <c r="P378" s="32">
        <f t="shared" si="177"/>
        <v>6924.65</v>
      </c>
      <c r="Q378" s="35">
        <v>1091</v>
      </c>
      <c r="R378" s="35"/>
      <c r="S378" s="32"/>
      <c r="T378" s="33">
        <f t="shared" si="198"/>
        <v>1211.8137499999998</v>
      </c>
      <c r="U378" s="35">
        <f t="shared" si="199"/>
        <v>207.73949999999999</v>
      </c>
      <c r="V378" s="48">
        <f t="shared" si="205"/>
        <v>415.47899999999998</v>
      </c>
      <c r="W378" s="35">
        <f t="shared" si="200"/>
        <v>138.49299999999999</v>
      </c>
      <c r="X378" s="41"/>
      <c r="Y378" s="35">
        <v>115.55</v>
      </c>
      <c r="Z378" s="32"/>
      <c r="AA378" s="49"/>
      <c r="AB378" s="35"/>
      <c r="AC378" s="41"/>
      <c r="AD378" s="35">
        <f t="shared" si="201"/>
        <v>117.71905</v>
      </c>
      <c r="AE378" s="35">
        <f t="shared" si="176"/>
        <v>3046.846</v>
      </c>
      <c r="AF378" s="41">
        <f t="shared" si="202"/>
        <v>5539.7199999999993</v>
      </c>
      <c r="AG378" s="32">
        <f t="shared" si="203"/>
        <v>11541.083333333332</v>
      </c>
      <c r="AH378" s="35">
        <v>3462.3</v>
      </c>
      <c r="AI378" s="35">
        <f t="shared" si="206"/>
        <v>3462.3249999999998</v>
      </c>
      <c r="AJ378" s="35">
        <f t="shared" si="207"/>
        <v>692.46499999999992</v>
      </c>
      <c r="AK378" s="35">
        <f t="shared" si="208"/>
        <v>1154.1083333333333</v>
      </c>
      <c r="AL378" s="35">
        <f t="shared" si="209"/>
        <v>3462.3249999999998</v>
      </c>
      <c r="AM378" s="35">
        <f t="shared" si="210"/>
        <v>2769.8599999999997</v>
      </c>
      <c r="AN378" s="35"/>
      <c r="AO378" s="35"/>
      <c r="AP378" s="35"/>
      <c r="AQ378" s="35"/>
      <c r="AR378" s="36">
        <f t="shared" si="204"/>
        <v>157800.36426666664</v>
      </c>
      <c r="AS378" s="35"/>
    </row>
    <row r="379" spans="1:45" s="8" customFormat="1" x14ac:dyDescent="0.2">
      <c r="A379" s="24">
        <f t="shared" si="175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27">
        <v>40238</v>
      </c>
      <c r="G379" s="24">
        <v>3</v>
      </c>
      <c r="H379" s="28">
        <v>40</v>
      </c>
      <c r="I379" s="29" t="s">
        <v>69</v>
      </c>
      <c r="J379" s="30" t="s">
        <v>34</v>
      </c>
      <c r="K379" s="29" t="s">
        <v>71</v>
      </c>
      <c r="L379" s="28" t="s">
        <v>48</v>
      </c>
      <c r="M379" s="28" t="s">
        <v>141</v>
      </c>
      <c r="N379" s="31">
        <v>6622.45</v>
      </c>
      <c r="O379" s="32"/>
      <c r="P379" s="32">
        <f t="shared" si="177"/>
        <v>6622.45</v>
      </c>
      <c r="Q379" s="35">
        <v>1091</v>
      </c>
      <c r="R379" s="35"/>
      <c r="S379" s="32"/>
      <c r="T379" s="33">
        <f t="shared" si="198"/>
        <v>1158.9287499999998</v>
      </c>
      <c r="U379" s="35">
        <f t="shared" si="199"/>
        <v>198.67349999999999</v>
      </c>
      <c r="V379" s="48">
        <f t="shared" si="205"/>
        <v>468.86939999999998</v>
      </c>
      <c r="W379" s="35">
        <f t="shared" si="200"/>
        <v>132.44900000000001</v>
      </c>
      <c r="X379" s="41">
        <v>1192.04</v>
      </c>
      <c r="Y379" s="35">
        <v>115.55</v>
      </c>
      <c r="Z379" s="32"/>
      <c r="AA379" s="49"/>
      <c r="AB379" s="35"/>
      <c r="AC379" s="41"/>
      <c r="AD379" s="35">
        <f t="shared" si="201"/>
        <v>112.58165000000001</v>
      </c>
      <c r="AE379" s="35">
        <f t="shared" si="176"/>
        <v>2913.8780000000002</v>
      </c>
      <c r="AF379" s="41">
        <f t="shared" si="202"/>
        <v>6251.5920000000006</v>
      </c>
      <c r="AG379" s="32">
        <f t="shared" si="203"/>
        <v>13024.15</v>
      </c>
      <c r="AH379" s="35">
        <v>3311.25</v>
      </c>
      <c r="AI379" s="35">
        <f t="shared" si="206"/>
        <v>3311.2249999999999</v>
      </c>
      <c r="AJ379" s="35">
        <f t="shared" si="207"/>
        <v>781.44900000000007</v>
      </c>
      <c r="AK379" s="35">
        <f t="shared" si="208"/>
        <v>1302.415</v>
      </c>
      <c r="AL379" s="35">
        <f t="shared" si="209"/>
        <v>3907.2449999999999</v>
      </c>
      <c r="AM379" s="35">
        <f t="shared" si="210"/>
        <v>3125.7960000000003</v>
      </c>
      <c r="AN379" s="35"/>
      <c r="AO379" s="35"/>
      <c r="AP379" s="35"/>
      <c r="AQ379" s="35"/>
      <c r="AR379" s="36">
        <f t="shared" si="204"/>
        <v>171039.50760000001</v>
      </c>
      <c r="AS379" s="35"/>
    </row>
    <row r="380" spans="1:45" s="8" customFormat="1" x14ac:dyDescent="0.2">
      <c r="A380" s="24">
        <f t="shared" si="175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27">
        <v>36495</v>
      </c>
      <c r="G380" s="24">
        <v>3</v>
      </c>
      <c r="H380" s="28">
        <v>40</v>
      </c>
      <c r="I380" s="29" t="s">
        <v>69</v>
      </c>
      <c r="J380" s="30" t="s">
        <v>34</v>
      </c>
      <c r="K380" s="29" t="s">
        <v>71</v>
      </c>
      <c r="L380" s="28" t="s">
        <v>48</v>
      </c>
      <c r="M380" s="28" t="s">
        <v>141</v>
      </c>
      <c r="N380" s="31">
        <v>6622.45</v>
      </c>
      <c r="O380" s="32"/>
      <c r="P380" s="32">
        <f t="shared" si="177"/>
        <v>6622.45</v>
      </c>
      <c r="Q380" s="35">
        <v>1091</v>
      </c>
      <c r="R380" s="35"/>
      <c r="S380" s="32"/>
      <c r="T380" s="33">
        <f t="shared" si="198"/>
        <v>1158.9287499999998</v>
      </c>
      <c r="U380" s="35">
        <f t="shared" si="199"/>
        <v>198.67349999999999</v>
      </c>
      <c r="V380" s="48">
        <f t="shared" si="205"/>
        <v>548.34059999999999</v>
      </c>
      <c r="W380" s="35">
        <f t="shared" si="200"/>
        <v>132.44900000000001</v>
      </c>
      <c r="X380" s="41">
        <v>2516.56</v>
      </c>
      <c r="Y380" s="35">
        <v>115.55</v>
      </c>
      <c r="Z380" s="32"/>
      <c r="AA380" s="49"/>
      <c r="AB380" s="35"/>
      <c r="AC380" s="41"/>
      <c r="AD380" s="35">
        <f t="shared" si="201"/>
        <v>112.58165000000001</v>
      </c>
      <c r="AE380" s="35">
        <f t="shared" si="176"/>
        <v>2913.8780000000002</v>
      </c>
      <c r="AF380" s="41">
        <f t="shared" si="202"/>
        <v>7311.2080000000005</v>
      </c>
      <c r="AG380" s="32">
        <f t="shared" si="203"/>
        <v>15231.683333333334</v>
      </c>
      <c r="AH380" s="35">
        <v>3311.25</v>
      </c>
      <c r="AI380" s="35">
        <f t="shared" si="206"/>
        <v>3311.2249999999999</v>
      </c>
      <c r="AJ380" s="35">
        <f t="shared" si="207"/>
        <v>913.90100000000007</v>
      </c>
      <c r="AK380" s="35">
        <f t="shared" si="208"/>
        <v>1523.1683333333333</v>
      </c>
      <c r="AL380" s="35">
        <f t="shared" si="209"/>
        <v>4569.5050000000001</v>
      </c>
      <c r="AM380" s="35">
        <f t="shared" si="210"/>
        <v>3655.6040000000003</v>
      </c>
      <c r="AN380" s="35"/>
      <c r="AO380" s="35"/>
      <c r="AP380" s="35"/>
      <c r="AQ380" s="35"/>
      <c r="AR380" s="36">
        <f t="shared" si="204"/>
        <v>192699.82466666668</v>
      </c>
      <c r="AS380" s="35"/>
    </row>
    <row r="381" spans="1:45" s="8" customFormat="1" x14ac:dyDescent="0.2">
      <c r="A381" s="24">
        <f t="shared" si="175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27">
        <v>40864</v>
      </c>
      <c r="G381" s="24">
        <v>3</v>
      </c>
      <c r="H381" s="28">
        <v>40</v>
      </c>
      <c r="I381" s="29" t="s">
        <v>69</v>
      </c>
      <c r="J381" s="30" t="s">
        <v>34</v>
      </c>
      <c r="K381" s="29" t="s">
        <v>71</v>
      </c>
      <c r="L381" s="28" t="s">
        <v>48</v>
      </c>
      <c r="M381" s="28" t="s">
        <v>141</v>
      </c>
      <c r="N381" s="31">
        <v>6622.45</v>
      </c>
      <c r="O381" s="32"/>
      <c r="P381" s="32">
        <f t="shared" si="177"/>
        <v>6622.45</v>
      </c>
      <c r="Q381" s="35">
        <v>1091</v>
      </c>
      <c r="R381" s="35"/>
      <c r="S381" s="32"/>
      <c r="T381" s="33">
        <f t="shared" si="198"/>
        <v>1158.9287499999998</v>
      </c>
      <c r="U381" s="35">
        <f t="shared" si="199"/>
        <v>198.67349999999999</v>
      </c>
      <c r="V381" s="48">
        <f t="shared" si="205"/>
        <v>452.97659999999996</v>
      </c>
      <c r="W381" s="35">
        <f t="shared" si="200"/>
        <v>132.44900000000001</v>
      </c>
      <c r="X381" s="41">
        <v>927.16</v>
      </c>
      <c r="Y381" s="35">
        <v>115.55</v>
      </c>
      <c r="Z381" s="32"/>
      <c r="AA381" s="49"/>
      <c r="AB381" s="35"/>
      <c r="AC381" s="41"/>
      <c r="AD381" s="35">
        <f t="shared" si="201"/>
        <v>112.58165000000001</v>
      </c>
      <c r="AE381" s="35">
        <f t="shared" si="176"/>
        <v>2913.8780000000002</v>
      </c>
      <c r="AF381" s="41">
        <f t="shared" si="202"/>
        <v>6039.6880000000001</v>
      </c>
      <c r="AG381" s="32">
        <f t="shared" si="203"/>
        <v>12582.683333333332</v>
      </c>
      <c r="AH381" s="35">
        <v>3311.25</v>
      </c>
      <c r="AI381" s="35">
        <f t="shared" si="206"/>
        <v>3311.2249999999999</v>
      </c>
      <c r="AJ381" s="35">
        <f t="shared" si="207"/>
        <v>754.96100000000001</v>
      </c>
      <c r="AK381" s="35">
        <f t="shared" si="208"/>
        <v>1258.2683333333332</v>
      </c>
      <c r="AL381" s="35">
        <f t="shared" si="209"/>
        <v>3774.8049999999998</v>
      </c>
      <c r="AM381" s="35">
        <f t="shared" si="210"/>
        <v>3019.8440000000001</v>
      </c>
      <c r="AN381" s="35"/>
      <c r="AO381" s="35"/>
      <c r="AP381" s="35"/>
      <c r="AQ381" s="35"/>
      <c r="AR381" s="36">
        <f t="shared" si="204"/>
        <v>166707.83666666667</v>
      </c>
      <c r="AS381" s="35"/>
    </row>
    <row r="382" spans="1:45" s="8" customFormat="1" x14ac:dyDescent="0.2">
      <c r="A382" s="24">
        <f t="shared" si="175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27">
        <v>37849</v>
      </c>
      <c r="G382" s="24"/>
      <c r="H382" s="28">
        <v>40</v>
      </c>
      <c r="I382" s="29" t="s">
        <v>68</v>
      </c>
      <c r="J382" s="30" t="s">
        <v>178</v>
      </c>
      <c r="K382" s="29" t="s">
        <v>70</v>
      </c>
      <c r="L382" s="28" t="s">
        <v>49</v>
      </c>
      <c r="M382" s="28" t="s">
        <v>141</v>
      </c>
      <c r="N382" s="31">
        <v>40914.699999999997</v>
      </c>
      <c r="O382" s="32"/>
      <c r="P382" s="32">
        <f t="shared" si="177"/>
        <v>40914.699999999997</v>
      </c>
      <c r="Q382" s="35">
        <v>1091</v>
      </c>
      <c r="R382" s="35"/>
      <c r="S382" s="32"/>
      <c r="T382" s="33">
        <f t="shared" si="198"/>
        <v>7160.0724999999993</v>
      </c>
      <c r="U382" s="35">
        <f t="shared" si="199"/>
        <v>1227.4409999999998</v>
      </c>
      <c r="V382" s="47">
        <v>1292.6300000000001</v>
      </c>
      <c r="W382" s="35">
        <f t="shared" si="200"/>
        <v>818.29399999999998</v>
      </c>
      <c r="X382" s="41"/>
      <c r="Y382" s="35"/>
      <c r="Z382" s="32"/>
      <c r="AA382" s="49"/>
      <c r="AB382" s="35"/>
      <c r="AC382" s="41"/>
      <c r="AD382" s="35">
        <f t="shared" si="201"/>
        <v>695.54989999999998</v>
      </c>
      <c r="AE382" s="35">
        <f t="shared" si="176"/>
        <v>18002.468000000001</v>
      </c>
      <c r="AF382" s="41">
        <f t="shared" si="202"/>
        <v>32731.759999999998</v>
      </c>
      <c r="AG382" s="32">
        <f t="shared" si="203"/>
        <v>68191.166666666657</v>
      </c>
      <c r="AH382" s="35">
        <v>0</v>
      </c>
      <c r="AI382" s="35">
        <v>9666.0499999999993</v>
      </c>
      <c r="AJ382" s="35"/>
      <c r="AK382" s="35"/>
      <c r="AL382" s="35"/>
      <c r="AM382" s="35"/>
      <c r="AN382" s="35"/>
      <c r="AO382" s="35"/>
      <c r="AP382" s="35"/>
      <c r="AQ382" s="35"/>
      <c r="AR382" s="36">
        <f t="shared" si="204"/>
        <v>766987.69346666662</v>
      </c>
      <c r="AS382" s="35"/>
    </row>
    <row r="383" spans="1:45" s="8" customFormat="1" x14ac:dyDescent="0.2">
      <c r="A383" s="24">
        <f t="shared" si="175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27">
        <v>43481</v>
      </c>
      <c r="G383" s="24"/>
      <c r="H383" s="28">
        <v>40</v>
      </c>
      <c r="I383" s="29" t="s">
        <v>68</v>
      </c>
      <c r="J383" s="30" t="s">
        <v>180</v>
      </c>
      <c r="K383" s="29" t="s">
        <v>70</v>
      </c>
      <c r="L383" s="28" t="s">
        <v>49</v>
      </c>
      <c r="M383" s="28" t="s">
        <v>141</v>
      </c>
      <c r="N383" s="31">
        <v>30074.9</v>
      </c>
      <c r="O383" s="32"/>
      <c r="P383" s="32">
        <f t="shared" si="177"/>
        <v>30074.9</v>
      </c>
      <c r="Q383" s="35">
        <v>1091</v>
      </c>
      <c r="R383" s="35"/>
      <c r="S383" s="32"/>
      <c r="T383" s="33">
        <f t="shared" si="198"/>
        <v>5263.1075000000001</v>
      </c>
      <c r="U383" s="35">
        <f t="shared" si="199"/>
        <v>902.24699999999996</v>
      </c>
      <c r="V383" s="47">
        <v>1292.6300000000001</v>
      </c>
      <c r="W383" s="35">
        <f t="shared" si="200"/>
        <v>601.49800000000005</v>
      </c>
      <c r="X383" s="41"/>
      <c r="Y383" s="35"/>
      <c r="Z383" s="32"/>
      <c r="AA383" s="49"/>
      <c r="AB383" s="35"/>
      <c r="AC383" s="41"/>
      <c r="AD383" s="35">
        <f t="shared" si="201"/>
        <v>511.27330000000006</v>
      </c>
      <c r="AE383" s="35">
        <f t="shared" si="176"/>
        <v>13232.956000000002</v>
      </c>
      <c r="AF383" s="41">
        <f t="shared" si="202"/>
        <v>24059.919999999998</v>
      </c>
      <c r="AG383" s="32">
        <f t="shared" si="203"/>
        <v>50124.833333333336</v>
      </c>
      <c r="AH383" s="35">
        <v>15037.5</v>
      </c>
      <c r="AI383" s="35">
        <v>9666.0499999999993</v>
      </c>
      <c r="AJ383" s="35"/>
      <c r="AK383" s="35"/>
      <c r="AL383" s="35"/>
      <c r="AM383" s="35"/>
      <c r="AN383" s="35"/>
      <c r="AO383" s="35"/>
      <c r="AP383" s="35"/>
      <c r="AQ383" s="35"/>
      <c r="AR383" s="36">
        <f t="shared" si="204"/>
        <v>588961.12893333333</v>
      </c>
      <c r="AS383" s="35"/>
    </row>
    <row r="384" spans="1:45" s="8" customFormat="1" x14ac:dyDescent="0.2">
      <c r="A384" s="24">
        <f t="shared" si="175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27">
        <v>43440</v>
      </c>
      <c r="G384" s="24"/>
      <c r="H384" s="28">
        <v>40</v>
      </c>
      <c r="I384" s="29" t="s">
        <v>68</v>
      </c>
      <c r="J384" s="30" t="s">
        <v>157</v>
      </c>
      <c r="K384" s="29" t="s">
        <v>70</v>
      </c>
      <c r="L384" s="28" t="s">
        <v>49</v>
      </c>
      <c r="M384" s="28" t="s">
        <v>142</v>
      </c>
      <c r="N384" s="31">
        <v>29113.45</v>
      </c>
      <c r="O384" s="32"/>
      <c r="P384" s="32">
        <f t="shared" si="177"/>
        <v>29113.45</v>
      </c>
      <c r="Q384" s="35">
        <v>1091</v>
      </c>
      <c r="R384" s="35"/>
      <c r="S384" s="32"/>
      <c r="T384" s="33">
        <f t="shared" si="198"/>
        <v>5094.8537500000002</v>
      </c>
      <c r="U384" s="35">
        <f t="shared" si="199"/>
        <v>873.40350000000001</v>
      </c>
      <c r="V384" s="47">
        <v>1292.6300000000001</v>
      </c>
      <c r="W384" s="35">
        <f t="shared" si="200"/>
        <v>582.26900000000001</v>
      </c>
      <c r="X384" s="41"/>
      <c r="Y384" s="35"/>
      <c r="Z384" s="32"/>
      <c r="AA384" s="49"/>
      <c r="AB384" s="35"/>
      <c r="AC384" s="41"/>
      <c r="AD384" s="35">
        <f t="shared" si="201"/>
        <v>494.92865000000006</v>
      </c>
      <c r="AE384" s="35">
        <f t="shared" si="176"/>
        <v>12809.918</v>
      </c>
      <c r="AF384" s="41">
        <f t="shared" si="202"/>
        <v>23290.760000000002</v>
      </c>
      <c r="AG384" s="32">
        <f t="shared" si="203"/>
        <v>48522.416666666672</v>
      </c>
      <c r="AH384" s="35">
        <v>0</v>
      </c>
      <c r="AI384" s="35">
        <v>9666.0499999999993</v>
      </c>
      <c r="AJ384" s="35"/>
      <c r="AK384" s="35"/>
      <c r="AL384" s="35"/>
      <c r="AM384" s="35"/>
      <c r="AN384" s="35"/>
      <c r="AO384" s="35"/>
      <c r="AP384" s="35"/>
      <c r="AQ384" s="35"/>
      <c r="AR384" s="36">
        <f t="shared" si="204"/>
        <v>556799.56346666662</v>
      </c>
      <c r="AS384" s="35"/>
    </row>
    <row r="385" spans="1:45" s="8" customFormat="1" x14ac:dyDescent="0.2">
      <c r="A385" s="24">
        <f t="shared" si="175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27">
        <v>43481</v>
      </c>
      <c r="G385" s="24"/>
      <c r="H385" s="28">
        <v>40</v>
      </c>
      <c r="I385" s="29" t="s">
        <v>68</v>
      </c>
      <c r="J385" s="30" t="s">
        <v>157</v>
      </c>
      <c r="K385" s="29" t="s">
        <v>70</v>
      </c>
      <c r="L385" s="28" t="s">
        <v>49</v>
      </c>
      <c r="M385" s="28" t="s">
        <v>142</v>
      </c>
      <c r="N385" s="31">
        <v>29113.45</v>
      </c>
      <c r="O385" s="32"/>
      <c r="P385" s="32">
        <f t="shared" ref="P385:P430" si="211">N385+O385</f>
        <v>29113.45</v>
      </c>
      <c r="Q385" s="35">
        <v>1091</v>
      </c>
      <c r="R385" s="35"/>
      <c r="S385" s="32"/>
      <c r="T385" s="33">
        <f t="shared" si="198"/>
        <v>5094.8537500000002</v>
      </c>
      <c r="U385" s="35">
        <f t="shared" si="199"/>
        <v>873.40350000000001</v>
      </c>
      <c r="V385" s="47">
        <v>1292.6300000000001</v>
      </c>
      <c r="W385" s="35">
        <f t="shared" si="200"/>
        <v>582.26900000000001</v>
      </c>
      <c r="X385" s="41"/>
      <c r="Y385" s="35"/>
      <c r="Z385" s="32"/>
      <c r="AA385" s="49"/>
      <c r="AB385" s="35"/>
      <c r="AC385" s="41"/>
      <c r="AD385" s="35">
        <f t="shared" si="201"/>
        <v>494.92865000000006</v>
      </c>
      <c r="AE385" s="35">
        <f t="shared" si="176"/>
        <v>12809.918</v>
      </c>
      <c r="AF385" s="41">
        <f t="shared" si="202"/>
        <v>23290.760000000002</v>
      </c>
      <c r="AG385" s="32">
        <f t="shared" si="203"/>
        <v>48522.416666666672</v>
      </c>
      <c r="AH385" s="35">
        <v>0</v>
      </c>
      <c r="AI385" s="35">
        <v>9666.0499999999993</v>
      </c>
      <c r="AJ385" s="35"/>
      <c r="AK385" s="35"/>
      <c r="AL385" s="35"/>
      <c r="AM385" s="35"/>
      <c r="AN385" s="35"/>
      <c r="AO385" s="35"/>
      <c r="AP385" s="35"/>
      <c r="AQ385" s="35"/>
      <c r="AR385" s="36">
        <f t="shared" si="204"/>
        <v>556799.56346666662</v>
      </c>
      <c r="AS385" s="35"/>
    </row>
    <row r="386" spans="1:45" s="8" customFormat="1" x14ac:dyDescent="0.2">
      <c r="A386" s="24">
        <f t="shared" si="175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27">
        <v>36708</v>
      </c>
      <c r="G386" s="24"/>
      <c r="H386" s="28">
        <v>40</v>
      </c>
      <c r="I386" s="29" t="s">
        <v>68</v>
      </c>
      <c r="J386" s="30" t="s">
        <v>157</v>
      </c>
      <c r="K386" s="29" t="s">
        <v>70</v>
      </c>
      <c r="L386" s="28" t="s">
        <v>49</v>
      </c>
      <c r="M386" s="28" t="s">
        <v>142</v>
      </c>
      <c r="N386" s="31">
        <v>29113.45</v>
      </c>
      <c r="O386" s="32"/>
      <c r="P386" s="32">
        <f t="shared" si="211"/>
        <v>29113.45</v>
      </c>
      <c r="Q386" s="35">
        <v>1091</v>
      </c>
      <c r="R386" s="35"/>
      <c r="S386" s="32"/>
      <c r="T386" s="33">
        <f t="shared" si="198"/>
        <v>5094.8537500000002</v>
      </c>
      <c r="U386" s="35">
        <f t="shared" si="199"/>
        <v>873.40350000000001</v>
      </c>
      <c r="V386" s="47">
        <v>1292.6300000000001</v>
      </c>
      <c r="W386" s="35">
        <f t="shared" si="200"/>
        <v>582.26900000000001</v>
      </c>
      <c r="X386" s="41"/>
      <c r="Y386" s="35"/>
      <c r="Z386" s="32"/>
      <c r="AA386" s="49"/>
      <c r="AB386" s="35"/>
      <c r="AC386" s="41"/>
      <c r="AD386" s="35">
        <f t="shared" si="201"/>
        <v>494.92865000000006</v>
      </c>
      <c r="AE386" s="35">
        <f t="shared" si="176"/>
        <v>12809.918</v>
      </c>
      <c r="AF386" s="41">
        <f t="shared" si="202"/>
        <v>23290.760000000002</v>
      </c>
      <c r="AG386" s="32">
        <f t="shared" si="203"/>
        <v>48522.416666666672</v>
      </c>
      <c r="AH386" s="35">
        <v>14556.75</v>
      </c>
      <c r="AI386" s="35">
        <v>9666.0499999999993</v>
      </c>
      <c r="AJ386" s="35"/>
      <c r="AK386" s="35"/>
      <c r="AL386" s="35"/>
      <c r="AM386" s="35"/>
      <c r="AN386" s="35"/>
      <c r="AO386" s="35"/>
      <c r="AP386" s="35"/>
      <c r="AQ386" s="35"/>
      <c r="AR386" s="36">
        <f t="shared" si="204"/>
        <v>571356.31346666662</v>
      </c>
      <c r="AS386" s="35"/>
    </row>
    <row r="387" spans="1:45" s="8" customFormat="1" x14ac:dyDescent="0.2">
      <c r="A387" s="24">
        <f t="shared" si="175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27">
        <v>38384</v>
      </c>
      <c r="G387" s="24">
        <v>14</v>
      </c>
      <c r="H387" s="28">
        <v>40</v>
      </c>
      <c r="I387" s="29" t="s">
        <v>69</v>
      </c>
      <c r="J387" s="30" t="s">
        <v>21</v>
      </c>
      <c r="K387" s="29" t="s">
        <v>70</v>
      </c>
      <c r="L387" s="28" t="s">
        <v>49</v>
      </c>
      <c r="M387" s="28" t="s">
        <v>141</v>
      </c>
      <c r="N387" s="31">
        <v>9666.0499999999993</v>
      </c>
      <c r="O387" s="32"/>
      <c r="P387" s="32">
        <f t="shared" si="211"/>
        <v>9666.0499999999993</v>
      </c>
      <c r="Q387" s="35">
        <v>1091</v>
      </c>
      <c r="R387" s="35"/>
      <c r="S387" s="32"/>
      <c r="T387" s="33">
        <f t="shared" si="198"/>
        <v>1691.5587499999997</v>
      </c>
      <c r="U387" s="35">
        <f t="shared" si="199"/>
        <v>289.98149999999998</v>
      </c>
      <c r="V387" s="48">
        <f t="shared" ref="V387:V412" si="212">(N387+X387)*6%</f>
        <v>742.35179999999991</v>
      </c>
      <c r="W387" s="35">
        <f t="shared" si="200"/>
        <v>193.321</v>
      </c>
      <c r="X387" s="41">
        <v>2706.48</v>
      </c>
      <c r="Y387" s="35">
        <v>708.25</v>
      </c>
      <c r="Z387" s="32"/>
      <c r="AA387" s="49"/>
      <c r="AB387" s="35"/>
      <c r="AC387" s="41"/>
      <c r="AD387" s="35">
        <f t="shared" si="201"/>
        <v>164.32284999999999</v>
      </c>
      <c r="AE387" s="35">
        <f t="shared" si="176"/>
        <v>4253.0619999999999</v>
      </c>
      <c r="AF387" s="41">
        <f t="shared" si="202"/>
        <v>9898.0239999999976</v>
      </c>
      <c r="AG387" s="32">
        <f t="shared" si="203"/>
        <v>20620.883333333331</v>
      </c>
      <c r="AH387" s="35">
        <v>4833</v>
      </c>
      <c r="AI387" s="35">
        <f t="shared" ref="AI387:AI412" si="213">(N387/30)*15</f>
        <v>4833.0249999999996</v>
      </c>
      <c r="AJ387" s="35">
        <f t="shared" ref="AJ387:AJ412" si="214">(N387+X387)/30*3</f>
        <v>1237.2529999999997</v>
      </c>
      <c r="AK387" s="35">
        <f t="shared" ref="AK387:AK412" si="215">(N387+X387)/30*5</f>
        <v>2062.0883333333331</v>
      </c>
      <c r="AL387" s="35">
        <f t="shared" ref="AL387:AL412" si="216">(N387+X387)/30*15</f>
        <v>6186.2649999999994</v>
      </c>
      <c r="AM387" s="35">
        <f t="shared" ref="AM387:AM412" si="217">(N387+X387)/30*12</f>
        <v>4949.0119999999988</v>
      </c>
      <c r="AN387" s="35"/>
      <c r="AO387" s="35"/>
      <c r="AP387" s="35"/>
      <c r="AQ387" s="35"/>
      <c r="AR387" s="36">
        <f t="shared" si="204"/>
        <v>265912.40346666658</v>
      </c>
      <c r="AS387" s="35"/>
    </row>
    <row r="388" spans="1:45" s="8" customFormat="1" x14ac:dyDescent="0.2">
      <c r="A388" s="24">
        <f t="shared" si="175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27">
        <v>38368</v>
      </c>
      <c r="G388" s="24">
        <v>14</v>
      </c>
      <c r="H388" s="28">
        <v>40</v>
      </c>
      <c r="I388" s="29" t="s">
        <v>69</v>
      </c>
      <c r="J388" s="30" t="s">
        <v>21</v>
      </c>
      <c r="K388" s="29" t="s">
        <v>70</v>
      </c>
      <c r="L388" s="28" t="s">
        <v>49</v>
      </c>
      <c r="M388" s="28" t="s">
        <v>141</v>
      </c>
      <c r="N388" s="31">
        <v>9666.0499999999993</v>
      </c>
      <c r="O388" s="32"/>
      <c r="P388" s="32">
        <f t="shared" si="211"/>
        <v>9666.0499999999993</v>
      </c>
      <c r="Q388" s="35">
        <v>1091</v>
      </c>
      <c r="R388" s="35"/>
      <c r="S388" s="32"/>
      <c r="T388" s="33">
        <f t="shared" si="198"/>
        <v>1691.5587499999997</v>
      </c>
      <c r="U388" s="35">
        <f t="shared" si="199"/>
        <v>289.98149999999998</v>
      </c>
      <c r="V388" s="48">
        <f t="shared" si="212"/>
        <v>742.35179999999991</v>
      </c>
      <c r="W388" s="35">
        <f t="shared" si="200"/>
        <v>193.321</v>
      </c>
      <c r="X388" s="41">
        <v>2706.48</v>
      </c>
      <c r="Y388" s="35">
        <v>708.25</v>
      </c>
      <c r="Z388" s="32"/>
      <c r="AA388" s="49"/>
      <c r="AB388" s="35"/>
      <c r="AC388" s="41"/>
      <c r="AD388" s="35">
        <f t="shared" si="201"/>
        <v>164.32284999999999</v>
      </c>
      <c r="AE388" s="35">
        <f t="shared" si="176"/>
        <v>4253.0619999999999</v>
      </c>
      <c r="AF388" s="41">
        <f t="shared" si="202"/>
        <v>9898.0239999999976</v>
      </c>
      <c r="AG388" s="32">
        <f t="shared" si="203"/>
        <v>20620.883333333331</v>
      </c>
      <c r="AH388" s="35">
        <v>4833</v>
      </c>
      <c r="AI388" s="35">
        <f t="shared" si="213"/>
        <v>4833.0249999999996</v>
      </c>
      <c r="AJ388" s="35">
        <f t="shared" si="214"/>
        <v>1237.2529999999997</v>
      </c>
      <c r="AK388" s="35">
        <f t="shared" si="215"/>
        <v>2062.0883333333331</v>
      </c>
      <c r="AL388" s="35">
        <f t="shared" si="216"/>
        <v>6186.2649999999994</v>
      </c>
      <c r="AM388" s="35">
        <f t="shared" si="217"/>
        <v>4949.0119999999988</v>
      </c>
      <c r="AN388" s="35"/>
      <c r="AO388" s="35"/>
      <c r="AP388" s="35"/>
      <c r="AQ388" s="35"/>
      <c r="AR388" s="36">
        <f t="shared" si="204"/>
        <v>265912.40346666658</v>
      </c>
      <c r="AS388" s="35"/>
    </row>
    <row r="389" spans="1:45" s="8" customFormat="1" x14ac:dyDescent="0.2">
      <c r="A389" s="24">
        <f t="shared" si="175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27">
        <v>40770</v>
      </c>
      <c r="G389" s="24">
        <v>13</v>
      </c>
      <c r="H389" s="28">
        <v>40</v>
      </c>
      <c r="I389" s="29" t="s">
        <v>69</v>
      </c>
      <c r="J389" s="30" t="s">
        <v>23</v>
      </c>
      <c r="K389" s="29" t="s">
        <v>70</v>
      </c>
      <c r="L389" s="28" t="s">
        <v>49</v>
      </c>
      <c r="M389" s="28" t="s">
        <v>141</v>
      </c>
      <c r="N389" s="31">
        <v>9006.5499999999993</v>
      </c>
      <c r="O389" s="32"/>
      <c r="P389" s="32">
        <f t="shared" si="211"/>
        <v>9006.5499999999993</v>
      </c>
      <c r="Q389" s="35">
        <v>1091</v>
      </c>
      <c r="R389" s="35"/>
      <c r="S389" s="32"/>
      <c r="T389" s="33">
        <f t="shared" si="198"/>
        <v>1576.1462499999998</v>
      </c>
      <c r="U389" s="35">
        <f t="shared" si="199"/>
        <v>270.19649999999996</v>
      </c>
      <c r="V389" s="48">
        <f t="shared" si="212"/>
        <v>626.85659999999996</v>
      </c>
      <c r="W389" s="35">
        <f t="shared" si="200"/>
        <v>180.131</v>
      </c>
      <c r="X389" s="41">
        <v>1441.06</v>
      </c>
      <c r="Y389" s="35">
        <v>708.25</v>
      </c>
      <c r="Z389" s="32"/>
      <c r="AA389" s="49"/>
      <c r="AB389" s="35"/>
      <c r="AC389" s="41"/>
      <c r="AD389" s="35">
        <f t="shared" si="201"/>
        <v>153.11134999999999</v>
      </c>
      <c r="AE389" s="35">
        <f t="shared" si="176"/>
        <v>3962.8820000000001</v>
      </c>
      <c r="AF389" s="41">
        <f t="shared" si="202"/>
        <v>8358.0879999999997</v>
      </c>
      <c r="AG389" s="32">
        <f t="shared" si="203"/>
        <v>17412.683333333331</v>
      </c>
      <c r="AH389" s="35">
        <v>4503.3</v>
      </c>
      <c r="AI389" s="35">
        <f t="shared" si="213"/>
        <v>4503.2749999999996</v>
      </c>
      <c r="AJ389" s="35">
        <f t="shared" si="214"/>
        <v>1044.761</v>
      </c>
      <c r="AK389" s="35">
        <f t="shared" si="215"/>
        <v>1741.268333333333</v>
      </c>
      <c r="AL389" s="35">
        <f t="shared" si="216"/>
        <v>5223.8049999999994</v>
      </c>
      <c r="AM389" s="35">
        <f t="shared" si="217"/>
        <v>4179.0439999999999</v>
      </c>
      <c r="AN389" s="35"/>
      <c r="AO389" s="35"/>
      <c r="AP389" s="35"/>
      <c r="AQ389" s="35"/>
      <c r="AR389" s="36">
        <f t="shared" si="204"/>
        <v>231568.72706666662</v>
      </c>
      <c r="AS389" s="35"/>
    </row>
    <row r="390" spans="1:45" s="8" customFormat="1" x14ac:dyDescent="0.2">
      <c r="A390" s="24">
        <f t="shared" si="175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27">
        <v>37500</v>
      </c>
      <c r="G390" s="24">
        <v>10</v>
      </c>
      <c r="H390" s="28">
        <v>40</v>
      </c>
      <c r="I390" s="29" t="s">
        <v>69</v>
      </c>
      <c r="J390" s="30" t="s">
        <v>35</v>
      </c>
      <c r="K390" s="29" t="s">
        <v>70</v>
      </c>
      <c r="L390" s="28" t="s">
        <v>49</v>
      </c>
      <c r="M390" s="28" t="s">
        <v>141</v>
      </c>
      <c r="N390" s="31">
        <v>7723.6</v>
      </c>
      <c r="O390" s="32"/>
      <c r="P390" s="32">
        <f t="shared" si="211"/>
        <v>7723.6</v>
      </c>
      <c r="Q390" s="35">
        <v>1091</v>
      </c>
      <c r="R390" s="35"/>
      <c r="S390" s="32"/>
      <c r="T390" s="33">
        <f t="shared" si="198"/>
        <v>1351.6299999999999</v>
      </c>
      <c r="U390" s="35">
        <f t="shared" si="199"/>
        <v>231.708</v>
      </c>
      <c r="V390" s="48">
        <f t="shared" si="212"/>
        <v>620.97479999999996</v>
      </c>
      <c r="W390" s="35">
        <f t="shared" si="200"/>
        <v>154.47200000000001</v>
      </c>
      <c r="X390" s="41">
        <v>2625.98</v>
      </c>
      <c r="Y390" s="35">
        <v>708.25</v>
      </c>
      <c r="Z390" s="32"/>
      <c r="AA390" s="49"/>
      <c r="AB390" s="35"/>
      <c r="AC390" s="41"/>
      <c r="AD390" s="35">
        <f t="shared" si="201"/>
        <v>131.30120000000002</v>
      </c>
      <c r="AE390" s="35">
        <f t="shared" si="176"/>
        <v>3398.384</v>
      </c>
      <c r="AF390" s="41">
        <f t="shared" si="202"/>
        <v>8279.6640000000007</v>
      </c>
      <c r="AG390" s="32">
        <f t="shared" si="203"/>
        <v>17249.3</v>
      </c>
      <c r="AH390" s="35">
        <v>3861.75</v>
      </c>
      <c r="AI390" s="35">
        <f t="shared" si="213"/>
        <v>3861.7999999999997</v>
      </c>
      <c r="AJ390" s="35">
        <f t="shared" si="214"/>
        <v>1034.9580000000001</v>
      </c>
      <c r="AK390" s="35">
        <f t="shared" si="215"/>
        <v>1724.9299999999998</v>
      </c>
      <c r="AL390" s="35">
        <f t="shared" si="216"/>
        <v>5174.79</v>
      </c>
      <c r="AM390" s="35">
        <f t="shared" si="217"/>
        <v>4139.8320000000003</v>
      </c>
      <c r="AN390" s="35"/>
      <c r="AO390" s="35"/>
      <c r="AP390" s="35"/>
      <c r="AQ390" s="35"/>
      <c r="AR390" s="36">
        <f t="shared" si="204"/>
        <v>224392.4</v>
      </c>
      <c r="AS390" s="35"/>
    </row>
    <row r="391" spans="1:45" s="8" customFormat="1" x14ac:dyDescent="0.2">
      <c r="A391" s="24">
        <f t="shared" si="175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27">
        <v>37453</v>
      </c>
      <c r="G391" s="24">
        <v>9</v>
      </c>
      <c r="H391" s="28">
        <v>40</v>
      </c>
      <c r="I391" s="29" t="s">
        <v>69</v>
      </c>
      <c r="J391" s="30" t="s">
        <v>39</v>
      </c>
      <c r="K391" s="29" t="s">
        <v>70</v>
      </c>
      <c r="L391" s="28" t="s">
        <v>49</v>
      </c>
      <c r="M391" s="28" t="s">
        <v>141</v>
      </c>
      <c r="N391" s="31">
        <v>7350</v>
      </c>
      <c r="O391" s="32"/>
      <c r="P391" s="32">
        <f t="shared" si="211"/>
        <v>7350</v>
      </c>
      <c r="Q391" s="35">
        <v>1091</v>
      </c>
      <c r="R391" s="35"/>
      <c r="S391" s="32"/>
      <c r="T391" s="33">
        <f t="shared" si="198"/>
        <v>1286.25</v>
      </c>
      <c r="U391" s="35">
        <f t="shared" si="199"/>
        <v>220.5</v>
      </c>
      <c r="V391" s="48">
        <f t="shared" si="212"/>
        <v>590.93999999999994</v>
      </c>
      <c r="W391" s="35">
        <f t="shared" si="200"/>
        <v>147</v>
      </c>
      <c r="X391" s="41">
        <v>2499</v>
      </c>
      <c r="Y391" s="35">
        <v>708.25</v>
      </c>
      <c r="Z391" s="32"/>
      <c r="AA391" s="49"/>
      <c r="AB391" s="35"/>
      <c r="AC391" s="41"/>
      <c r="AD391" s="35">
        <f t="shared" si="201"/>
        <v>124.95</v>
      </c>
      <c r="AE391" s="35">
        <f t="shared" si="176"/>
        <v>3234</v>
      </c>
      <c r="AF391" s="41">
        <f t="shared" si="202"/>
        <v>7879.2000000000007</v>
      </c>
      <c r="AG391" s="32">
        <f t="shared" si="203"/>
        <v>16415</v>
      </c>
      <c r="AH391" s="35">
        <v>3675</v>
      </c>
      <c r="AI391" s="35">
        <f t="shared" si="213"/>
        <v>3675</v>
      </c>
      <c r="AJ391" s="35">
        <f t="shared" si="214"/>
        <v>984.90000000000009</v>
      </c>
      <c r="AK391" s="35">
        <f t="shared" si="215"/>
        <v>1641.5</v>
      </c>
      <c r="AL391" s="35">
        <f t="shared" si="216"/>
        <v>4924.5</v>
      </c>
      <c r="AM391" s="35">
        <f t="shared" si="217"/>
        <v>3939.6000000000004</v>
      </c>
      <c r="AN391" s="35"/>
      <c r="AO391" s="35"/>
      <c r="AP391" s="35"/>
      <c r="AQ391" s="35"/>
      <c r="AR391" s="36">
        <f t="shared" si="204"/>
        <v>214583.38</v>
      </c>
      <c r="AS391" s="35"/>
    </row>
    <row r="392" spans="1:45" s="8" customFormat="1" x14ac:dyDescent="0.2">
      <c r="A392" s="24">
        <f t="shared" si="175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27">
        <v>36449</v>
      </c>
      <c r="G392" s="24">
        <v>8</v>
      </c>
      <c r="H392" s="28">
        <v>40</v>
      </c>
      <c r="I392" s="29" t="s">
        <v>69</v>
      </c>
      <c r="J392" s="30" t="s">
        <v>37</v>
      </c>
      <c r="K392" s="29" t="s">
        <v>70</v>
      </c>
      <c r="L392" s="28" t="s">
        <v>49</v>
      </c>
      <c r="M392" s="28" t="s">
        <v>141</v>
      </c>
      <c r="N392" s="31">
        <v>6999.5</v>
      </c>
      <c r="O392" s="32"/>
      <c r="P392" s="32">
        <f t="shared" si="211"/>
        <v>6999.5</v>
      </c>
      <c r="Q392" s="35">
        <v>1091</v>
      </c>
      <c r="R392" s="35"/>
      <c r="S392" s="32"/>
      <c r="T392" s="33">
        <f t="shared" si="198"/>
        <v>1224.9124999999999</v>
      </c>
      <c r="U392" s="35">
        <f t="shared" si="199"/>
        <v>209.98499999999999</v>
      </c>
      <c r="V392" s="48">
        <f t="shared" si="212"/>
        <v>579.56039999999996</v>
      </c>
      <c r="W392" s="35">
        <f t="shared" si="200"/>
        <v>139.99</v>
      </c>
      <c r="X392" s="41">
        <v>2659.84</v>
      </c>
      <c r="Y392" s="35">
        <v>708.25</v>
      </c>
      <c r="Z392" s="32"/>
      <c r="AA392" s="49"/>
      <c r="AB392" s="35"/>
      <c r="AC392" s="41"/>
      <c r="AD392" s="35">
        <f t="shared" si="201"/>
        <v>118.9915</v>
      </c>
      <c r="AE392" s="35">
        <f t="shared" si="176"/>
        <v>3079.78</v>
      </c>
      <c r="AF392" s="41">
        <f t="shared" si="202"/>
        <v>7727.4719999999998</v>
      </c>
      <c r="AG392" s="32">
        <f t="shared" si="203"/>
        <v>16098.9</v>
      </c>
      <c r="AH392" s="35">
        <v>3499.8</v>
      </c>
      <c r="AI392" s="35">
        <f t="shared" si="213"/>
        <v>3499.75</v>
      </c>
      <c r="AJ392" s="35">
        <f t="shared" si="214"/>
        <v>965.93399999999997</v>
      </c>
      <c r="AK392" s="35">
        <f t="shared" si="215"/>
        <v>1609.89</v>
      </c>
      <c r="AL392" s="35">
        <f t="shared" si="216"/>
        <v>4829.67</v>
      </c>
      <c r="AM392" s="35">
        <f t="shared" si="217"/>
        <v>3863.7359999999999</v>
      </c>
      <c r="AN392" s="35"/>
      <c r="AO392" s="35"/>
      <c r="AP392" s="35"/>
      <c r="AQ392" s="35"/>
      <c r="AR392" s="36">
        <f t="shared" si="204"/>
        <v>209959.28480000002</v>
      </c>
      <c r="AS392" s="35"/>
    </row>
    <row r="393" spans="1:45" s="8" customFormat="1" x14ac:dyDescent="0.2">
      <c r="A393" s="24">
        <f t="shared" ref="A393:A456" si="218">A392+1</f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27">
        <v>42110</v>
      </c>
      <c r="G393" s="24">
        <v>8</v>
      </c>
      <c r="H393" s="28">
        <v>40</v>
      </c>
      <c r="I393" s="29" t="s">
        <v>69</v>
      </c>
      <c r="J393" s="30" t="s">
        <v>37</v>
      </c>
      <c r="K393" s="29" t="s">
        <v>70</v>
      </c>
      <c r="L393" s="28" t="s">
        <v>49</v>
      </c>
      <c r="M393" s="28" t="s">
        <v>141</v>
      </c>
      <c r="N393" s="31">
        <v>6999.5</v>
      </c>
      <c r="O393" s="32"/>
      <c r="P393" s="32">
        <f t="shared" si="211"/>
        <v>6999.5</v>
      </c>
      <c r="Q393" s="35">
        <v>1091</v>
      </c>
      <c r="R393" s="35"/>
      <c r="S393" s="32"/>
      <c r="T393" s="33">
        <f t="shared" si="198"/>
        <v>1224.9124999999999</v>
      </c>
      <c r="U393" s="35">
        <f t="shared" si="199"/>
        <v>209.98499999999999</v>
      </c>
      <c r="V393" s="48">
        <f t="shared" si="212"/>
        <v>419.96999999999997</v>
      </c>
      <c r="W393" s="35">
        <f t="shared" si="200"/>
        <v>139.99</v>
      </c>
      <c r="X393" s="41"/>
      <c r="Y393" s="35">
        <v>708.25</v>
      </c>
      <c r="Z393" s="32"/>
      <c r="AA393" s="49"/>
      <c r="AB393" s="35"/>
      <c r="AC393" s="41"/>
      <c r="AD393" s="35">
        <f t="shared" si="201"/>
        <v>118.9915</v>
      </c>
      <c r="AE393" s="35">
        <f t="shared" ref="AE393:AE456" si="219">(N393*4%)*11</f>
        <v>3079.78</v>
      </c>
      <c r="AF393" s="41">
        <f t="shared" si="202"/>
        <v>5599.6</v>
      </c>
      <c r="AG393" s="32">
        <f t="shared" si="203"/>
        <v>11665.833333333334</v>
      </c>
      <c r="AH393" s="35">
        <v>3499.8</v>
      </c>
      <c r="AI393" s="35">
        <f t="shared" si="213"/>
        <v>3499.75</v>
      </c>
      <c r="AJ393" s="35">
        <f t="shared" si="214"/>
        <v>699.95</v>
      </c>
      <c r="AK393" s="35">
        <f t="shared" si="215"/>
        <v>1166.5833333333333</v>
      </c>
      <c r="AL393" s="35">
        <f t="shared" si="216"/>
        <v>3499.75</v>
      </c>
      <c r="AM393" s="35">
        <f t="shared" si="217"/>
        <v>2799.8</v>
      </c>
      <c r="AN393" s="35"/>
      <c r="AO393" s="35"/>
      <c r="AP393" s="35"/>
      <c r="AQ393" s="35"/>
      <c r="AR393" s="36">
        <f t="shared" si="204"/>
        <v>166462.03466666664</v>
      </c>
      <c r="AS393" s="35"/>
    </row>
    <row r="394" spans="1:45" s="8" customFormat="1" x14ac:dyDescent="0.2">
      <c r="A394" s="24">
        <f t="shared" si="218"/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27">
        <v>38596</v>
      </c>
      <c r="G394" s="24">
        <v>8</v>
      </c>
      <c r="H394" s="28">
        <v>40</v>
      </c>
      <c r="I394" s="29" t="s">
        <v>69</v>
      </c>
      <c r="J394" s="30" t="s">
        <v>36</v>
      </c>
      <c r="K394" s="29" t="s">
        <v>70</v>
      </c>
      <c r="L394" s="28" t="s">
        <v>49</v>
      </c>
      <c r="M394" s="28" t="s">
        <v>141</v>
      </c>
      <c r="N394" s="31">
        <v>6999.5</v>
      </c>
      <c r="O394" s="32"/>
      <c r="P394" s="32">
        <f t="shared" si="211"/>
        <v>6999.5</v>
      </c>
      <c r="Q394" s="35">
        <v>1091</v>
      </c>
      <c r="R394" s="35"/>
      <c r="S394" s="32"/>
      <c r="T394" s="33">
        <f t="shared" si="198"/>
        <v>1224.9124999999999</v>
      </c>
      <c r="U394" s="35">
        <f t="shared" si="199"/>
        <v>209.98499999999999</v>
      </c>
      <c r="V394" s="48">
        <f t="shared" si="212"/>
        <v>537.56280000000004</v>
      </c>
      <c r="W394" s="35">
        <f t="shared" si="200"/>
        <v>139.99</v>
      </c>
      <c r="X394" s="41">
        <v>1959.88</v>
      </c>
      <c r="Y394" s="35">
        <v>708.25</v>
      </c>
      <c r="Z394" s="32"/>
      <c r="AA394" s="49"/>
      <c r="AB394" s="35"/>
      <c r="AC394" s="41"/>
      <c r="AD394" s="35">
        <f t="shared" si="201"/>
        <v>118.9915</v>
      </c>
      <c r="AE394" s="35">
        <f t="shared" si="219"/>
        <v>3079.78</v>
      </c>
      <c r="AF394" s="41">
        <f t="shared" si="202"/>
        <v>7167.5040000000008</v>
      </c>
      <c r="AG394" s="32">
        <f t="shared" si="203"/>
        <v>14932.300000000001</v>
      </c>
      <c r="AH394" s="35">
        <v>3499.8</v>
      </c>
      <c r="AI394" s="35">
        <f t="shared" si="213"/>
        <v>3499.75</v>
      </c>
      <c r="AJ394" s="35">
        <f t="shared" si="214"/>
        <v>895.9380000000001</v>
      </c>
      <c r="AK394" s="35">
        <f t="shared" si="215"/>
        <v>1493.23</v>
      </c>
      <c r="AL394" s="35">
        <f t="shared" si="216"/>
        <v>4479.6900000000005</v>
      </c>
      <c r="AM394" s="35">
        <f t="shared" si="217"/>
        <v>3583.7520000000004</v>
      </c>
      <c r="AN394" s="35"/>
      <c r="AO394" s="35"/>
      <c r="AP394" s="35"/>
      <c r="AQ394" s="35"/>
      <c r="AR394" s="36">
        <f t="shared" si="204"/>
        <v>198512.60560000001</v>
      </c>
      <c r="AS394" s="35"/>
    </row>
    <row r="395" spans="1:45" s="8" customFormat="1" x14ac:dyDescent="0.2">
      <c r="A395" s="24">
        <f t="shared" si="218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27">
        <v>39028</v>
      </c>
      <c r="G395" s="24">
        <v>8</v>
      </c>
      <c r="H395" s="28">
        <v>40</v>
      </c>
      <c r="I395" s="29" t="s">
        <v>69</v>
      </c>
      <c r="J395" s="30" t="s">
        <v>36</v>
      </c>
      <c r="K395" s="29" t="s">
        <v>70</v>
      </c>
      <c r="L395" s="28" t="s">
        <v>49</v>
      </c>
      <c r="M395" s="28" t="s">
        <v>141</v>
      </c>
      <c r="N395" s="31">
        <v>6999.5</v>
      </c>
      <c r="O395" s="32"/>
      <c r="P395" s="32">
        <f t="shared" si="211"/>
        <v>6999.5</v>
      </c>
      <c r="Q395" s="35">
        <v>1091</v>
      </c>
      <c r="R395" s="35"/>
      <c r="S395" s="32"/>
      <c r="T395" s="33">
        <f t="shared" si="198"/>
        <v>1224.9124999999999</v>
      </c>
      <c r="U395" s="35">
        <f t="shared" si="199"/>
        <v>209.98499999999999</v>
      </c>
      <c r="V395" s="48">
        <f t="shared" si="212"/>
        <v>520.76400000000001</v>
      </c>
      <c r="W395" s="35">
        <f t="shared" si="200"/>
        <v>139.99</v>
      </c>
      <c r="X395" s="41">
        <v>1679.9</v>
      </c>
      <c r="Y395" s="35">
        <v>708.25</v>
      </c>
      <c r="Z395" s="32"/>
      <c r="AA395" s="49"/>
      <c r="AB395" s="35"/>
      <c r="AC395" s="41"/>
      <c r="AD395" s="35">
        <f t="shared" si="201"/>
        <v>118.9915</v>
      </c>
      <c r="AE395" s="35">
        <f t="shared" si="219"/>
        <v>3079.78</v>
      </c>
      <c r="AF395" s="41">
        <f t="shared" si="202"/>
        <v>6943.52</v>
      </c>
      <c r="AG395" s="32">
        <f t="shared" si="203"/>
        <v>14465.666666666666</v>
      </c>
      <c r="AH395" s="35">
        <v>3499.8</v>
      </c>
      <c r="AI395" s="35">
        <f t="shared" si="213"/>
        <v>3499.75</v>
      </c>
      <c r="AJ395" s="35">
        <f t="shared" si="214"/>
        <v>867.94</v>
      </c>
      <c r="AK395" s="35">
        <f t="shared" si="215"/>
        <v>1446.5666666666666</v>
      </c>
      <c r="AL395" s="35">
        <f t="shared" si="216"/>
        <v>4339.7</v>
      </c>
      <c r="AM395" s="35">
        <f t="shared" si="217"/>
        <v>3471.76</v>
      </c>
      <c r="AN395" s="35"/>
      <c r="AO395" s="35"/>
      <c r="AP395" s="35"/>
      <c r="AQ395" s="35"/>
      <c r="AR395" s="36">
        <f t="shared" si="204"/>
        <v>193933.99933333334</v>
      </c>
      <c r="AS395" s="35"/>
    </row>
    <row r="396" spans="1:45" s="8" customFormat="1" x14ac:dyDescent="0.2">
      <c r="A396" s="24">
        <f t="shared" si="218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27">
        <v>36404</v>
      </c>
      <c r="G396" s="24">
        <v>8</v>
      </c>
      <c r="H396" s="28">
        <v>40</v>
      </c>
      <c r="I396" s="29" t="s">
        <v>69</v>
      </c>
      <c r="J396" s="30" t="s">
        <v>27</v>
      </c>
      <c r="K396" s="29" t="s">
        <v>70</v>
      </c>
      <c r="L396" s="28" t="s">
        <v>49</v>
      </c>
      <c r="M396" s="28" t="s">
        <v>141</v>
      </c>
      <c r="N396" s="31">
        <v>6999.5</v>
      </c>
      <c r="O396" s="32"/>
      <c r="P396" s="32">
        <f t="shared" si="211"/>
        <v>6999.5</v>
      </c>
      <c r="Q396" s="35">
        <v>1091</v>
      </c>
      <c r="R396" s="35"/>
      <c r="S396" s="32"/>
      <c r="T396" s="33">
        <f t="shared" si="198"/>
        <v>1224.9124999999999</v>
      </c>
      <c r="U396" s="35">
        <f t="shared" si="199"/>
        <v>209.98499999999999</v>
      </c>
      <c r="V396" s="48">
        <f t="shared" si="212"/>
        <v>587.96039999999994</v>
      </c>
      <c r="W396" s="35">
        <f t="shared" si="200"/>
        <v>139.99</v>
      </c>
      <c r="X396" s="41">
        <v>2799.84</v>
      </c>
      <c r="Y396" s="35">
        <v>708.25</v>
      </c>
      <c r="Z396" s="32"/>
      <c r="AA396" s="49"/>
      <c r="AB396" s="35"/>
      <c r="AC396" s="41"/>
      <c r="AD396" s="35">
        <f t="shared" si="201"/>
        <v>118.9915</v>
      </c>
      <c r="AE396" s="35">
        <f t="shared" si="219"/>
        <v>3079.78</v>
      </c>
      <c r="AF396" s="41">
        <f t="shared" si="202"/>
        <v>7839.4720000000007</v>
      </c>
      <c r="AG396" s="32">
        <f t="shared" si="203"/>
        <v>16332.233333333335</v>
      </c>
      <c r="AH396" s="35">
        <v>3499.8</v>
      </c>
      <c r="AI396" s="35">
        <f t="shared" si="213"/>
        <v>3499.75</v>
      </c>
      <c r="AJ396" s="35">
        <f t="shared" si="214"/>
        <v>979.93400000000008</v>
      </c>
      <c r="AK396" s="35">
        <f t="shared" si="215"/>
        <v>1633.2233333333334</v>
      </c>
      <c r="AL396" s="35">
        <f t="shared" si="216"/>
        <v>4899.67</v>
      </c>
      <c r="AM396" s="35">
        <f t="shared" si="217"/>
        <v>3919.7360000000003</v>
      </c>
      <c r="AN396" s="35"/>
      <c r="AO396" s="35"/>
      <c r="AP396" s="35"/>
      <c r="AQ396" s="35"/>
      <c r="AR396" s="36">
        <f t="shared" si="204"/>
        <v>212248.75146666667</v>
      </c>
      <c r="AS396" s="35"/>
    </row>
    <row r="397" spans="1:45" s="8" customFormat="1" x14ac:dyDescent="0.2">
      <c r="A397" s="24">
        <f t="shared" si="218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27">
        <v>37119</v>
      </c>
      <c r="G397" s="24">
        <v>7</v>
      </c>
      <c r="H397" s="28">
        <v>40</v>
      </c>
      <c r="I397" s="29" t="s">
        <v>69</v>
      </c>
      <c r="J397" s="30" t="s">
        <v>28</v>
      </c>
      <c r="K397" s="29" t="s">
        <v>70</v>
      </c>
      <c r="L397" s="28" t="s">
        <v>49</v>
      </c>
      <c r="M397" s="28" t="s">
        <v>141</v>
      </c>
      <c r="N397" s="31">
        <v>6654.95</v>
      </c>
      <c r="O397" s="32"/>
      <c r="P397" s="32">
        <f t="shared" si="211"/>
        <v>6654.95</v>
      </c>
      <c r="Q397" s="35">
        <v>1091</v>
      </c>
      <c r="R397" s="35"/>
      <c r="S397" s="32"/>
      <c r="T397" s="33">
        <f t="shared" si="198"/>
        <v>1164.6162499999998</v>
      </c>
      <c r="U397" s="35">
        <f t="shared" si="199"/>
        <v>199.64849999999998</v>
      </c>
      <c r="V397" s="48">
        <f t="shared" si="212"/>
        <v>543.04259999999988</v>
      </c>
      <c r="W397" s="35">
        <f t="shared" si="200"/>
        <v>133.09899999999999</v>
      </c>
      <c r="X397" s="41">
        <v>2395.7600000000002</v>
      </c>
      <c r="Y397" s="35">
        <v>708.25</v>
      </c>
      <c r="Z397" s="32"/>
      <c r="AA397" s="49"/>
      <c r="AB397" s="35"/>
      <c r="AC397" s="41">
        <v>1732.62</v>
      </c>
      <c r="AD397" s="35">
        <f t="shared" si="201"/>
        <v>113.13415000000001</v>
      </c>
      <c r="AE397" s="35">
        <f t="shared" si="219"/>
        <v>2928.1779999999999</v>
      </c>
      <c r="AF397" s="41">
        <f t="shared" si="202"/>
        <v>7240.5679999999993</v>
      </c>
      <c r="AG397" s="32">
        <f t="shared" si="203"/>
        <v>15084.516666666665</v>
      </c>
      <c r="AH397" s="35">
        <v>3327.45</v>
      </c>
      <c r="AI397" s="35">
        <f t="shared" si="213"/>
        <v>3327.4749999999999</v>
      </c>
      <c r="AJ397" s="35">
        <f t="shared" si="214"/>
        <v>905.07099999999991</v>
      </c>
      <c r="AK397" s="35">
        <f t="shared" si="215"/>
        <v>1508.4516666666664</v>
      </c>
      <c r="AL397" s="35">
        <f t="shared" si="216"/>
        <v>4525.3549999999996</v>
      </c>
      <c r="AM397" s="35">
        <f t="shared" si="217"/>
        <v>3620.2839999999997</v>
      </c>
      <c r="AN397" s="35"/>
      <c r="AO397" s="35"/>
      <c r="AP397" s="35"/>
      <c r="AQ397" s="35"/>
      <c r="AR397" s="36">
        <f t="shared" si="204"/>
        <v>219300.79533333331</v>
      </c>
      <c r="AS397" s="35"/>
    </row>
    <row r="398" spans="1:45" s="8" customFormat="1" x14ac:dyDescent="0.2">
      <c r="A398" s="24">
        <f t="shared" si="218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27">
        <v>43024</v>
      </c>
      <c r="G398" s="24">
        <v>7</v>
      </c>
      <c r="H398" s="28">
        <v>40</v>
      </c>
      <c r="I398" s="29" t="s">
        <v>69</v>
      </c>
      <c r="J398" s="30" t="s">
        <v>28</v>
      </c>
      <c r="K398" s="29" t="s">
        <v>70</v>
      </c>
      <c r="L398" s="28" t="s">
        <v>49</v>
      </c>
      <c r="M398" s="28" t="s">
        <v>141</v>
      </c>
      <c r="N398" s="31">
        <v>6654.95</v>
      </c>
      <c r="O398" s="32"/>
      <c r="P398" s="32">
        <f t="shared" si="211"/>
        <v>6654.95</v>
      </c>
      <c r="Q398" s="35">
        <v>1091</v>
      </c>
      <c r="R398" s="35"/>
      <c r="S398" s="32"/>
      <c r="T398" s="33">
        <f t="shared" si="198"/>
        <v>1164.6162499999998</v>
      </c>
      <c r="U398" s="35">
        <f t="shared" si="199"/>
        <v>199.64849999999998</v>
      </c>
      <c r="V398" s="48">
        <f t="shared" si="212"/>
        <v>399.29699999999997</v>
      </c>
      <c r="W398" s="35">
        <f t="shared" si="200"/>
        <v>133.09899999999999</v>
      </c>
      <c r="X398" s="41"/>
      <c r="Y398" s="35">
        <v>708.25</v>
      </c>
      <c r="Z398" s="32"/>
      <c r="AA398" s="49"/>
      <c r="AB398" s="35"/>
      <c r="AC398" s="41"/>
      <c r="AD398" s="35">
        <f t="shared" si="201"/>
        <v>113.13415000000001</v>
      </c>
      <c r="AE398" s="35">
        <f t="shared" si="219"/>
        <v>2928.1779999999999</v>
      </c>
      <c r="AF398" s="41">
        <f t="shared" si="202"/>
        <v>5323.9599999999991</v>
      </c>
      <c r="AG398" s="32">
        <f t="shared" si="203"/>
        <v>11091.583333333332</v>
      </c>
      <c r="AH398" s="35">
        <v>3327.45</v>
      </c>
      <c r="AI398" s="35">
        <f t="shared" si="213"/>
        <v>3327.4749999999999</v>
      </c>
      <c r="AJ398" s="35">
        <f t="shared" si="214"/>
        <v>665.49499999999989</v>
      </c>
      <c r="AK398" s="35">
        <f t="shared" si="215"/>
        <v>1109.1583333333333</v>
      </c>
      <c r="AL398" s="35">
        <f t="shared" si="216"/>
        <v>3327.4749999999999</v>
      </c>
      <c r="AM398" s="35">
        <f t="shared" si="217"/>
        <v>2661.9799999999996</v>
      </c>
      <c r="AN398" s="35"/>
      <c r="AO398" s="35"/>
      <c r="AP398" s="35"/>
      <c r="AQ398" s="35"/>
      <c r="AR398" s="36">
        <f t="shared" si="204"/>
        <v>159330.69346666668</v>
      </c>
      <c r="AS398" s="35"/>
    </row>
    <row r="399" spans="1:45" s="8" customFormat="1" x14ac:dyDescent="0.2">
      <c r="A399" s="24">
        <f t="shared" si="218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27">
        <v>41761</v>
      </c>
      <c r="G399" s="24">
        <v>7</v>
      </c>
      <c r="H399" s="28">
        <v>40</v>
      </c>
      <c r="I399" s="29" t="s">
        <v>69</v>
      </c>
      <c r="J399" s="30" t="s">
        <v>28</v>
      </c>
      <c r="K399" s="29" t="s">
        <v>70</v>
      </c>
      <c r="L399" s="28" t="s">
        <v>49</v>
      </c>
      <c r="M399" s="28" t="s">
        <v>141</v>
      </c>
      <c r="N399" s="31">
        <v>6654.95</v>
      </c>
      <c r="O399" s="32"/>
      <c r="P399" s="32">
        <f t="shared" ref="P399" si="220">N399+O399</f>
        <v>6654.95</v>
      </c>
      <c r="Q399" s="35">
        <v>1091</v>
      </c>
      <c r="R399" s="35"/>
      <c r="S399" s="32"/>
      <c r="T399" s="33">
        <f t="shared" si="198"/>
        <v>1164.6162499999998</v>
      </c>
      <c r="U399" s="35">
        <f t="shared" si="199"/>
        <v>199.64849999999998</v>
      </c>
      <c r="V399" s="48">
        <f t="shared" si="212"/>
        <v>439.22699999999998</v>
      </c>
      <c r="W399" s="35">
        <f t="shared" si="200"/>
        <v>133.09899999999999</v>
      </c>
      <c r="X399" s="41">
        <v>665.5</v>
      </c>
      <c r="Y399" s="35">
        <v>708.25</v>
      </c>
      <c r="Z399" s="32"/>
      <c r="AA399" s="49"/>
      <c r="AB399" s="35"/>
      <c r="AC399" s="41"/>
      <c r="AD399" s="35">
        <f t="shared" si="201"/>
        <v>113.13415000000001</v>
      </c>
      <c r="AE399" s="35">
        <f t="shared" si="219"/>
        <v>2928.1779999999999</v>
      </c>
      <c r="AF399" s="41">
        <f t="shared" si="202"/>
        <v>5856.36</v>
      </c>
      <c r="AG399" s="32">
        <f t="shared" si="203"/>
        <v>12200.75</v>
      </c>
      <c r="AH399" s="35">
        <v>3327.45</v>
      </c>
      <c r="AI399" s="35">
        <f t="shared" si="213"/>
        <v>3327.4749999999999</v>
      </c>
      <c r="AJ399" s="35">
        <f t="shared" si="214"/>
        <v>732.04499999999996</v>
      </c>
      <c r="AK399" s="35">
        <f t="shared" si="215"/>
        <v>1220.0749999999998</v>
      </c>
      <c r="AL399" s="35">
        <f t="shared" si="216"/>
        <v>3660.2249999999999</v>
      </c>
      <c r="AM399" s="35">
        <f t="shared" si="217"/>
        <v>2928.18</v>
      </c>
      <c r="AN399" s="35"/>
      <c r="AO399" s="35"/>
      <c r="AP399" s="35"/>
      <c r="AQ399" s="35"/>
      <c r="AR399" s="36">
        <f t="shared" si="204"/>
        <v>170213.83679999999</v>
      </c>
      <c r="AS399" s="35"/>
    </row>
    <row r="400" spans="1:45" s="8" customFormat="1" x14ac:dyDescent="0.2">
      <c r="A400" s="24">
        <f t="shared" si="218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27">
        <v>42871</v>
      </c>
      <c r="G400" s="24">
        <v>8</v>
      </c>
      <c r="H400" s="28">
        <v>40</v>
      </c>
      <c r="I400" s="29" t="s">
        <v>68</v>
      </c>
      <c r="J400" s="30" t="s">
        <v>38</v>
      </c>
      <c r="K400" s="29" t="s">
        <v>70</v>
      </c>
      <c r="L400" s="28" t="s">
        <v>49</v>
      </c>
      <c r="M400" s="28" t="s">
        <v>141</v>
      </c>
      <c r="N400" s="31">
        <v>6999.5</v>
      </c>
      <c r="O400" s="32"/>
      <c r="P400" s="32">
        <f t="shared" si="211"/>
        <v>6999.5</v>
      </c>
      <c r="Q400" s="35">
        <v>1091</v>
      </c>
      <c r="R400" s="35"/>
      <c r="S400" s="32"/>
      <c r="T400" s="33">
        <f t="shared" si="198"/>
        <v>1224.9124999999999</v>
      </c>
      <c r="U400" s="35">
        <f t="shared" si="199"/>
        <v>209.98499999999999</v>
      </c>
      <c r="V400" s="48">
        <f t="shared" si="212"/>
        <v>419.96999999999997</v>
      </c>
      <c r="W400" s="35">
        <f t="shared" si="200"/>
        <v>139.99</v>
      </c>
      <c r="X400" s="41"/>
      <c r="Y400" s="35">
        <v>708.25</v>
      </c>
      <c r="Z400" s="32"/>
      <c r="AA400" s="49"/>
      <c r="AB400" s="35"/>
      <c r="AC400" s="41"/>
      <c r="AD400" s="35">
        <f t="shared" si="201"/>
        <v>118.9915</v>
      </c>
      <c r="AE400" s="35">
        <f t="shared" si="219"/>
        <v>3079.78</v>
      </c>
      <c r="AF400" s="41">
        <f t="shared" si="202"/>
        <v>5599.6</v>
      </c>
      <c r="AG400" s="32">
        <f t="shared" si="203"/>
        <v>11665.833333333334</v>
      </c>
      <c r="AH400" s="35">
        <v>0</v>
      </c>
      <c r="AI400" s="35">
        <f t="shared" si="213"/>
        <v>3499.75</v>
      </c>
      <c r="AJ400" s="35">
        <f t="shared" si="214"/>
        <v>699.95</v>
      </c>
      <c r="AK400" s="35">
        <f t="shared" si="215"/>
        <v>1166.5833333333333</v>
      </c>
      <c r="AL400" s="35">
        <f t="shared" si="216"/>
        <v>3499.75</v>
      </c>
      <c r="AM400" s="35">
        <f t="shared" si="217"/>
        <v>2799.8</v>
      </c>
      <c r="AN400" s="35"/>
      <c r="AO400" s="35"/>
      <c r="AP400" s="35"/>
      <c r="AQ400" s="35"/>
      <c r="AR400" s="36">
        <f t="shared" si="204"/>
        <v>162962.23466666666</v>
      </c>
      <c r="AS400" s="35"/>
    </row>
    <row r="401" spans="1:45" s="8" customFormat="1" x14ac:dyDescent="0.2">
      <c r="A401" s="24">
        <f t="shared" si="218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27">
        <v>36632</v>
      </c>
      <c r="G401" s="24">
        <v>4</v>
      </c>
      <c r="H401" s="28">
        <v>40</v>
      </c>
      <c r="I401" s="29" t="s">
        <v>69</v>
      </c>
      <c r="J401" s="30" t="s">
        <v>30</v>
      </c>
      <c r="K401" s="29" t="s">
        <v>70</v>
      </c>
      <c r="L401" s="28" t="s">
        <v>49</v>
      </c>
      <c r="M401" s="28" t="s">
        <v>141</v>
      </c>
      <c r="N401" s="31">
        <v>5723.25</v>
      </c>
      <c r="O401" s="32"/>
      <c r="P401" s="32">
        <f t="shared" si="211"/>
        <v>5723.25</v>
      </c>
      <c r="Q401" s="35">
        <v>1091</v>
      </c>
      <c r="R401" s="35"/>
      <c r="S401" s="32"/>
      <c r="T401" s="33">
        <f t="shared" si="198"/>
        <v>1001.5687499999999</v>
      </c>
      <c r="U401" s="35">
        <f t="shared" si="199"/>
        <v>171.69749999999999</v>
      </c>
      <c r="V401" s="48">
        <f t="shared" si="212"/>
        <v>473.8818</v>
      </c>
      <c r="W401" s="35">
        <f t="shared" si="200"/>
        <v>114.465</v>
      </c>
      <c r="X401" s="41">
        <v>2174.7800000000002</v>
      </c>
      <c r="Y401" s="35">
        <v>708.25</v>
      </c>
      <c r="Z401" s="32"/>
      <c r="AA401" s="49"/>
      <c r="AB401" s="35"/>
      <c r="AC401" s="41"/>
      <c r="AD401" s="35">
        <f t="shared" si="201"/>
        <v>97.29525000000001</v>
      </c>
      <c r="AE401" s="35">
        <f t="shared" si="219"/>
        <v>2518.23</v>
      </c>
      <c r="AF401" s="41">
        <f t="shared" si="202"/>
        <v>6318.4240000000009</v>
      </c>
      <c r="AG401" s="32">
        <f t="shared" si="203"/>
        <v>13163.383333333335</v>
      </c>
      <c r="AH401" s="35">
        <v>2861.55</v>
      </c>
      <c r="AI401" s="35">
        <f t="shared" si="213"/>
        <v>2861.625</v>
      </c>
      <c r="AJ401" s="35">
        <f t="shared" si="214"/>
        <v>789.80300000000011</v>
      </c>
      <c r="AK401" s="35">
        <f t="shared" si="215"/>
        <v>1316.3383333333334</v>
      </c>
      <c r="AL401" s="35">
        <f t="shared" si="216"/>
        <v>3949.0150000000003</v>
      </c>
      <c r="AM401" s="35">
        <f t="shared" si="217"/>
        <v>3159.2120000000004</v>
      </c>
      <c r="AN401" s="35"/>
      <c r="AO401" s="35"/>
      <c r="AP401" s="35"/>
      <c r="AQ401" s="35"/>
      <c r="AR401" s="36">
        <f t="shared" si="204"/>
        <v>175611.84026666667</v>
      </c>
      <c r="AS401" s="35"/>
    </row>
    <row r="402" spans="1:45" s="8" customFormat="1" x14ac:dyDescent="0.2">
      <c r="A402" s="24">
        <f t="shared" si="218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27">
        <v>41334</v>
      </c>
      <c r="G402" s="24">
        <v>4</v>
      </c>
      <c r="H402" s="28">
        <v>40</v>
      </c>
      <c r="I402" s="29" t="s">
        <v>69</v>
      </c>
      <c r="J402" s="30" t="s">
        <v>30</v>
      </c>
      <c r="K402" s="29" t="s">
        <v>70</v>
      </c>
      <c r="L402" s="28" t="s">
        <v>49</v>
      </c>
      <c r="M402" s="28" t="s">
        <v>141</v>
      </c>
      <c r="N402" s="31">
        <v>5723.25</v>
      </c>
      <c r="O402" s="32"/>
      <c r="P402" s="32">
        <f t="shared" si="211"/>
        <v>5723.25</v>
      </c>
      <c r="Q402" s="35">
        <v>1091</v>
      </c>
      <c r="R402" s="35"/>
      <c r="S402" s="32"/>
      <c r="T402" s="33">
        <f t="shared" si="198"/>
        <v>1001.5687499999999</v>
      </c>
      <c r="U402" s="35">
        <f t="shared" si="199"/>
        <v>171.69749999999999</v>
      </c>
      <c r="V402" s="48">
        <f t="shared" si="212"/>
        <v>384.60179999999997</v>
      </c>
      <c r="W402" s="35">
        <f t="shared" si="200"/>
        <v>114.465</v>
      </c>
      <c r="X402" s="41">
        <v>686.78</v>
      </c>
      <c r="Y402" s="35">
        <v>708.25</v>
      </c>
      <c r="Z402" s="32"/>
      <c r="AA402" s="49"/>
      <c r="AB402" s="35"/>
      <c r="AC402" s="41"/>
      <c r="AD402" s="35">
        <f t="shared" si="201"/>
        <v>97.29525000000001</v>
      </c>
      <c r="AE402" s="35">
        <f t="shared" si="219"/>
        <v>2518.23</v>
      </c>
      <c r="AF402" s="41">
        <f t="shared" si="202"/>
        <v>5128.0239999999994</v>
      </c>
      <c r="AG402" s="32">
        <f t="shared" si="203"/>
        <v>10683.383333333333</v>
      </c>
      <c r="AH402" s="35">
        <v>2861.55</v>
      </c>
      <c r="AI402" s="35">
        <f t="shared" si="213"/>
        <v>2861.625</v>
      </c>
      <c r="AJ402" s="35">
        <f t="shared" si="214"/>
        <v>641.00299999999993</v>
      </c>
      <c r="AK402" s="35">
        <f t="shared" si="215"/>
        <v>1068.3383333333334</v>
      </c>
      <c r="AL402" s="35">
        <f t="shared" si="216"/>
        <v>3205.0149999999999</v>
      </c>
      <c r="AM402" s="35">
        <f t="shared" si="217"/>
        <v>2564.0119999999997</v>
      </c>
      <c r="AN402" s="35"/>
      <c r="AO402" s="35"/>
      <c r="AP402" s="35"/>
      <c r="AQ402" s="35"/>
      <c r="AR402" s="36">
        <f t="shared" si="204"/>
        <v>151278.08026666666</v>
      </c>
      <c r="AS402" s="35"/>
    </row>
    <row r="403" spans="1:45" s="8" customFormat="1" x14ac:dyDescent="0.2">
      <c r="A403" s="24">
        <f t="shared" si="218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27"/>
      <c r="G403" s="24">
        <v>4</v>
      </c>
      <c r="H403" s="28">
        <v>40</v>
      </c>
      <c r="I403" s="29" t="s">
        <v>69</v>
      </c>
      <c r="J403" s="30" t="s">
        <v>30</v>
      </c>
      <c r="K403" s="29" t="s">
        <v>70</v>
      </c>
      <c r="L403" s="28" t="s">
        <v>49</v>
      </c>
      <c r="M403" s="28"/>
      <c r="N403" s="31">
        <v>5723.25</v>
      </c>
      <c r="O403" s="32"/>
      <c r="P403" s="32">
        <f t="shared" si="211"/>
        <v>5723.25</v>
      </c>
      <c r="Q403" s="35">
        <v>1091</v>
      </c>
      <c r="R403" s="35"/>
      <c r="S403" s="32"/>
      <c r="T403" s="33">
        <f t="shared" si="198"/>
        <v>1001.5687499999999</v>
      </c>
      <c r="U403" s="35">
        <f t="shared" si="199"/>
        <v>171.69749999999999</v>
      </c>
      <c r="V403" s="48">
        <f t="shared" si="212"/>
        <v>343.39499999999998</v>
      </c>
      <c r="W403" s="35">
        <f t="shared" si="200"/>
        <v>114.465</v>
      </c>
      <c r="X403" s="41"/>
      <c r="Y403" s="35">
        <v>708.25</v>
      </c>
      <c r="Z403" s="32"/>
      <c r="AA403" s="49"/>
      <c r="AB403" s="35"/>
      <c r="AC403" s="41"/>
      <c r="AD403" s="35">
        <f t="shared" si="201"/>
        <v>97.29525000000001</v>
      </c>
      <c r="AE403" s="35">
        <f t="shared" si="219"/>
        <v>2518.23</v>
      </c>
      <c r="AF403" s="41">
        <f t="shared" si="202"/>
        <v>4578.6000000000004</v>
      </c>
      <c r="AG403" s="32">
        <f t="shared" si="203"/>
        <v>9538.75</v>
      </c>
      <c r="AH403" s="35">
        <v>0</v>
      </c>
      <c r="AI403" s="35">
        <f t="shared" si="213"/>
        <v>2861.625</v>
      </c>
      <c r="AJ403" s="35">
        <f t="shared" si="214"/>
        <v>572.32500000000005</v>
      </c>
      <c r="AK403" s="35">
        <f t="shared" si="215"/>
        <v>953.875</v>
      </c>
      <c r="AL403" s="35">
        <f t="shared" si="216"/>
        <v>2861.625</v>
      </c>
      <c r="AM403" s="35">
        <f t="shared" si="217"/>
        <v>2289.3000000000002</v>
      </c>
      <c r="AN403" s="35"/>
      <c r="AO403" s="35"/>
      <c r="AP403" s="35"/>
      <c r="AQ403" s="35"/>
      <c r="AR403" s="36">
        <f t="shared" si="204"/>
        <v>137185.38800000001</v>
      </c>
      <c r="AS403" s="35" t="s">
        <v>72</v>
      </c>
    </row>
    <row r="404" spans="1:45" s="8" customFormat="1" x14ac:dyDescent="0.2">
      <c r="A404" s="24">
        <f t="shared" si="218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27">
        <v>41761</v>
      </c>
      <c r="G404" s="24">
        <v>4</v>
      </c>
      <c r="H404" s="28">
        <v>40</v>
      </c>
      <c r="I404" s="29" t="s">
        <v>69</v>
      </c>
      <c r="J404" s="30" t="s">
        <v>32</v>
      </c>
      <c r="K404" s="29" t="s">
        <v>70</v>
      </c>
      <c r="L404" s="28" t="s">
        <v>49</v>
      </c>
      <c r="M404" s="28" t="s">
        <v>141</v>
      </c>
      <c r="N404" s="31">
        <v>5723.25</v>
      </c>
      <c r="O404" s="32"/>
      <c r="P404" s="32">
        <f t="shared" si="211"/>
        <v>5723.25</v>
      </c>
      <c r="Q404" s="35">
        <v>1091</v>
      </c>
      <c r="R404" s="35"/>
      <c r="S404" s="32"/>
      <c r="T404" s="33">
        <f t="shared" ref="T404:T449" si="221">(N404*17.5%)</f>
        <v>1001.5687499999999</v>
      </c>
      <c r="U404" s="35">
        <f t="shared" ref="U404:U449" si="222">N404*3%</f>
        <v>171.69749999999999</v>
      </c>
      <c r="V404" s="48">
        <f t="shared" si="212"/>
        <v>377.73419999999999</v>
      </c>
      <c r="W404" s="35">
        <f t="shared" ref="W404:W449" si="223">N404*2%</f>
        <v>114.465</v>
      </c>
      <c r="X404" s="41">
        <v>572.32000000000005</v>
      </c>
      <c r="Y404" s="35">
        <v>708.25</v>
      </c>
      <c r="Z404" s="32"/>
      <c r="AA404" s="49"/>
      <c r="AB404" s="35"/>
      <c r="AC404" s="41"/>
      <c r="AD404" s="35">
        <f t="shared" ref="AD404:AD449" si="224">N404*1.7%</f>
        <v>97.29525000000001</v>
      </c>
      <c r="AE404" s="35">
        <f t="shared" si="219"/>
        <v>2518.23</v>
      </c>
      <c r="AF404" s="41">
        <f t="shared" ref="AF404:AF449" si="225">(N404+X404)/30*24</f>
        <v>5036.4560000000001</v>
      </c>
      <c r="AG404" s="32">
        <f t="shared" ref="AG404:AG449" si="226">(N404+X404)/30*50</f>
        <v>10492.616666666667</v>
      </c>
      <c r="AH404" s="35">
        <v>2861.55</v>
      </c>
      <c r="AI404" s="35">
        <f t="shared" si="213"/>
        <v>2861.625</v>
      </c>
      <c r="AJ404" s="35">
        <f t="shared" si="214"/>
        <v>629.55700000000002</v>
      </c>
      <c r="AK404" s="35">
        <f t="shared" si="215"/>
        <v>1049.2616666666665</v>
      </c>
      <c r="AL404" s="35">
        <f t="shared" si="216"/>
        <v>3147.7849999999999</v>
      </c>
      <c r="AM404" s="35">
        <f t="shared" si="217"/>
        <v>2518.2280000000001</v>
      </c>
      <c r="AN404" s="35"/>
      <c r="AO404" s="35"/>
      <c r="AP404" s="35"/>
      <c r="AQ404" s="35"/>
      <c r="AR404" s="36">
        <f t="shared" si="204"/>
        <v>149406.27773333335</v>
      </c>
      <c r="AS404" s="35"/>
    </row>
    <row r="405" spans="1:45" s="8" customFormat="1" x14ac:dyDescent="0.2">
      <c r="A405" s="24">
        <f t="shared" si="218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27">
        <v>41761</v>
      </c>
      <c r="G405" s="24">
        <v>4</v>
      </c>
      <c r="H405" s="28">
        <v>40</v>
      </c>
      <c r="I405" s="29" t="s">
        <v>69</v>
      </c>
      <c r="J405" s="30" t="s">
        <v>32</v>
      </c>
      <c r="K405" s="29" t="s">
        <v>70</v>
      </c>
      <c r="L405" s="28" t="s">
        <v>49</v>
      </c>
      <c r="M405" s="28" t="s">
        <v>141</v>
      </c>
      <c r="N405" s="31">
        <v>5723.25</v>
      </c>
      <c r="O405" s="32"/>
      <c r="P405" s="32">
        <f t="shared" si="211"/>
        <v>5723.25</v>
      </c>
      <c r="Q405" s="35">
        <v>1091</v>
      </c>
      <c r="R405" s="35"/>
      <c r="S405" s="32"/>
      <c r="T405" s="33">
        <f t="shared" si="221"/>
        <v>1001.5687499999999</v>
      </c>
      <c r="U405" s="35">
        <f t="shared" si="222"/>
        <v>171.69749999999999</v>
      </c>
      <c r="V405" s="48">
        <f t="shared" si="212"/>
        <v>377.73419999999999</v>
      </c>
      <c r="W405" s="35">
        <f t="shared" si="223"/>
        <v>114.465</v>
      </c>
      <c r="X405" s="41">
        <v>572.32000000000005</v>
      </c>
      <c r="Y405" s="35">
        <v>708.25</v>
      </c>
      <c r="Z405" s="32"/>
      <c r="AA405" s="49"/>
      <c r="AB405" s="35"/>
      <c r="AC405" s="41"/>
      <c r="AD405" s="35">
        <f t="shared" si="224"/>
        <v>97.29525000000001</v>
      </c>
      <c r="AE405" s="35">
        <f t="shared" si="219"/>
        <v>2518.23</v>
      </c>
      <c r="AF405" s="41">
        <f t="shared" si="225"/>
        <v>5036.4560000000001</v>
      </c>
      <c r="AG405" s="32">
        <f t="shared" si="226"/>
        <v>10492.616666666667</v>
      </c>
      <c r="AH405" s="35">
        <v>2861.55</v>
      </c>
      <c r="AI405" s="35">
        <f t="shared" si="213"/>
        <v>2861.625</v>
      </c>
      <c r="AJ405" s="35">
        <f t="shared" si="214"/>
        <v>629.55700000000002</v>
      </c>
      <c r="AK405" s="35">
        <f t="shared" si="215"/>
        <v>1049.2616666666665</v>
      </c>
      <c r="AL405" s="35">
        <f t="shared" si="216"/>
        <v>3147.7849999999999</v>
      </c>
      <c r="AM405" s="35">
        <f t="shared" si="217"/>
        <v>2518.2280000000001</v>
      </c>
      <c r="AN405" s="35"/>
      <c r="AO405" s="35"/>
      <c r="AP405" s="35"/>
      <c r="AQ405" s="35"/>
      <c r="AR405" s="36">
        <f t="shared" ref="AR405:AR449" si="227">(P405+Q405+R405+S405+T405+U405+V405+W405+X405+Y405+Z405+AA405+AB405+AC405+AD405)*12+(AE405+AF405+AG405+AH405+AI405+AJ405+AK405+AL405+AM405+AN405+AO405+AP405+AQ405)</f>
        <v>149406.27773333335</v>
      </c>
      <c r="AS405" s="35"/>
    </row>
    <row r="406" spans="1:45" s="8" customFormat="1" x14ac:dyDescent="0.2">
      <c r="A406" s="24">
        <f t="shared" si="218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27">
        <v>41761</v>
      </c>
      <c r="G406" s="24">
        <v>4</v>
      </c>
      <c r="H406" s="28">
        <v>40</v>
      </c>
      <c r="I406" s="29" t="s">
        <v>69</v>
      </c>
      <c r="J406" s="30" t="s">
        <v>32</v>
      </c>
      <c r="K406" s="29" t="s">
        <v>70</v>
      </c>
      <c r="L406" s="28" t="s">
        <v>49</v>
      </c>
      <c r="M406" s="28" t="s">
        <v>141</v>
      </c>
      <c r="N406" s="31">
        <v>5723.25</v>
      </c>
      <c r="O406" s="32"/>
      <c r="P406" s="32">
        <f t="shared" si="211"/>
        <v>5723.25</v>
      </c>
      <c r="Q406" s="35">
        <v>1091</v>
      </c>
      <c r="R406" s="35"/>
      <c r="S406" s="32"/>
      <c r="T406" s="33">
        <f t="shared" si="221"/>
        <v>1001.5687499999999</v>
      </c>
      <c r="U406" s="35">
        <f t="shared" si="222"/>
        <v>171.69749999999999</v>
      </c>
      <c r="V406" s="48">
        <f t="shared" si="212"/>
        <v>377.73419999999999</v>
      </c>
      <c r="W406" s="35">
        <f t="shared" si="223"/>
        <v>114.465</v>
      </c>
      <c r="X406" s="41">
        <v>572.32000000000005</v>
      </c>
      <c r="Y406" s="35">
        <v>708.25</v>
      </c>
      <c r="Z406" s="32"/>
      <c r="AA406" s="49"/>
      <c r="AB406" s="35"/>
      <c r="AC406" s="41"/>
      <c r="AD406" s="35">
        <f t="shared" si="224"/>
        <v>97.29525000000001</v>
      </c>
      <c r="AE406" s="35">
        <f t="shared" si="219"/>
        <v>2518.23</v>
      </c>
      <c r="AF406" s="41">
        <f t="shared" si="225"/>
        <v>5036.4560000000001</v>
      </c>
      <c r="AG406" s="32">
        <f t="shared" si="226"/>
        <v>10492.616666666667</v>
      </c>
      <c r="AH406" s="35">
        <v>2861.55</v>
      </c>
      <c r="AI406" s="35">
        <f t="shared" si="213"/>
        <v>2861.625</v>
      </c>
      <c r="AJ406" s="35">
        <f t="shared" si="214"/>
        <v>629.55700000000002</v>
      </c>
      <c r="AK406" s="35">
        <f t="shared" si="215"/>
        <v>1049.2616666666665</v>
      </c>
      <c r="AL406" s="35">
        <f t="shared" si="216"/>
        <v>3147.7849999999999</v>
      </c>
      <c r="AM406" s="35">
        <f t="shared" si="217"/>
        <v>2518.2280000000001</v>
      </c>
      <c r="AN406" s="35"/>
      <c r="AO406" s="35"/>
      <c r="AP406" s="35"/>
      <c r="AQ406" s="35"/>
      <c r="AR406" s="36">
        <f t="shared" si="227"/>
        <v>149406.27773333335</v>
      </c>
      <c r="AS406" s="35"/>
    </row>
    <row r="407" spans="1:45" s="8" customFormat="1" x14ac:dyDescent="0.2">
      <c r="A407" s="24">
        <f t="shared" si="218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27">
        <v>41137</v>
      </c>
      <c r="G407" s="24">
        <v>4</v>
      </c>
      <c r="H407" s="28">
        <v>40</v>
      </c>
      <c r="I407" s="29" t="s">
        <v>69</v>
      </c>
      <c r="J407" s="30" t="s">
        <v>32</v>
      </c>
      <c r="K407" s="29" t="s">
        <v>70</v>
      </c>
      <c r="L407" s="28" t="s">
        <v>49</v>
      </c>
      <c r="M407" s="28" t="s">
        <v>141</v>
      </c>
      <c r="N407" s="31">
        <v>5723.25</v>
      </c>
      <c r="O407" s="32"/>
      <c r="P407" s="32">
        <f t="shared" ref="P407" si="228">N407+O407</f>
        <v>5723.25</v>
      </c>
      <c r="Q407" s="35">
        <v>1091</v>
      </c>
      <c r="R407" s="35"/>
      <c r="S407" s="32"/>
      <c r="T407" s="33">
        <f t="shared" si="221"/>
        <v>1001.5687499999999</v>
      </c>
      <c r="U407" s="35">
        <f t="shared" si="222"/>
        <v>171.69749999999999</v>
      </c>
      <c r="V407" s="48">
        <f t="shared" si="212"/>
        <v>391.47179999999997</v>
      </c>
      <c r="W407" s="35">
        <f t="shared" si="223"/>
        <v>114.465</v>
      </c>
      <c r="X407" s="41">
        <v>801.28</v>
      </c>
      <c r="Y407" s="35">
        <v>708.25</v>
      </c>
      <c r="Z407" s="32"/>
      <c r="AA407" s="49"/>
      <c r="AB407" s="35"/>
      <c r="AC407" s="41"/>
      <c r="AD407" s="35">
        <f t="shared" si="224"/>
        <v>97.29525000000001</v>
      </c>
      <c r="AE407" s="35">
        <f t="shared" si="219"/>
        <v>2518.23</v>
      </c>
      <c r="AF407" s="41">
        <f t="shared" si="225"/>
        <v>5219.6239999999998</v>
      </c>
      <c r="AG407" s="32">
        <f t="shared" si="226"/>
        <v>10874.216666666667</v>
      </c>
      <c r="AH407" s="35">
        <v>2861.7</v>
      </c>
      <c r="AI407" s="35">
        <f t="shared" si="213"/>
        <v>2861.625</v>
      </c>
      <c r="AJ407" s="35">
        <f t="shared" si="214"/>
        <v>652.45299999999997</v>
      </c>
      <c r="AK407" s="35">
        <f t="shared" si="215"/>
        <v>1087.4216666666666</v>
      </c>
      <c r="AL407" s="35">
        <f t="shared" si="216"/>
        <v>3262.2649999999999</v>
      </c>
      <c r="AM407" s="35">
        <f t="shared" si="217"/>
        <v>2609.8119999999999</v>
      </c>
      <c r="AN407" s="35"/>
      <c r="AO407" s="35"/>
      <c r="AP407" s="35"/>
      <c r="AQ407" s="35"/>
      <c r="AR407" s="36">
        <f t="shared" si="227"/>
        <v>153150.68693333335</v>
      </c>
      <c r="AS407" s="35"/>
    </row>
    <row r="408" spans="1:45" s="8" customFormat="1" x14ac:dyDescent="0.2">
      <c r="A408" s="24">
        <f t="shared" si="218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27">
        <v>39569</v>
      </c>
      <c r="G408" s="24">
        <v>4</v>
      </c>
      <c r="H408" s="28">
        <v>40</v>
      </c>
      <c r="I408" s="29" t="s">
        <v>69</v>
      </c>
      <c r="J408" s="30" t="s">
        <v>33</v>
      </c>
      <c r="K408" s="29" t="s">
        <v>70</v>
      </c>
      <c r="L408" s="28" t="s">
        <v>49</v>
      </c>
      <c r="M408" s="28" t="s">
        <v>141</v>
      </c>
      <c r="N408" s="31">
        <v>5723.25</v>
      </c>
      <c r="O408" s="32"/>
      <c r="P408" s="32">
        <f t="shared" si="211"/>
        <v>5723.25</v>
      </c>
      <c r="Q408" s="35">
        <v>1091</v>
      </c>
      <c r="R408" s="35"/>
      <c r="S408" s="32"/>
      <c r="T408" s="33">
        <f t="shared" si="221"/>
        <v>1001.5687499999999</v>
      </c>
      <c r="U408" s="35">
        <f t="shared" si="222"/>
        <v>171.69749999999999</v>
      </c>
      <c r="V408" s="48">
        <f t="shared" si="212"/>
        <v>418.93979999999999</v>
      </c>
      <c r="W408" s="35">
        <f t="shared" si="223"/>
        <v>114.465</v>
      </c>
      <c r="X408" s="41">
        <v>1259.08</v>
      </c>
      <c r="Y408" s="35">
        <v>708.25</v>
      </c>
      <c r="Z408" s="32"/>
      <c r="AA408" s="49"/>
      <c r="AB408" s="35"/>
      <c r="AC408" s="41"/>
      <c r="AD408" s="35">
        <f t="shared" si="224"/>
        <v>97.29525000000001</v>
      </c>
      <c r="AE408" s="35">
        <f t="shared" si="219"/>
        <v>2518.23</v>
      </c>
      <c r="AF408" s="41">
        <f t="shared" si="225"/>
        <v>5585.8640000000005</v>
      </c>
      <c r="AG408" s="32">
        <f t="shared" si="226"/>
        <v>11637.216666666667</v>
      </c>
      <c r="AH408" s="35">
        <v>2861.55</v>
      </c>
      <c r="AI408" s="35">
        <f t="shared" si="213"/>
        <v>2861.625</v>
      </c>
      <c r="AJ408" s="35">
        <f t="shared" si="214"/>
        <v>698.23300000000006</v>
      </c>
      <c r="AK408" s="35">
        <f t="shared" si="215"/>
        <v>1163.7216666666668</v>
      </c>
      <c r="AL408" s="35">
        <f t="shared" si="216"/>
        <v>3491.165</v>
      </c>
      <c r="AM408" s="35">
        <f t="shared" si="217"/>
        <v>2792.9320000000002</v>
      </c>
      <c r="AN408" s="35"/>
      <c r="AO408" s="35"/>
      <c r="AP408" s="35"/>
      <c r="AQ408" s="35"/>
      <c r="AR408" s="36">
        <f t="shared" si="227"/>
        <v>160637.09293333333</v>
      </c>
      <c r="AS408" s="35"/>
    </row>
    <row r="409" spans="1:45" s="8" customFormat="1" x14ac:dyDescent="0.2">
      <c r="A409" s="24">
        <f t="shared" si="218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27">
        <v>43450</v>
      </c>
      <c r="G409" s="24">
        <v>4</v>
      </c>
      <c r="H409" s="28">
        <v>40</v>
      </c>
      <c r="I409" s="29" t="s">
        <v>69</v>
      </c>
      <c r="J409" s="30" t="s">
        <v>33</v>
      </c>
      <c r="K409" s="29" t="s">
        <v>70</v>
      </c>
      <c r="L409" s="28" t="s">
        <v>49</v>
      </c>
      <c r="M409" s="28" t="s">
        <v>141</v>
      </c>
      <c r="N409" s="31">
        <v>5723.25</v>
      </c>
      <c r="O409" s="32"/>
      <c r="P409" s="32">
        <f t="shared" si="211"/>
        <v>5723.25</v>
      </c>
      <c r="Q409" s="35">
        <v>1091</v>
      </c>
      <c r="R409" s="35"/>
      <c r="S409" s="32"/>
      <c r="T409" s="33">
        <f t="shared" si="221"/>
        <v>1001.5687499999999</v>
      </c>
      <c r="U409" s="35">
        <f t="shared" si="222"/>
        <v>171.69749999999999</v>
      </c>
      <c r="V409" s="48">
        <f t="shared" si="212"/>
        <v>343.39499999999998</v>
      </c>
      <c r="W409" s="35">
        <f t="shared" si="223"/>
        <v>114.465</v>
      </c>
      <c r="X409" s="41"/>
      <c r="Y409" s="35">
        <v>708.25</v>
      </c>
      <c r="Z409" s="32"/>
      <c r="AA409" s="49"/>
      <c r="AB409" s="35"/>
      <c r="AC409" s="41"/>
      <c r="AD409" s="35">
        <f t="shared" si="224"/>
        <v>97.29525000000001</v>
      </c>
      <c r="AE409" s="35">
        <f t="shared" si="219"/>
        <v>2518.23</v>
      </c>
      <c r="AF409" s="41">
        <f t="shared" si="225"/>
        <v>4578.6000000000004</v>
      </c>
      <c r="AG409" s="32">
        <f t="shared" si="226"/>
        <v>9538.75</v>
      </c>
      <c r="AH409" s="35">
        <v>1295.71</v>
      </c>
      <c r="AI409" s="35">
        <f t="shared" si="213"/>
        <v>2861.625</v>
      </c>
      <c r="AJ409" s="35">
        <f t="shared" si="214"/>
        <v>572.32500000000005</v>
      </c>
      <c r="AK409" s="35">
        <f t="shared" si="215"/>
        <v>953.875</v>
      </c>
      <c r="AL409" s="35">
        <f t="shared" si="216"/>
        <v>2861.625</v>
      </c>
      <c r="AM409" s="35">
        <f t="shared" si="217"/>
        <v>2289.3000000000002</v>
      </c>
      <c r="AN409" s="35"/>
      <c r="AO409" s="35"/>
      <c r="AP409" s="35"/>
      <c r="AQ409" s="35"/>
      <c r="AR409" s="36">
        <f t="shared" si="227"/>
        <v>138481.098</v>
      </c>
      <c r="AS409" s="35"/>
    </row>
    <row r="410" spans="1:45" s="8" customFormat="1" x14ac:dyDescent="0.2">
      <c r="A410" s="24">
        <f t="shared" si="218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27">
        <v>36617</v>
      </c>
      <c r="G410" s="24">
        <v>3</v>
      </c>
      <c r="H410" s="28">
        <v>40</v>
      </c>
      <c r="I410" s="29" t="s">
        <v>69</v>
      </c>
      <c r="J410" s="30" t="s">
        <v>34</v>
      </c>
      <c r="K410" s="29" t="s">
        <v>70</v>
      </c>
      <c r="L410" s="28" t="s">
        <v>49</v>
      </c>
      <c r="M410" s="28" t="s">
        <v>141</v>
      </c>
      <c r="N410" s="31">
        <v>5473.6</v>
      </c>
      <c r="O410" s="32"/>
      <c r="P410" s="32">
        <f t="shared" si="211"/>
        <v>5473.6</v>
      </c>
      <c r="Q410" s="35">
        <v>1091</v>
      </c>
      <c r="R410" s="35"/>
      <c r="S410" s="32"/>
      <c r="T410" s="33">
        <f t="shared" si="221"/>
        <v>957.88</v>
      </c>
      <c r="U410" s="35">
        <f t="shared" si="222"/>
        <v>164.208</v>
      </c>
      <c r="V410" s="48">
        <f t="shared" si="212"/>
        <v>453.22320000000002</v>
      </c>
      <c r="W410" s="35">
        <f t="shared" si="223"/>
        <v>109.47200000000001</v>
      </c>
      <c r="X410" s="41">
        <v>2080.12</v>
      </c>
      <c r="Y410" s="35">
        <v>708.25</v>
      </c>
      <c r="Z410" s="32"/>
      <c r="AA410" s="49"/>
      <c r="AB410" s="35"/>
      <c r="AC410" s="41"/>
      <c r="AD410" s="35">
        <f t="shared" si="224"/>
        <v>93.051200000000009</v>
      </c>
      <c r="AE410" s="35">
        <f t="shared" si="219"/>
        <v>2408.384</v>
      </c>
      <c r="AF410" s="41">
        <f t="shared" si="225"/>
        <v>6042.9760000000006</v>
      </c>
      <c r="AG410" s="32">
        <f t="shared" si="226"/>
        <v>12589.533333333335</v>
      </c>
      <c r="AH410" s="35">
        <v>2736.75</v>
      </c>
      <c r="AI410" s="35">
        <f t="shared" si="213"/>
        <v>2736.8</v>
      </c>
      <c r="AJ410" s="35">
        <f t="shared" si="214"/>
        <v>755.37200000000007</v>
      </c>
      <c r="AK410" s="35">
        <f t="shared" si="215"/>
        <v>1258.9533333333334</v>
      </c>
      <c r="AL410" s="35">
        <f t="shared" si="216"/>
        <v>3776.86</v>
      </c>
      <c r="AM410" s="35">
        <f t="shared" si="217"/>
        <v>3021.4880000000003</v>
      </c>
      <c r="AN410" s="35"/>
      <c r="AO410" s="35"/>
      <c r="AP410" s="35"/>
      <c r="AQ410" s="35"/>
      <c r="AR410" s="36">
        <f t="shared" si="227"/>
        <v>168896.76946666665</v>
      </c>
      <c r="AS410" s="35"/>
    </row>
    <row r="411" spans="1:45" s="8" customFormat="1" x14ac:dyDescent="0.2">
      <c r="A411" s="24">
        <f t="shared" si="218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27">
        <v>42110</v>
      </c>
      <c r="G411" s="24">
        <v>3</v>
      </c>
      <c r="H411" s="28">
        <v>40</v>
      </c>
      <c r="I411" s="29" t="s">
        <v>69</v>
      </c>
      <c r="J411" s="30" t="s">
        <v>34</v>
      </c>
      <c r="K411" s="29" t="s">
        <v>70</v>
      </c>
      <c r="L411" s="28" t="s">
        <v>49</v>
      </c>
      <c r="M411" s="28" t="s">
        <v>141</v>
      </c>
      <c r="N411" s="31">
        <v>5473.6</v>
      </c>
      <c r="O411" s="32"/>
      <c r="P411" s="32">
        <f t="shared" si="211"/>
        <v>5473.6</v>
      </c>
      <c r="Q411" s="35">
        <v>1091</v>
      </c>
      <c r="R411" s="35"/>
      <c r="S411" s="32"/>
      <c r="T411" s="33">
        <f t="shared" si="221"/>
        <v>957.88</v>
      </c>
      <c r="U411" s="35">
        <f t="shared" si="222"/>
        <v>164.208</v>
      </c>
      <c r="V411" s="48">
        <f t="shared" si="212"/>
        <v>328.416</v>
      </c>
      <c r="W411" s="35">
        <f t="shared" si="223"/>
        <v>109.47200000000001</v>
      </c>
      <c r="X411" s="41"/>
      <c r="Y411" s="35">
        <v>708.25</v>
      </c>
      <c r="Z411" s="32"/>
      <c r="AA411" s="49"/>
      <c r="AB411" s="35"/>
      <c r="AC411" s="41"/>
      <c r="AD411" s="35">
        <f t="shared" si="224"/>
        <v>93.051200000000009</v>
      </c>
      <c r="AE411" s="35">
        <f t="shared" si="219"/>
        <v>2408.384</v>
      </c>
      <c r="AF411" s="41">
        <f t="shared" si="225"/>
        <v>4378.88</v>
      </c>
      <c r="AG411" s="32">
        <f t="shared" si="226"/>
        <v>9122.6666666666679</v>
      </c>
      <c r="AH411" s="35">
        <v>2736.75</v>
      </c>
      <c r="AI411" s="35">
        <f t="shared" si="213"/>
        <v>2736.8</v>
      </c>
      <c r="AJ411" s="35">
        <f t="shared" si="214"/>
        <v>547.36</v>
      </c>
      <c r="AK411" s="35">
        <f t="shared" si="215"/>
        <v>912.26666666666677</v>
      </c>
      <c r="AL411" s="35">
        <f t="shared" si="216"/>
        <v>2736.8</v>
      </c>
      <c r="AM411" s="35">
        <f t="shared" si="217"/>
        <v>2189.44</v>
      </c>
      <c r="AN411" s="35"/>
      <c r="AO411" s="35"/>
      <c r="AP411" s="35"/>
      <c r="AQ411" s="35"/>
      <c r="AR411" s="36">
        <f t="shared" si="227"/>
        <v>134879.87373333334</v>
      </c>
      <c r="AS411" s="35"/>
    </row>
    <row r="412" spans="1:45" s="8" customFormat="1" x14ac:dyDescent="0.2">
      <c r="A412" s="24">
        <f t="shared" si="218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27"/>
      <c r="G412" s="24">
        <v>3</v>
      </c>
      <c r="H412" s="28">
        <v>40</v>
      </c>
      <c r="I412" s="29" t="s">
        <v>69</v>
      </c>
      <c r="J412" s="30" t="s">
        <v>34</v>
      </c>
      <c r="K412" s="29" t="s">
        <v>70</v>
      </c>
      <c r="L412" s="28" t="s">
        <v>49</v>
      </c>
      <c r="M412" s="28"/>
      <c r="N412" s="31">
        <v>5473.6</v>
      </c>
      <c r="O412" s="32"/>
      <c r="P412" s="32">
        <f t="shared" si="211"/>
        <v>5473.6</v>
      </c>
      <c r="Q412" s="35">
        <v>1091</v>
      </c>
      <c r="R412" s="35"/>
      <c r="S412" s="32"/>
      <c r="T412" s="33">
        <f t="shared" si="221"/>
        <v>957.88</v>
      </c>
      <c r="U412" s="35">
        <f t="shared" si="222"/>
        <v>164.208</v>
      </c>
      <c r="V412" s="48">
        <f t="shared" si="212"/>
        <v>328.416</v>
      </c>
      <c r="W412" s="35">
        <f t="shared" si="223"/>
        <v>109.47200000000001</v>
      </c>
      <c r="X412" s="41"/>
      <c r="Y412" s="35">
        <v>708.25</v>
      </c>
      <c r="Z412" s="32"/>
      <c r="AA412" s="49"/>
      <c r="AB412" s="35"/>
      <c r="AC412" s="41"/>
      <c r="AD412" s="35">
        <f t="shared" si="224"/>
        <v>93.051200000000009</v>
      </c>
      <c r="AE412" s="35">
        <f t="shared" si="219"/>
        <v>2408.384</v>
      </c>
      <c r="AF412" s="41">
        <f t="shared" si="225"/>
        <v>4378.88</v>
      </c>
      <c r="AG412" s="32">
        <f t="shared" si="226"/>
        <v>9122.6666666666679</v>
      </c>
      <c r="AH412" s="35">
        <v>0</v>
      </c>
      <c r="AI412" s="35">
        <f t="shared" si="213"/>
        <v>2736.8</v>
      </c>
      <c r="AJ412" s="35">
        <f t="shared" si="214"/>
        <v>547.36</v>
      </c>
      <c r="AK412" s="35">
        <f t="shared" si="215"/>
        <v>912.26666666666677</v>
      </c>
      <c r="AL412" s="35">
        <f t="shared" si="216"/>
        <v>2736.8</v>
      </c>
      <c r="AM412" s="35">
        <f t="shared" si="217"/>
        <v>2189.44</v>
      </c>
      <c r="AN412" s="35"/>
      <c r="AO412" s="35"/>
      <c r="AP412" s="35"/>
      <c r="AQ412" s="35"/>
      <c r="AR412" s="36">
        <f t="shared" si="227"/>
        <v>132143.12373333334</v>
      </c>
      <c r="AS412" s="35" t="s">
        <v>72</v>
      </c>
    </row>
    <row r="413" spans="1:45" s="8" customFormat="1" x14ac:dyDescent="0.2">
      <c r="A413" s="24">
        <f t="shared" si="218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27">
        <v>39203</v>
      </c>
      <c r="G413" s="24"/>
      <c r="H413" s="28">
        <v>40</v>
      </c>
      <c r="I413" s="29" t="s">
        <v>68</v>
      </c>
      <c r="J413" s="30" t="s">
        <v>178</v>
      </c>
      <c r="K413" s="29" t="s">
        <v>70</v>
      </c>
      <c r="L413" s="28" t="s">
        <v>50</v>
      </c>
      <c r="M413" s="28" t="s">
        <v>141</v>
      </c>
      <c r="N413" s="31">
        <v>40914.699999999997</v>
      </c>
      <c r="O413" s="32"/>
      <c r="P413" s="32">
        <f t="shared" si="211"/>
        <v>40914.699999999997</v>
      </c>
      <c r="Q413" s="35">
        <v>1091</v>
      </c>
      <c r="R413" s="35"/>
      <c r="S413" s="32"/>
      <c r="T413" s="33">
        <f t="shared" si="221"/>
        <v>7160.0724999999993</v>
      </c>
      <c r="U413" s="35">
        <f t="shared" si="222"/>
        <v>1227.4409999999998</v>
      </c>
      <c r="V413" s="47">
        <v>1292.6300000000001</v>
      </c>
      <c r="W413" s="35">
        <f t="shared" si="223"/>
        <v>818.29399999999998</v>
      </c>
      <c r="X413" s="41"/>
      <c r="Y413" s="35"/>
      <c r="Z413" s="32"/>
      <c r="AA413" s="49"/>
      <c r="AB413" s="35"/>
      <c r="AC413" s="41"/>
      <c r="AD413" s="35">
        <f t="shared" si="224"/>
        <v>695.54989999999998</v>
      </c>
      <c r="AE413" s="35">
        <f t="shared" si="219"/>
        <v>18002.468000000001</v>
      </c>
      <c r="AF413" s="41">
        <f t="shared" si="225"/>
        <v>32731.759999999998</v>
      </c>
      <c r="AG413" s="32">
        <f t="shared" si="226"/>
        <v>68191.166666666657</v>
      </c>
      <c r="AH413" s="35">
        <v>0</v>
      </c>
      <c r="AI413" s="35">
        <v>9666.0499999999993</v>
      </c>
      <c r="AJ413" s="35"/>
      <c r="AK413" s="35"/>
      <c r="AL413" s="35"/>
      <c r="AM413" s="35"/>
      <c r="AN413" s="35"/>
      <c r="AO413" s="35"/>
      <c r="AP413" s="35"/>
      <c r="AQ413" s="35"/>
      <c r="AR413" s="36">
        <f t="shared" si="227"/>
        <v>766987.69346666662</v>
      </c>
      <c r="AS413" s="35"/>
    </row>
    <row r="414" spans="1:45" s="8" customFormat="1" x14ac:dyDescent="0.2">
      <c r="A414" s="24">
        <f t="shared" si="218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27">
        <v>43497</v>
      </c>
      <c r="G414" s="24"/>
      <c r="H414" s="28">
        <v>40</v>
      </c>
      <c r="I414" s="29" t="s">
        <v>68</v>
      </c>
      <c r="J414" s="30" t="s">
        <v>157</v>
      </c>
      <c r="K414" s="29" t="s">
        <v>70</v>
      </c>
      <c r="L414" s="28" t="s">
        <v>50</v>
      </c>
      <c r="M414" s="28" t="s">
        <v>142</v>
      </c>
      <c r="N414" s="31">
        <v>29113.45</v>
      </c>
      <c r="O414" s="32"/>
      <c r="P414" s="32">
        <f t="shared" si="211"/>
        <v>29113.45</v>
      </c>
      <c r="Q414" s="35">
        <v>1091</v>
      </c>
      <c r="R414" s="35"/>
      <c r="S414" s="32"/>
      <c r="T414" s="33">
        <f t="shared" si="221"/>
        <v>5094.8537500000002</v>
      </c>
      <c r="U414" s="35">
        <f t="shared" si="222"/>
        <v>873.40350000000001</v>
      </c>
      <c r="V414" s="47">
        <v>1292.6300000000001</v>
      </c>
      <c r="W414" s="35">
        <f t="shared" si="223"/>
        <v>582.26900000000001</v>
      </c>
      <c r="X414" s="41"/>
      <c r="Y414" s="35"/>
      <c r="Z414" s="32"/>
      <c r="AA414" s="49"/>
      <c r="AB414" s="35"/>
      <c r="AC414" s="41"/>
      <c r="AD414" s="35">
        <f t="shared" si="224"/>
        <v>494.92865000000006</v>
      </c>
      <c r="AE414" s="35">
        <f t="shared" si="219"/>
        <v>12809.918</v>
      </c>
      <c r="AF414" s="41">
        <f t="shared" si="225"/>
        <v>23290.760000000002</v>
      </c>
      <c r="AG414" s="32">
        <f t="shared" si="226"/>
        <v>48522.416666666672</v>
      </c>
      <c r="AH414" s="35">
        <v>0</v>
      </c>
      <c r="AI414" s="35">
        <v>9666.0499999999993</v>
      </c>
      <c r="AJ414" s="35"/>
      <c r="AK414" s="35"/>
      <c r="AL414" s="35"/>
      <c r="AM414" s="35"/>
      <c r="AN414" s="35"/>
      <c r="AO414" s="35"/>
      <c r="AP414" s="35"/>
      <c r="AQ414" s="35"/>
      <c r="AR414" s="36">
        <f t="shared" si="227"/>
        <v>556799.56346666662</v>
      </c>
      <c r="AS414" s="35"/>
    </row>
    <row r="415" spans="1:45" s="8" customFormat="1" x14ac:dyDescent="0.2">
      <c r="A415" s="24">
        <f t="shared" si="218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27">
        <v>43481</v>
      </c>
      <c r="G415" s="24"/>
      <c r="H415" s="28">
        <v>40</v>
      </c>
      <c r="I415" s="29" t="s">
        <v>68</v>
      </c>
      <c r="J415" s="30" t="s">
        <v>157</v>
      </c>
      <c r="K415" s="29" t="s">
        <v>70</v>
      </c>
      <c r="L415" s="28" t="s">
        <v>50</v>
      </c>
      <c r="M415" s="28" t="s">
        <v>141</v>
      </c>
      <c r="N415" s="31">
        <v>29113.45</v>
      </c>
      <c r="O415" s="32"/>
      <c r="P415" s="32">
        <f t="shared" si="211"/>
        <v>29113.45</v>
      </c>
      <c r="Q415" s="35">
        <v>1091</v>
      </c>
      <c r="R415" s="35"/>
      <c r="S415" s="32"/>
      <c r="T415" s="33">
        <f t="shared" si="221"/>
        <v>5094.8537500000002</v>
      </c>
      <c r="U415" s="35">
        <f t="shared" si="222"/>
        <v>873.40350000000001</v>
      </c>
      <c r="V415" s="47">
        <v>1292.6300000000001</v>
      </c>
      <c r="W415" s="35">
        <f t="shared" si="223"/>
        <v>582.26900000000001</v>
      </c>
      <c r="X415" s="41"/>
      <c r="Y415" s="35"/>
      <c r="Z415" s="32"/>
      <c r="AA415" s="49"/>
      <c r="AB415" s="35"/>
      <c r="AC415" s="41"/>
      <c r="AD415" s="35">
        <f t="shared" si="224"/>
        <v>494.92865000000006</v>
      </c>
      <c r="AE415" s="35">
        <f t="shared" si="219"/>
        <v>12809.918</v>
      </c>
      <c r="AF415" s="41">
        <f t="shared" si="225"/>
        <v>23290.760000000002</v>
      </c>
      <c r="AG415" s="32">
        <f t="shared" si="226"/>
        <v>48522.416666666672</v>
      </c>
      <c r="AH415" s="35">
        <v>0</v>
      </c>
      <c r="AI415" s="35">
        <v>9666.0499999999993</v>
      </c>
      <c r="AJ415" s="35"/>
      <c r="AK415" s="35"/>
      <c r="AL415" s="35"/>
      <c r="AM415" s="35"/>
      <c r="AN415" s="35"/>
      <c r="AO415" s="35"/>
      <c r="AP415" s="35"/>
      <c r="AQ415" s="35"/>
      <c r="AR415" s="36">
        <f t="shared" si="227"/>
        <v>556799.56346666662</v>
      </c>
      <c r="AS415" s="35"/>
    </row>
    <row r="416" spans="1:45" s="8" customFormat="1" x14ac:dyDescent="0.2">
      <c r="A416" s="24">
        <f t="shared" si="218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27">
        <v>39310</v>
      </c>
      <c r="G416" s="24"/>
      <c r="H416" s="28">
        <v>40</v>
      </c>
      <c r="I416" s="29" t="s">
        <v>68</v>
      </c>
      <c r="J416" s="30" t="s">
        <v>157</v>
      </c>
      <c r="K416" s="29" t="s">
        <v>70</v>
      </c>
      <c r="L416" s="28" t="s">
        <v>50</v>
      </c>
      <c r="M416" s="28" t="s">
        <v>142</v>
      </c>
      <c r="N416" s="31">
        <v>29113.45</v>
      </c>
      <c r="O416" s="32"/>
      <c r="P416" s="32">
        <f t="shared" si="211"/>
        <v>29113.45</v>
      </c>
      <c r="Q416" s="35">
        <v>1091</v>
      </c>
      <c r="R416" s="35"/>
      <c r="S416" s="32"/>
      <c r="T416" s="33">
        <f t="shared" si="221"/>
        <v>5094.8537500000002</v>
      </c>
      <c r="U416" s="35">
        <f t="shared" si="222"/>
        <v>873.40350000000001</v>
      </c>
      <c r="V416" s="47">
        <v>1292.6300000000001</v>
      </c>
      <c r="W416" s="35">
        <f t="shared" si="223"/>
        <v>582.26900000000001</v>
      </c>
      <c r="X416" s="41"/>
      <c r="Y416" s="35"/>
      <c r="Z416" s="32"/>
      <c r="AA416" s="49"/>
      <c r="AB416" s="35"/>
      <c r="AC416" s="41"/>
      <c r="AD416" s="35">
        <f t="shared" si="224"/>
        <v>494.92865000000006</v>
      </c>
      <c r="AE416" s="35">
        <f t="shared" si="219"/>
        <v>12809.918</v>
      </c>
      <c r="AF416" s="41">
        <f t="shared" si="225"/>
        <v>23290.760000000002</v>
      </c>
      <c r="AG416" s="32">
        <f t="shared" si="226"/>
        <v>48522.416666666672</v>
      </c>
      <c r="AH416" s="35">
        <v>14556.75</v>
      </c>
      <c r="AI416" s="35">
        <v>9666.0499999999993</v>
      </c>
      <c r="AJ416" s="35"/>
      <c r="AK416" s="35"/>
      <c r="AL416" s="35"/>
      <c r="AM416" s="35"/>
      <c r="AN416" s="35"/>
      <c r="AO416" s="35"/>
      <c r="AP416" s="35"/>
      <c r="AQ416" s="35"/>
      <c r="AR416" s="36">
        <f t="shared" si="227"/>
        <v>571356.31346666662</v>
      </c>
      <c r="AS416" s="35"/>
    </row>
    <row r="417" spans="1:45" s="8" customFormat="1" x14ac:dyDescent="0.2">
      <c r="A417" s="24">
        <f t="shared" si="218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27">
        <v>43540</v>
      </c>
      <c r="G417" s="24"/>
      <c r="H417" s="28">
        <v>40</v>
      </c>
      <c r="I417" s="29" t="s">
        <v>68</v>
      </c>
      <c r="J417" s="30" t="s">
        <v>157</v>
      </c>
      <c r="K417" s="29" t="s">
        <v>70</v>
      </c>
      <c r="L417" s="28" t="s">
        <v>50</v>
      </c>
      <c r="M417" s="28" t="s">
        <v>142</v>
      </c>
      <c r="N417" s="31">
        <v>29113.45</v>
      </c>
      <c r="O417" s="32"/>
      <c r="P417" s="32">
        <f t="shared" si="211"/>
        <v>29113.45</v>
      </c>
      <c r="Q417" s="35">
        <v>1091</v>
      </c>
      <c r="R417" s="35"/>
      <c r="S417" s="32"/>
      <c r="T417" s="33">
        <f t="shared" si="221"/>
        <v>5094.8537500000002</v>
      </c>
      <c r="U417" s="35">
        <f t="shared" si="222"/>
        <v>873.40350000000001</v>
      </c>
      <c r="V417" s="47">
        <v>1292.6300000000001</v>
      </c>
      <c r="W417" s="35">
        <f t="shared" si="223"/>
        <v>582.26900000000001</v>
      </c>
      <c r="X417" s="41"/>
      <c r="Y417" s="35"/>
      <c r="Z417" s="32"/>
      <c r="AA417" s="49"/>
      <c r="AB417" s="35"/>
      <c r="AC417" s="41"/>
      <c r="AD417" s="35">
        <f t="shared" si="224"/>
        <v>494.92865000000006</v>
      </c>
      <c r="AE417" s="35">
        <f t="shared" si="219"/>
        <v>12809.918</v>
      </c>
      <c r="AF417" s="41">
        <f t="shared" si="225"/>
        <v>23290.760000000002</v>
      </c>
      <c r="AG417" s="32">
        <f t="shared" si="226"/>
        <v>48522.416666666672</v>
      </c>
      <c r="AH417" s="35">
        <v>0</v>
      </c>
      <c r="AI417" s="35">
        <v>9666.0499999999993</v>
      </c>
      <c r="AJ417" s="35"/>
      <c r="AK417" s="35"/>
      <c r="AL417" s="35"/>
      <c r="AM417" s="35"/>
      <c r="AN417" s="35"/>
      <c r="AO417" s="35"/>
      <c r="AP417" s="35"/>
      <c r="AQ417" s="35"/>
      <c r="AR417" s="36">
        <f t="shared" si="227"/>
        <v>556799.56346666662</v>
      </c>
      <c r="AS417" s="35"/>
    </row>
    <row r="418" spans="1:45" s="8" customFormat="1" x14ac:dyDescent="0.2">
      <c r="A418" s="24">
        <f t="shared" si="218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27">
        <v>41106</v>
      </c>
      <c r="G418" s="24">
        <v>14</v>
      </c>
      <c r="H418" s="28">
        <v>40</v>
      </c>
      <c r="I418" s="29" t="s">
        <v>69</v>
      </c>
      <c r="J418" s="30" t="s">
        <v>21</v>
      </c>
      <c r="K418" s="29" t="s">
        <v>70</v>
      </c>
      <c r="L418" s="28" t="s">
        <v>50</v>
      </c>
      <c r="M418" s="28" t="s">
        <v>141</v>
      </c>
      <c r="N418" s="31">
        <v>9666.0499999999993</v>
      </c>
      <c r="O418" s="32"/>
      <c r="P418" s="32">
        <f t="shared" si="211"/>
        <v>9666.0499999999993</v>
      </c>
      <c r="Q418" s="35">
        <v>1091</v>
      </c>
      <c r="R418" s="35"/>
      <c r="S418" s="32"/>
      <c r="T418" s="33">
        <f t="shared" si="221"/>
        <v>1691.5587499999997</v>
      </c>
      <c r="U418" s="35">
        <f t="shared" si="222"/>
        <v>289.98149999999998</v>
      </c>
      <c r="V418" s="48">
        <f t="shared" ref="V418:V439" si="229">(N418+X418)*6%</f>
        <v>661.15739999999994</v>
      </c>
      <c r="W418" s="35">
        <f t="shared" si="223"/>
        <v>193.321</v>
      </c>
      <c r="X418" s="41">
        <v>1353.24</v>
      </c>
      <c r="Y418" s="35">
        <v>708.25</v>
      </c>
      <c r="Z418" s="32"/>
      <c r="AA418" s="49"/>
      <c r="AB418" s="35"/>
      <c r="AC418" s="41"/>
      <c r="AD418" s="35">
        <f t="shared" si="224"/>
        <v>164.32284999999999</v>
      </c>
      <c r="AE418" s="35">
        <f t="shared" si="219"/>
        <v>4253.0619999999999</v>
      </c>
      <c r="AF418" s="41">
        <f t="shared" si="225"/>
        <v>8815.4320000000007</v>
      </c>
      <c r="AG418" s="32">
        <f t="shared" si="226"/>
        <v>18365.483333333334</v>
      </c>
      <c r="AH418" s="35">
        <v>4833</v>
      </c>
      <c r="AI418" s="35">
        <f t="shared" ref="AI418:AI439" si="230">(N418/30)*15</f>
        <v>4833.0249999999996</v>
      </c>
      <c r="AJ418" s="35">
        <f t="shared" ref="AJ418:AJ439" si="231">(N418+X418)/30*3</f>
        <v>1101.9290000000001</v>
      </c>
      <c r="AK418" s="35">
        <f t="shared" ref="AK418:AK439" si="232">(N418+X418)/30*5</f>
        <v>1836.5483333333332</v>
      </c>
      <c r="AL418" s="35">
        <f t="shared" ref="AL418:AL439" si="233">(N418+X418)/30*15</f>
        <v>5509.6449999999995</v>
      </c>
      <c r="AM418" s="35">
        <f t="shared" ref="AM418:AM439" si="234">(N418+X418)/30*12</f>
        <v>4407.7160000000003</v>
      </c>
      <c r="AN418" s="35"/>
      <c r="AO418" s="35"/>
      <c r="AP418" s="35"/>
      <c r="AQ418" s="35"/>
      <c r="AR418" s="36">
        <f t="shared" si="227"/>
        <v>243782.41866666666</v>
      </c>
      <c r="AS418" s="35"/>
    </row>
    <row r="419" spans="1:45" s="8" customFormat="1" x14ac:dyDescent="0.2">
      <c r="A419" s="24">
        <f t="shared" si="218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27">
        <v>42917</v>
      </c>
      <c r="G419" s="24">
        <v>14</v>
      </c>
      <c r="H419" s="28">
        <v>40</v>
      </c>
      <c r="I419" s="29" t="s">
        <v>69</v>
      </c>
      <c r="J419" s="30" t="s">
        <v>21</v>
      </c>
      <c r="K419" s="29" t="s">
        <v>70</v>
      </c>
      <c r="L419" s="28" t="s">
        <v>50</v>
      </c>
      <c r="M419" s="28" t="s">
        <v>141</v>
      </c>
      <c r="N419" s="31">
        <v>9666.0499999999993</v>
      </c>
      <c r="O419" s="32"/>
      <c r="P419" s="32">
        <f t="shared" si="211"/>
        <v>9666.0499999999993</v>
      </c>
      <c r="Q419" s="35">
        <v>1091</v>
      </c>
      <c r="R419" s="35"/>
      <c r="S419" s="32"/>
      <c r="T419" s="33">
        <f t="shared" si="221"/>
        <v>1691.5587499999997</v>
      </c>
      <c r="U419" s="35">
        <f t="shared" si="222"/>
        <v>289.98149999999998</v>
      </c>
      <c r="V419" s="48">
        <f t="shared" si="229"/>
        <v>579.96299999999997</v>
      </c>
      <c r="W419" s="35">
        <f t="shared" si="223"/>
        <v>193.321</v>
      </c>
      <c r="X419" s="41"/>
      <c r="Y419" s="35">
        <v>708.25</v>
      </c>
      <c r="Z419" s="32"/>
      <c r="AA419" s="49"/>
      <c r="AB419" s="35"/>
      <c r="AC419" s="41">
        <v>1180</v>
      </c>
      <c r="AD419" s="35">
        <f t="shared" si="224"/>
        <v>164.32284999999999</v>
      </c>
      <c r="AE419" s="35">
        <f t="shared" si="219"/>
        <v>4253.0619999999999</v>
      </c>
      <c r="AF419" s="41">
        <f t="shared" si="225"/>
        <v>7732.84</v>
      </c>
      <c r="AG419" s="32">
        <f t="shared" si="226"/>
        <v>16110.083333333332</v>
      </c>
      <c r="AH419" s="35">
        <v>4833</v>
      </c>
      <c r="AI419" s="35">
        <f t="shared" si="230"/>
        <v>4833.0249999999996</v>
      </c>
      <c r="AJ419" s="35">
        <f t="shared" si="231"/>
        <v>966.60500000000002</v>
      </c>
      <c r="AK419" s="35">
        <f t="shared" si="232"/>
        <v>1611.0083333333332</v>
      </c>
      <c r="AL419" s="35">
        <f t="shared" si="233"/>
        <v>4833.0249999999996</v>
      </c>
      <c r="AM419" s="35">
        <f t="shared" si="234"/>
        <v>3866.42</v>
      </c>
      <c r="AN419" s="35"/>
      <c r="AO419" s="35"/>
      <c r="AP419" s="35"/>
      <c r="AQ419" s="35"/>
      <c r="AR419" s="36">
        <f t="shared" si="227"/>
        <v>235812.43386666666</v>
      </c>
      <c r="AS419" s="35"/>
    </row>
    <row r="420" spans="1:45" s="8" customFormat="1" x14ac:dyDescent="0.2">
      <c r="A420" s="24">
        <f t="shared" si="218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27">
        <v>38580</v>
      </c>
      <c r="G420" s="24">
        <v>13</v>
      </c>
      <c r="H420" s="28">
        <v>40</v>
      </c>
      <c r="I420" s="29" t="s">
        <v>69</v>
      </c>
      <c r="J420" s="30" t="s">
        <v>23</v>
      </c>
      <c r="K420" s="29" t="s">
        <v>70</v>
      </c>
      <c r="L420" s="28" t="s">
        <v>50</v>
      </c>
      <c r="M420" s="28" t="s">
        <v>141</v>
      </c>
      <c r="N420" s="31">
        <v>9006.5499999999993</v>
      </c>
      <c r="O420" s="32"/>
      <c r="P420" s="32">
        <f t="shared" si="211"/>
        <v>9006.5499999999993</v>
      </c>
      <c r="Q420" s="35">
        <v>1091</v>
      </c>
      <c r="R420" s="35"/>
      <c r="S420" s="32"/>
      <c r="T420" s="33">
        <f t="shared" si="221"/>
        <v>1576.1462499999998</v>
      </c>
      <c r="U420" s="35">
        <f t="shared" si="222"/>
        <v>270.19649999999996</v>
      </c>
      <c r="V420" s="48">
        <f t="shared" si="229"/>
        <v>691.70339999999999</v>
      </c>
      <c r="W420" s="35">
        <f t="shared" si="223"/>
        <v>180.131</v>
      </c>
      <c r="X420" s="41">
        <v>2521.84</v>
      </c>
      <c r="Y420" s="35">
        <v>708.25</v>
      </c>
      <c r="Z420" s="32"/>
      <c r="AA420" s="49"/>
      <c r="AB420" s="35"/>
      <c r="AC420" s="41"/>
      <c r="AD420" s="35">
        <f t="shared" si="224"/>
        <v>153.11134999999999</v>
      </c>
      <c r="AE420" s="35">
        <f t="shared" si="219"/>
        <v>3962.8820000000001</v>
      </c>
      <c r="AF420" s="41">
        <f t="shared" si="225"/>
        <v>9222.7119999999995</v>
      </c>
      <c r="AG420" s="32">
        <f t="shared" si="226"/>
        <v>19213.98333333333</v>
      </c>
      <c r="AH420" s="35">
        <v>4503.3</v>
      </c>
      <c r="AI420" s="35">
        <f t="shared" si="230"/>
        <v>4503.2749999999996</v>
      </c>
      <c r="AJ420" s="35">
        <f t="shared" si="231"/>
        <v>1152.8389999999999</v>
      </c>
      <c r="AK420" s="35">
        <f t="shared" si="232"/>
        <v>1921.3983333333331</v>
      </c>
      <c r="AL420" s="35">
        <f t="shared" si="233"/>
        <v>5764.1949999999997</v>
      </c>
      <c r="AM420" s="35">
        <f t="shared" si="234"/>
        <v>4611.3559999999998</v>
      </c>
      <c r="AN420" s="35"/>
      <c r="AO420" s="35"/>
      <c r="AP420" s="35"/>
      <c r="AQ420" s="35"/>
      <c r="AR420" s="36">
        <f t="shared" si="227"/>
        <v>249243.08266666665</v>
      </c>
      <c r="AS420" s="35"/>
    </row>
    <row r="421" spans="1:45" s="8" customFormat="1" x14ac:dyDescent="0.2">
      <c r="A421" s="24">
        <f t="shared" si="218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27">
        <v>37423</v>
      </c>
      <c r="G421" s="24">
        <v>10</v>
      </c>
      <c r="H421" s="28">
        <v>40</v>
      </c>
      <c r="I421" s="29" t="s">
        <v>69</v>
      </c>
      <c r="J421" s="30" t="s">
        <v>35</v>
      </c>
      <c r="K421" s="29" t="s">
        <v>70</v>
      </c>
      <c r="L421" s="28" t="s">
        <v>50</v>
      </c>
      <c r="M421" s="28" t="s">
        <v>141</v>
      </c>
      <c r="N421" s="31">
        <v>7723.6</v>
      </c>
      <c r="O421" s="32"/>
      <c r="P421" s="32">
        <f t="shared" si="211"/>
        <v>7723.6</v>
      </c>
      <c r="Q421" s="35">
        <v>1091</v>
      </c>
      <c r="R421" s="35"/>
      <c r="S421" s="32"/>
      <c r="T421" s="33">
        <f t="shared" si="221"/>
        <v>1351.6299999999999</v>
      </c>
      <c r="U421" s="35">
        <f t="shared" si="222"/>
        <v>231.708</v>
      </c>
      <c r="V421" s="48">
        <f t="shared" si="229"/>
        <v>620.976</v>
      </c>
      <c r="W421" s="35">
        <f t="shared" si="223"/>
        <v>154.47200000000001</v>
      </c>
      <c r="X421" s="41">
        <v>2626</v>
      </c>
      <c r="Y421" s="35">
        <v>708.25</v>
      </c>
      <c r="Z421" s="32"/>
      <c r="AA421" s="49"/>
      <c r="AB421" s="35"/>
      <c r="AC421" s="41"/>
      <c r="AD421" s="35">
        <f t="shared" si="224"/>
        <v>131.30120000000002</v>
      </c>
      <c r="AE421" s="35">
        <f t="shared" si="219"/>
        <v>3398.384</v>
      </c>
      <c r="AF421" s="41">
        <f t="shared" si="225"/>
        <v>8279.68</v>
      </c>
      <c r="AG421" s="32">
        <f t="shared" si="226"/>
        <v>17249.333333333336</v>
      </c>
      <c r="AH421" s="35">
        <v>3861.75</v>
      </c>
      <c r="AI421" s="35">
        <f t="shared" si="230"/>
        <v>3861.7999999999997</v>
      </c>
      <c r="AJ421" s="35">
        <f t="shared" si="231"/>
        <v>1034.96</v>
      </c>
      <c r="AK421" s="35">
        <f t="shared" si="232"/>
        <v>1724.9333333333334</v>
      </c>
      <c r="AL421" s="35">
        <f t="shared" si="233"/>
        <v>5174.8</v>
      </c>
      <c r="AM421" s="35">
        <f t="shared" si="234"/>
        <v>4139.84</v>
      </c>
      <c r="AN421" s="35"/>
      <c r="AO421" s="35"/>
      <c r="AP421" s="35"/>
      <c r="AQ421" s="35"/>
      <c r="AR421" s="36">
        <f t="shared" si="227"/>
        <v>224392.72706666667</v>
      </c>
      <c r="AS421" s="35"/>
    </row>
    <row r="422" spans="1:45" s="8" customFormat="1" x14ac:dyDescent="0.2">
      <c r="A422" s="24">
        <f t="shared" si="218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27">
        <v>37058</v>
      </c>
      <c r="G422" s="24">
        <v>8</v>
      </c>
      <c r="H422" s="28">
        <v>40</v>
      </c>
      <c r="I422" s="29" t="s">
        <v>69</v>
      </c>
      <c r="J422" s="30" t="s">
        <v>36</v>
      </c>
      <c r="K422" s="29" t="s">
        <v>70</v>
      </c>
      <c r="L422" s="28" t="s">
        <v>50</v>
      </c>
      <c r="M422" s="28" t="s">
        <v>141</v>
      </c>
      <c r="N422" s="31">
        <v>6999.5</v>
      </c>
      <c r="O422" s="32"/>
      <c r="P422" s="32">
        <f t="shared" si="211"/>
        <v>6999.5</v>
      </c>
      <c r="Q422" s="35">
        <v>1091</v>
      </c>
      <c r="R422" s="35"/>
      <c r="S422" s="32"/>
      <c r="T422" s="33">
        <f t="shared" si="221"/>
        <v>1224.9124999999999</v>
      </c>
      <c r="U422" s="35">
        <f t="shared" si="222"/>
        <v>209.98499999999999</v>
      </c>
      <c r="V422" s="48">
        <f t="shared" si="229"/>
        <v>571.16160000000002</v>
      </c>
      <c r="W422" s="35">
        <f t="shared" si="223"/>
        <v>139.99</v>
      </c>
      <c r="X422" s="41">
        <v>2519.86</v>
      </c>
      <c r="Y422" s="35">
        <v>708.25</v>
      </c>
      <c r="Z422" s="32"/>
      <c r="AA422" s="49"/>
      <c r="AB422" s="35"/>
      <c r="AC422" s="41"/>
      <c r="AD422" s="35">
        <f t="shared" si="224"/>
        <v>118.9915</v>
      </c>
      <c r="AE422" s="35">
        <f t="shared" si="219"/>
        <v>3079.78</v>
      </c>
      <c r="AF422" s="41">
        <f t="shared" si="225"/>
        <v>7615.4880000000003</v>
      </c>
      <c r="AG422" s="32">
        <f t="shared" si="226"/>
        <v>15865.6</v>
      </c>
      <c r="AH422" s="35">
        <v>3499.8</v>
      </c>
      <c r="AI422" s="35">
        <f t="shared" si="230"/>
        <v>3499.75</v>
      </c>
      <c r="AJ422" s="35">
        <f t="shared" si="231"/>
        <v>951.93600000000004</v>
      </c>
      <c r="AK422" s="35">
        <f t="shared" si="232"/>
        <v>1586.56</v>
      </c>
      <c r="AL422" s="35">
        <f t="shared" si="233"/>
        <v>4759.68</v>
      </c>
      <c r="AM422" s="35">
        <f t="shared" si="234"/>
        <v>3807.7440000000001</v>
      </c>
      <c r="AN422" s="35"/>
      <c r="AO422" s="35"/>
      <c r="AP422" s="35"/>
      <c r="AQ422" s="35"/>
      <c r="AR422" s="36">
        <f t="shared" si="227"/>
        <v>207670.14520000003</v>
      </c>
      <c r="AS422" s="35"/>
    </row>
    <row r="423" spans="1:45" s="8" customFormat="1" x14ac:dyDescent="0.2">
      <c r="A423" s="24">
        <f t="shared" si="218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27">
        <v>39234</v>
      </c>
      <c r="G423" s="24">
        <v>8</v>
      </c>
      <c r="H423" s="28">
        <v>40</v>
      </c>
      <c r="I423" s="29" t="s">
        <v>69</v>
      </c>
      <c r="J423" s="30" t="s">
        <v>37</v>
      </c>
      <c r="K423" s="29" t="s">
        <v>70</v>
      </c>
      <c r="L423" s="28" t="s">
        <v>50</v>
      </c>
      <c r="M423" s="28" t="s">
        <v>141</v>
      </c>
      <c r="N423" s="31">
        <v>6999.5</v>
      </c>
      <c r="O423" s="32"/>
      <c r="P423" s="32">
        <f t="shared" si="211"/>
        <v>6999.5</v>
      </c>
      <c r="Q423" s="35">
        <v>1091</v>
      </c>
      <c r="R423" s="35"/>
      <c r="S423" s="32"/>
      <c r="T423" s="33">
        <f t="shared" si="221"/>
        <v>1224.9124999999999</v>
      </c>
      <c r="U423" s="35">
        <f t="shared" si="222"/>
        <v>209.98499999999999</v>
      </c>
      <c r="V423" s="48">
        <f t="shared" si="229"/>
        <v>520.76400000000001</v>
      </c>
      <c r="W423" s="35">
        <f t="shared" si="223"/>
        <v>139.99</v>
      </c>
      <c r="X423" s="41">
        <v>1679.9</v>
      </c>
      <c r="Y423" s="35">
        <v>708.25</v>
      </c>
      <c r="Z423" s="32"/>
      <c r="AA423" s="49"/>
      <c r="AB423" s="35"/>
      <c r="AC423" s="41"/>
      <c r="AD423" s="35">
        <f t="shared" si="224"/>
        <v>118.9915</v>
      </c>
      <c r="AE423" s="35">
        <f t="shared" si="219"/>
        <v>3079.78</v>
      </c>
      <c r="AF423" s="41">
        <f t="shared" si="225"/>
        <v>6943.52</v>
      </c>
      <c r="AG423" s="32">
        <f t="shared" si="226"/>
        <v>14465.666666666666</v>
      </c>
      <c r="AH423" s="35">
        <v>3499.8</v>
      </c>
      <c r="AI423" s="35">
        <f t="shared" si="230"/>
        <v>3499.75</v>
      </c>
      <c r="AJ423" s="35">
        <f t="shared" si="231"/>
        <v>867.94</v>
      </c>
      <c r="AK423" s="35">
        <f t="shared" si="232"/>
        <v>1446.5666666666666</v>
      </c>
      <c r="AL423" s="35">
        <f t="shared" si="233"/>
        <v>4339.7</v>
      </c>
      <c r="AM423" s="35">
        <f t="shared" si="234"/>
        <v>3471.76</v>
      </c>
      <c r="AN423" s="35"/>
      <c r="AO423" s="35"/>
      <c r="AP423" s="35"/>
      <c r="AQ423" s="35"/>
      <c r="AR423" s="36">
        <f t="shared" si="227"/>
        <v>193933.99933333334</v>
      </c>
      <c r="AS423" s="35"/>
    </row>
    <row r="424" spans="1:45" s="8" customFormat="1" x14ac:dyDescent="0.2">
      <c r="A424" s="24">
        <f t="shared" si="218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27">
        <v>37653</v>
      </c>
      <c r="G424" s="24">
        <v>8</v>
      </c>
      <c r="H424" s="28">
        <v>40</v>
      </c>
      <c r="I424" s="29" t="s">
        <v>69</v>
      </c>
      <c r="J424" s="30" t="s">
        <v>37</v>
      </c>
      <c r="K424" s="29" t="s">
        <v>70</v>
      </c>
      <c r="L424" s="28" t="s">
        <v>50</v>
      </c>
      <c r="M424" s="28" t="s">
        <v>141</v>
      </c>
      <c r="N424" s="31">
        <v>6999.5</v>
      </c>
      <c r="O424" s="32"/>
      <c r="P424" s="32">
        <f t="shared" si="211"/>
        <v>6999.5</v>
      </c>
      <c r="Q424" s="35">
        <v>1091</v>
      </c>
      <c r="R424" s="35"/>
      <c r="S424" s="32"/>
      <c r="T424" s="33">
        <f t="shared" si="221"/>
        <v>1224.9124999999999</v>
      </c>
      <c r="U424" s="35">
        <f t="shared" si="222"/>
        <v>209.98499999999999</v>
      </c>
      <c r="V424" s="48">
        <f t="shared" si="229"/>
        <v>554.37</v>
      </c>
      <c r="W424" s="35">
        <f t="shared" si="223"/>
        <v>139.99</v>
      </c>
      <c r="X424" s="41">
        <v>2240</v>
      </c>
      <c r="Y424" s="35">
        <v>708.25</v>
      </c>
      <c r="Z424" s="32"/>
      <c r="AA424" s="49"/>
      <c r="AB424" s="35"/>
      <c r="AC424" s="41"/>
      <c r="AD424" s="35">
        <f t="shared" si="224"/>
        <v>118.9915</v>
      </c>
      <c r="AE424" s="35">
        <f t="shared" si="219"/>
        <v>3079.78</v>
      </c>
      <c r="AF424" s="41">
        <f t="shared" si="225"/>
        <v>7391.6</v>
      </c>
      <c r="AG424" s="32">
        <f t="shared" si="226"/>
        <v>15399.166666666668</v>
      </c>
      <c r="AH424" s="35">
        <v>3499.8</v>
      </c>
      <c r="AI424" s="35">
        <f t="shared" si="230"/>
        <v>3499.75</v>
      </c>
      <c r="AJ424" s="35">
        <f t="shared" si="231"/>
        <v>923.95</v>
      </c>
      <c r="AK424" s="35">
        <f t="shared" si="232"/>
        <v>1539.9166666666667</v>
      </c>
      <c r="AL424" s="35">
        <f t="shared" si="233"/>
        <v>4619.75</v>
      </c>
      <c r="AM424" s="35">
        <f t="shared" si="234"/>
        <v>3695.8</v>
      </c>
      <c r="AN424" s="35"/>
      <c r="AO424" s="35"/>
      <c r="AP424" s="35"/>
      <c r="AQ424" s="35"/>
      <c r="AR424" s="36">
        <f t="shared" si="227"/>
        <v>203093.50133333335</v>
      </c>
      <c r="AS424" s="35"/>
    </row>
    <row r="425" spans="1:45" s="8" customFormat="1" x14ac:dyDescent="0.2">
      <c r="A425" s="24">
        <f t="shared" si="218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27">
        <v>36404</v>
      </c>
      <c r="G425" s="24">
        <v>8</v>
      </c>
      <c r="H425" s="28">
        <v>40</v>
      </c>
      <c r="I425" s="29" t="s">
        <v>69</v>
      </c>
      <c r="J425" s="30" t="s">
        <v>27</v>
      </c>
      <c r="K425" s="29" t="s">
        <v>70</v>
      </c>
      <c r="L425" s="28" t="s">
        <v>50</v>
      </c>
      <c r="M425" s="28" t="s">
        <v>141</v>
      </c>
      <c r="N425" s="31">
        <v>6999.5</v>
      </c>
      <c r="O425" s="32"/>
      <c r="P425" s="32">
        <f t="shared" si="211"/>
        <v>6999.5</v>
      </c>
      <c r="Q425" s="35">
        <v>1091</v>
      </c>
      <c r="R425" s="35"/>
      <c r="S425" s="32"/>
      <c r="T425" s="33">
        <f t="shared" si="221"/>
        <v>1224.9124999999999</v>
      </c>
      <c r="U425" s="35">
        <f t="shared" si="222"/>
        <v>209.98499999999999</v>
      </c>
      <c r="V425" s="48">
        <f t="shared" si="229"/>
        <v>587.96039999999994</v>
      </c>
      <c r="W425" s="35">
        <f t="shared" si="223"/>
        <v>139.99</v>
      </c>
      <c r="X425" s="41">
        <v>2799.84</v>
      </c>
      <c r="Y425" s="35">
        <v>708.25</v>
      </c>
      <c r="Z425" s="32"/>
      <c r="AA425" s="49"/>
      <c r="AB425" s="35"/>
      <c r="AC425" s="41"/>
      <c r="AD425" s="35">
        <f t="shared" si="224"/>
        <v>118.9915</v>
      </c>
      <c r="AE425" s="35">
        <f t="shared" si="219"/>
        <v>3079.78</v>
      </c>
      <c r="AF425" s="41">
        <f t="shared" si="225"/>
        <v>7839.4720000000007</v>
      </c>
      <c r="AG425" s="32">
        <f t="shared" si="226"/>
        <v>16332.233333333335</v>
      </c>
      <c r="AH425" s="35">
        <v>3499.8</v>
      </c>
      <c r="AI425" s="35">
        <f t="shared" si="230"/>
        <v>3499.75</v>
      </c>
      <c r="AJ425" s="35">
        <f t="shared" si="231"/>
        <v>979.93400000000008</v>
      </c>
      <c r="AK425" s="35">
        <f t="shared" si="232"/>
        <v>1633.2233333333334</v>
      </c>
      <c r="AL425" s="35">
        <f t="shared" si="233"/>
        <v>4899.67</v>
      </c>
      <c r="AM425" s="35">
        <f t="shared" si="234"/>
        <v>3919.7360000000003</v>
      </c>
      <c r="AN425" s="35"/>
      <c r="AO425" s="35"/>
      <c r="AP425" s="35"/>
      <c r="AQ425" s="35"/>
      <c r="AR425" s="36">
        <f t="shared" si="227"/>
        <v>212248.75146666667</v>
      </c>
      <c r="AS425" s="35"/>
    </row>
    <row r="426" spans="1:45" s="8" customFormat="1" x14ac:dyDescent="0.2">
      <c r="A426" s="24">
        <f t="shared" si="218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27">
        <v>42142</v>
      </c>
      <c r="G426" s="24">
        <v>7</v>
      </c>
      <c r="H426" s="28">
        <v>40</v>
      </c>
      <c r="I426" s="29" t="s">
        <v>69</v>
      </c>
      <c r="J426" s="30" t="s">
        <v>28</v>
      </c>
      <c r="K426" s="29" t="s">
        <v>70</v>
      </c>
      <c r="L426" s="28" t="s">
        <v>50</v>
      </c>
      <c r="M426" s="28" t="s">
        <v>141</v>
      </c>
      <c r="N426" s="31">
        <v>6654.95</v>
      </c>
      <c r="O426" s="32"/>
      <c r="P426" s="32">
        <f t="shared" si="211"/>
        <v>6654.95</v>
      </c>
      <c r="Q426" s="35">
        <v>1091</v>
      </c>
      <c r="R426" s="35"/>
      <c r="S426" s="32"/>
      <c r="T426" s="33">
        <f t="shared" si="221"/>
        <v>1164.6162499999998</v>
      </c>
      <c r="U426" s="35">
        <f t="shared" si="222"/>
        <v>199.64849999999998</v>
      </c>
      <c r="V426" s="48">
        <f t="shared" si="229"/>
        <v>399.29699999999997</v>
      </c>
      <c r="W426" s="35">
        <f t="shared" si="223"/>
        <v>133.09899999999999</v>
      </c>
      <c r="X426" s="41"/>
      <c r="Y426" s="35">
        <v>708.25</v>
      </c>
      <c r="Z426" s="32"/>
      <c r="AA426" s="49"/>
      <c r="AB426" s="35"/>
      <c r="AC426" s="41"/>
      <c r="AD426" s="35">
        <f t="shared" si="224"/>
        <v>113.13415000000001</v>
      </c>
      <c r="AE426" s="35">
        <f t="shared" si="219"/>
        <v>2928.1779999999999</v>
      </c>
      <c r="AF426" s="41">
        <f t="shared" si="225"/>
        <v>5323.9599999999991</v>
      </c>
      <c r="AG426" s="32">
        <f t="shared" si="226"/>
        <v>11091.583333333332</v>
      </c>
      <c r="AH426" s="35">
        <v>3327.45</v>
      </c>
      <c r="AI426" s="35">
        <f t="shared" si="230"/>
        <v>3327.4749999999999</v>
      </c>
      <c r="AJ426" s="35">
        <f t="shared" si="231"/>
        <v>665.49499999999989</v>
      </c>
      <c r="AK426" s="35">
        <f t="shared" si="232"/>
        <v>1109.1583333333333</v>
      </c>
      <c r="AL426" s="35">
        <f t="shared" si="233"/>
        <v>3327.4749999999999</v>
      </c>
      <c r="AM426" s="35">
        <f t="shared" si="234"/>
        <v>2661.9799999999996</v>
      </c>
      <c r="AN426" s="35"/>
      <c r="AO426" s="35"/>
      <c r="AP426" s="35"/>
      <c r="AQ426" s="35"/>
      <c r="AR426" s="36">
        <f t="shared" si="227"/>
        <v>159330.69346666668</v>
      </c>
      <c r="AS426" s="35"/>
    </row>
    <row r="427" spans="1:45" s="8" customFormat="1" x14ac:dyDescent="0.2">
      <c r="A427" s="24">
        <f t="shared" si="218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27">
        <v>43571</v>
      </c>
      <c r="G427" s="24">
        <v>7</v>
      </c>
      <c r="H427" s="28">
        <v>40</v>
      </c>
      <c r="I427" s="29" t="s">
        <v>69</v>
      </c>
      <c r="J427" s="30" t="s">
        <v>28</v>
      </c>
      <c r="K427" s="29" t="s">
        <v>70</v>
      </c>
      <c r="L427" s="28" t="s">
        <v>50</v>
      </c>
      <c r="M427" s="28" t="s">
        <v>141</v>
      </c>
      <c r="N427" s="31">
        <v>6654.95</v>
      </c>
      <c r="O427" s="32"/>
      <c r="P427" s="32">
        <f t="shared" si="211"/>
        <v>6654.95</v>
      </c>
      <c r="Q427" s="35">
        <v>1091</v>
      </c>
      <c r="R427" s="35"/>
      <c r="S427" s="32"/>
      <c r="T427" s="33">
        <f t="shared" si="221"/>
        <v>1164.6162499999998</v>
      </c>
      <c r="U427" s="35">
        <f t="shared" si="222"/>
        <v>199.64849999999998</v>
      </c>
      <c r="V427" s="48">
        <f t="shared" si="229"/>
        <v>399.29699999999997</v>
      </c>
      <c r="W427" s="35">
        <f t="shared" si="223"/>
        <v>133.09899999999999</v>
      </c>
      <c r="X427" s="41"/>
      <c r="Y427" s="35">
        <v>708.25</v>
      </c>
      <c r="Z427" s="32"/>
      <c r="AA427" s="49"/>
      <c r="AB427" s="35"/>
      <c r="AC427" s="41"/>
      <c r="AD427" s="35">
        <f t="shared" si="224"/>
        <v>113.13415000000001</v>
      </c>
      <c r="AE427" s="35">
        <f t="shared" si="219"/>
        <v>2928.1779999999999</v>
      </c>
      <c r="AF427" s="41">
        <f t="shared" si="225"/>
        <v>5323.9599999999991</v>
      </c>
      <c r="AG427" s="32">
        <f t="shared" si="226"/>
        <v>11091.583333333332</v>
      </c>
      <c r="AH427" s="35">
        <v>1506.6</v>
      </c>
      <c r="AI427" s="35">
        <f t="shared" si="230"/>
        <v>3327.4749999999999</v>
      </c>
      <c r="AJ427" s="35">
        <f t="shared" si="231"/>
        <v>665.49499999999989</v>
      </c>
      <c r="AK427" s="35">
        <f t="shared" si="232"/>
        <v>1109.1583333333333</v>
      </c>
      <c r="AL427" s="35">
        <f t="shared" si="233"/>
        <v>3327.4749999999999</v>
      </c>
      <c r="AM427" s="35">
        <f t="shared" si="234"/>
        <v>2661.9799999999996</v>
      </c>
      <c r="AN427" s="35"/>
      <c r="AO427" s="35"/>
      <c r="AP427" s="35"/>
      <c r="AQ427" s="35"/>
      <c r="AR427" s="36">
        <f t="shared" si="227"/>
        <v>157509.84346666667</v>
      </c>
      <c r="AS427" s="35"/>
    </row>
    <row r="428" spans="1:45" s="8" customFormat="1" x14ac:dyDescent="0.2">
      <c r="A428" s="24">
        <f t="shared" si="218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27">
        <v>43619</v>
      </c>
      <c r="G428" s="24">
        <v>7</v>
      </c>
      <c r="H428" s="28">
        <v>40</v>
      </c>
      <c r="I428" s="29" t="s">
        <v>69</v>
      </c>
      <c r="J428" s="30" t="s">
        <v>28</v>
      </c>
      <c r="K428" s="29" t="s">
        <v>70</v>
      </c>
      <c r="L428" s="28" t="s">
        <v>50</v>
      </c>
      <c r="M428" s="28" t="s">
        <v>141</v>
      </c>
      <c r="N428" s="31">
        <v>6654.95</v>
      </c>
      <c r="O428" s="32"/>
      <c r="P428" s="32">
        <f t="shared" ref="P428" si="235">N428+O428</f>
        <v>6654.95</v>
      </c>
      <c r="Q428" s="35">
        <v>1091</v>
      </c>
      <c r="R428" s="35"/>
      <c r="S428" s="32"/>
      <c r="T428" s="33">
        <f t="shared" si="221"/>
        <v>1164.6162499999998</v>
      </c>
      <c r="U428" s="35">
        <f t="shared" si="222"/>
        <v>199.64849999999998</v>
      </c>
      <c r="V428" s="48">
        <f t="shared" si="229"/>
        <v>399.29699999999997</v>
      </c>
      <c r="W428" s="35">
        <f t="shared" si="223"/>
        <v>133.09899999999999</v>
      </c>
      <c r="X428" s="41"/>
      <c r="Y428" s="35">
        <v>708.25</v>
      </c>
      <c r="Z428" s="32"/>
      <c r="AA428" s="49"/>
      <c r="AB428" s="35"/>
      <c r="AC428" s="41"/>
      <c r="AD428" s="35">
        <f t="shared" si="224"/>
        <v>113.13415000000001</v>
      </c>
      <c r="AE428" s="35">
        <f t="shared" si="219"/>
        <v>2928.1779999999999</v>
      </c>
      <c r="AF428" s="41">
        <f t="shared" si="225"/>
        <v>5323.9599999999991</v>
      </c>
      <c r="AG428" s="32">
        <f t="shared" si="226"/>
        <v>11091.583333333332</v>
      </c>
      <c r="AH428" s="35">
        <v>1072.18</v>
      </c>
      <c r="AI428" s="35">
        <f t="shared" si="230"/>
        <v>3327.4749999999999</v>
      </c>
      <c r="AJ428" s="35">
        <f t="shared" si="231"/>
        <v>665.49499999999989</v>
      </c>
      <c r="AK428" s="35">
        <f t="shared" si="232"/>
        <v>1109.1583333333333</v>
      </c>
      <c r="AL428" s="35">
        <f t="shared" si="233"/>
        <v>3327.4749999999999</v>
      </c>
      <c r="AM428" s="35">
        <f t="shared" si="234"/>
        <v>2661.9799999999996</v>
      </c>
      <c r="AN428" s="35"/>
      <c r="AO428" s="35"/>
      <c r="AP428" s="35"/>
      <c r="AQ428" s="35"/>
      <c r="AR428" s="36">
        <f t="shared" si="227"/>
        <v>157075.42346666666</v>
      </c>
      <c r="AS428" s="35"/>
    </row>
    <row r="429" spans="1:45" s="8" customFormat="1" x14ac:dyDescent="0.2">
      <c r="A429" s="24">
        <f t="shared" si="218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27">
        <v>36601</v>
      </c>
      <c r="G429" s="24">
        <v>4</v>
      </c>
      <c r="H429" s="28">
        <v>40</v>
      </c>
      <c r="I429" s="29" t="s">
        <v>69</v>
      </c>
      <c r="J429" s="30" t="s">
        <v>30</v>
      </c>
      <c r="K429" s="29" t="s">
        <v>70</v>
      </c>
      <c r="L429" s="28" t="s">
        <v>50</v>
      </c>
      <c r="M429" s="28" t="s">
        <v>141</v>
      </c>
      <c r="N429" s="31">
        <v>5723.25</v>
      </c>
      <c r="O429" s="32"/>
      <c r="P429" s="32">
        <f t="shared" si="211"/>
        <v>5723.25</v>
      </c>
      <c r="Q429" s="35">
        <v>1091</v>
      </c>
      <c r="R429" s="35"/>
      <c r="S429" s="32"/>
      <c r="T429" s="33">
        <f t="shared" si="221"/>
        <v>1001.5687499999999</v>
      </c>
      <c r="U429" s="35">
        <f t="shared" si="222"/>
        <v>171.69749999999999</v>
      </c>
      <c r="V429" s="48">
        <f t="shared" si="229"/>
        <v>473.8818</v>
      </c>
      <c r="W429" s="35">
        <f t="shared" si="223"/>
        <v>114.465</v>
      </c>
      <c r="X429" s="41">
        <v>2174.7800000000002</v>
      </c>
      <c r="Y429" s="35">
        <v>708.25</v>
      </c>
      <c r="Z429" s="32"/>
      <c r="AA429" s="49"/>
      <c r="AB429" s="35"/>
      <c r="AC429" s="41"/>
      <c r="AD429" s="35">
        <f t="shared" si="224"/>
        <v>97.29525000000001</v>
      </c>
      <c r="AE429" s="35">
        <f t="shared" si="219"/>
        <v>2518.23</v>
      </c>
      <c r="AF429" s="41">
        <f t="shared" si="225"/>
        <v>6318.4240000000009</v>
      </c>
      <c r="AG429" s="32">
        <f t="shared" si="226"/>
        <v>13163.383333333335</v>
      </c>
      <c r="AH429" s="35">
        <v>2861.55</v>
      </c>
      <c r="AI429" s="35">
        <f t="shared" si="230"/>
        <v>2861.625</v>
      </c>
      <c r="AJ429" s="35">
        <f t="shared" si="231"/>
        <v>789.80300000000011</v>
      </c>
      <c r="AK429" s="35">
        <f t="shared" si="232"/>
        <v>1316.3383333333334</v>
      </c>
      <c r="AL429" s="35">
        <f t="shared" si="233"/>
        <v>3949.0150000000003</v>
      </c>
      <c r="AM429" s="35">
        <f t="shared" si="234"/>
        <v>3159.2120000000004</v>
      </c>
      <c r="AN429" s="35"/>
      <c r="AO429" s="35"/>
      <c r="AP429" s="35"/>
      <c r="AQ429" s="35"/>
      <c r="AR429" s="36">
        <f t="shared" si="227"/>
        <v>175611.84026666667</v>
      </c>
      <c r="AS429" s="35"/>
    </row>
    <row r="430" spans="1:45" s="8" customFormat="1" x14ac:dyDescent="0.2">
      <c r="A430" s="24">
        <f t="shared" si="218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27">
        <v>39129</v>
      </c>
      <c r="G430" s="24">
        <v>4</v>
      </c>
      <c r="H430" s="28">
        <v>40</v>
      </c>
      <c r="I430" s="29" t="s">
        <v>69</v>
      </c>
      <c r="J430" s="30" t="s">
        <v>30</v>
      </c>
      <c r="K430" s="29" t="s">
        <v>70</v>
      </c>
      <c r="L430" s="28" t="s">
        <v>50</v>
      </c>
      <c r="M430" s="28" t="s">
        <v>141</v>
      </c>
      <c r="N430" s="31">
        <v>5723.25</v>
      </c>
      <c r="O430" s="32"/>
      <c r="P430" s="32">
        <f t="shared" si="211"/>
        <v>5723.25</v>
      </c>
      <c r="Q430" s="35">
        <v>1091</v>
      </c>
      <c r="R430" s="35"/>
      <c r="S430" s="32"/>
      <c r="T430" s="33">
        <f t="shared" si="221"/>
        <v>1001.5687499999999</v>
      </c>
      <c r="U430" s="35">
        <f t="shared" si="222"/>
        <v>171.69749999999999</v>
      </c>
      <c r="V430" s="48">
        <f t="shared" si="229"/>
        <v>425.80619999999999</v>
      </c>
      <c r="W430" s="35">
        <f t="shared" si="223"/>
        <v>114.465</v>
      </c>
      <c r="X430" s="41">
        <v>1373.52</v>
      </c>
      <c r="Y430" s="35">
        <v>708.25</v>
      </c>
      <c r="Z430" s="32"/>
      <c r="AA430" s="49"/>
      <c r="AB430" s="35"/>
      <c r="AC430" s="41"/>
      <c r="AD430" s="35">
        <f t="shared" si="224"/>
        <v>97.29525000000001</v>
      </c>
      <c r="AE430" s="35">
        <f t="shared" si="219"/>
        <v>2518.23</v>
      </c>
      <c r="AF430" s="41">
        <f t="shared" si="225"/>
        <v>5677.4160000000011</v>
      </c>
      <c r="AG430" s="32">
        <f t="shared" si="226"/>
        <v>11827.95</v>
      </c>
      <c r="AH430" s="35">
        <v>2861.55</v>
      </c>
      <c r="AI430" s="35">
        <f t="shared" si="230"/>
        <v>2861.625</v>
      </c>
      <c r="AJ430" s="35">
        <f t="shared" si="231"/>
        <v>709.67700000000013</v>
      </c>
      <c r="AK430" s="35">
        <f t="shared" si="232"/>
        <v>1182.7950000000001</v>
      </c>
      <c r="AL430" s="35">
        <f t="shared" si="233"/>
        <v>3548.3850000000002</v>
      </c>
      <c r="AM430" s="35">
        <f t="shared" si="234"/>
        <v>2838.7080000000005</v>
      </c>
      <c r="AN430" s="35"/>
      <c r="AO430" s="35"/>
      <c r="AP430" s="35"/>
      <c r="AQ430" s="35"/>
      <c r="AR430" s="36">
        <f t="shared" si="227"/>
        <v>162508.56839999999</v>
      </c>
      <c r="AS430" s="35"/>
    </row>
    <row r="431" spans="1:45" s="8" customFormat="1" x14ac:dyDescent="0.2">
      <c r="A431" s="24">
        <f t="shared" si="218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27"/>
      <c r="G431" s="24">
        <v>4</v>
      </c>
      <c r="H431" s="28">
        <v>40</v>
      </c>
      <c r="I431" s="29" t="s">
        <v>69</v>
      </c>
      <c r="J431" s="30" t="s">
        <v>30</v>
      </c>
      <c r="K431" s="29" t="s">
        <v>70</v>
      </c>
      <c r="L431" s="28" t="s">
        <v>50</v>
      </c>
      <c r="M431" s="28"/>
      <c r="N431" s="31">
        <v>5723.25</v>
      </c>
      <c r="O431" s="32"/>
      <c r="P431" s="32">
        <f t="shared" ref="P431:P482" si="236">N431+O431</f>
        <v>5723.25</v>
      </c>
      <c r="Q431" s="35">
        <v>1091</v>
      </c>
      <c r="R431" s="35"/>
      <c r="S431" s="32"/>
      <c r="T431" s="33">
        <f t="shared" si="221"/>
        <v>1001.5687499999999</v>
      </c>
      <c r="U431" s="35">
        <f t="shared" si="222"/>
        <v>171.69749999999999</v>
      </c>
      <c r="V431" s="48">
        <f t="shared" si="229"/>
        <v>343.39499999999998</v>
      </c>
      <c r="W431" s="35">
        <f t="shared" si="223"/>
        <v>114.465</v>
      </c>
      <c r="X431" s="41"/>
      <c r="Y431" s="35">
        <v>708.25</v>
      </c>
      <c r="Z431" s="32"/>
      <c r="AA431" s="49"/>
      <c r="AB431" s="35"/>
      <c r="AC431" s="41"/>
      <c r="AD431" s="35">
        <f t="shared" si="224"/>
        <v>97.29525000000001</v>
      </c>
      <c r="AE431" s="35">
        <f t="shared" si="219"/>
        <v>2518.23</v>
      </c>
      <c r="AF431" s="41">
        <f t="shared" si="225"/>
        <v>4578.6000000000004</v>
      </c>
      <c r="AG431" s="32">
        <f t="shared" si="226"/>
        <v>9538.75</v>
      </c>
      <c r="AH431" s="35">
        <v>0</v>
      </c>
      <c r="AI431" s="35">
        <f t="shared" si="230"/>
        <v>2861.625</v>
      </c>
      <c r="AJ431" s="35">
        <f t="shared" si="231"/>
        <v>572.32500000000005</v>
      </c>
      <c r="AK431" s="35">
        <f t="shared" si="232"/>
        <v>953.875</v>
      </c>
      <c r="AL431" s="35">
        <f t="shared" si="233"/>
        <v>2861.625</v>
      </c>
      <c r="AM431" s="35">
        <f t="shared" si="234"/>
        <v>2289.3000000000002</v>
      </c>
      <c r="AN431" s="35"/>
      <c r="AO431" s="35"/>
      <c r="AP431" s="35"/>
      <c r="AQ431" s="35"/>
      <c r="AR431" s="36">
        <f t="shared" si="227"/>
        <v>137185.38800000001</v>
      </c>
      <c r="AS431" s="35" t="s">
        <v>72</v>
      </c>
    </row>
    <row r="432" spans="1:45" s="8" customFormat="1" x14ac:dyDescent="0.2">
      <c r="A432" s="24">
        <f t="shared" si="218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27">
        <v>43070</v>
      </c>
      <c r="G432" s="24">
        <v>4</v>
      </c>
      <c r="H432" s="28">
        <v>40</v>
      </c>
      <c r="I432" s="29" t="s">
        <v>69</v>
      </c>
      <c r="J432" s="30" t="s">
        <v>32</v>
      </c>
      <c r="K432" s="29" t="s">
        <v>70</v>
      </c>
      <c r="L432" s="28" t="s">
        <v>50</v>
      </c>
      <c r="M432" s="28" t="s">
        <v>141</v>
      </c>
      <c r="N432" s="31">
        <v>5723.25</v>
      </c>
      <c r="O432" s="32"/>
      <c r="P432" s="32">
        <f t="shared" si="236"/>
        <v>5723.25</v>
      </c>
      <c r="Q432" s="35">
        <v>1091</v>
      </c>
      <c r="R432" s="35"/>
      <c r="S432" s="32"/>
      <c r="T432" s="33">
        <f t="shared" si="221"/>
        <v>1001.5687499999999</v>
      </c>
      <c r="U432" s="35">
        <f t="shared" si="222"/>
        <v>171.69749999999999</v>
      </c>
      <c r="V432" s="48">
        <f t="shared" si="229"/>
        <v>343.39499999999998</v>
      </c>
      <c r="W432" s="35">
        <f t="shared" si="223"/>
        <v>114.465</v>
      </c>
      <c r="X432" s="41"/>
      <c r="Y432" s="35">
        <v>708.25</v>
      </c>
      <c r="Z432" s="32"/>
      <c r="AA432" s="49"/>
      <c r="AB432" s="35"/>
      <c r="AC432" s="41"/>
      <c r="AD432" s="35">
        <f t="shared" si="224"/>
        <v>97.29525000000001</v>
      </c>
      <c r="AE432" s="35">
        <f t="shared" si="219"/>
        <v>2518.23</v>
      </c>
      <c r="AF432" s="41">
        <f t="shared" si="225"/>
        <v>4578.6000000000004</v>
      </c>
      <c r="AG432" s="32">
        <f t="shared" si="226"/>
        <v>9538.75</v>
      </c>
      <c r="AH432" s="35">
        <v>938</v>
      </c>
      <c r="AI432" s="35">
        <f t="shared" si="230"/>
        <v>2861.625</v>
      </c>
      <c r="AJ432" s="35">
        <f t="shared" si="231"/>
        <v>572.32500000000005</v>
      </c>
      <c r="AK432" s="35">
        <f t="shared" si="232"/>
        <v>953.875</v>
      </c>
      <c r="AL432" s="35">
        <f t="shared" si="233"/>
        <v>2861.625</v>
      </c>
      <c r="AM432" s="35">
        <f t="shared" si="234"/>
        <v>2289.3000000000002</v>
      </c>
      <c r="AN432" s="35"/>
      <c r="AO432" s="35"/>
      <c r="AP432" s="35"/>
      <c r="AQ432" s="35"/>
      <c r="AR432" s="36">
        <f t="shared" si="227"/>
        <v>138123.38800000001</v>
      </c>
      <c r="AS432" s="35"/>
    </row>
    <row r="433" spans="1:45" s="8" customFormat="1" x14ac:dyDescent="0.2">
      <c r="A433" s="24">
        <f t="shared" si="218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27">
        <v>42917</v>
      </c>
      <c r="G433" s="24">
        <v>4</v>
      </c>
      <c r="H433" s="28">
        <v>40</v>
      </c>
      <c r="I433" s="29" t="s">
        <v>69</v>
      </c>
      <c r="J433" s="30" t="s">
        <v>32</v>
      </c>
      <c r="K433" s="29" t="s">
        <v>70</v>
      </c>
      <c r="L433" s="28" t="s">
        <v>50</v>
      </c>
      <c r="M433" s="28" t="s">
        <v>141</v>
      </c>
      <c r="N433" s="31">
        <v>5723.25</v>
      </c>
      <c r="O433" s="32"/>
      <c r="P433" s="32">
        <f t="shared" si="236"/>
        <v>5723.25</v>
      </c>
      <c r="Q433" s="35">
        <v>1091</v>
      </c>
      <c r="R433" s="35"/>
      <c r="S433" s="32"/>
      <c r="T433" s="33">
        <f t="shared" si="221"/>
        <v>1001.5687499999999</v>
      </c>
      <c r="U433" s="35">
        <f t="shared" si="222"/>
        <v>171.69749999999999</v>
      </c>
      <c r="V433" s="48">
        <f t="shared" si="229"/>
        <v>343.39499999999998</v>
      </c>
      <c r="W433" s="35">
        <f t="shared" si="223"/>
        <v>114.465</v>
      </c>
      <c r="X433" s="41"/>
      <c r="Y433" s="35">
        <v>708.25</v>
      </c>
      <c r="Z433" s="32"/>
      <c r="AA433" s="49"/>
      <c r="AB433" s="35"/>
      <c r="AC433" s="41"/>
      <c r="AD433" s="35">
        <f t="shared" si="224"/>
        <v>97.29525000000001</v>
      </c>
      <c r="AE433" s="35">
        <f t="shared" si="219"/>
        <v>2518.23</v>
      </c>
      <c r="AF433" s="41">
        <f t="shared" si="225"/>
        <v>4578.6000000000004</v>
      </c>
      <c r="AG433" s="32">
        <f t="shared" si="226"/>
        <v>9538.75</v>
      </c>
      <c r="AH433" s="35">
        <v>2861.7</v>
      </c>
      <c r="AI433" s="35">
        <f t="shared" si="230"/>
        <v>2861.625</v>
      </c>
      <c r="AJ433" s="35">
        <f t="shared" si="231"/>
        <v>572.32500000000005</v>
      </c>
      <c r="AK433" s="35">
        <f t="shared" si="232"/>
        <v>953.875</v>
      </c>
      <c r="AL433" s="35">
        <f t="shared" si="233"/>
        <v>2861.625</v>
      </c>
      <c r="AM433" s="35">
        <f t="shared" si="234"/>
        <v>2289.3000000000002</v>
      </c>
      <c r="AN433" s="35"/>
      <c r="AO433" s="35"/>
      <c r="AP433" s="35"/>
      <c r="AQ433" s="35"/>
      <c r="AR433" s="36">
        <f t="shared" si="227"/>
        <v>140047.08800000002</v>
      </c>
      <c r="AS433" s="35"/>
    </row>
    <row r="434" spans="1:45" s="8" customFormat="1" x14ac:dyDescent="0.2">
      <c r="A434" s="24">
        <f t="shared" si="218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27">
        <v>40590</v>
      </c>
      <c r="G434" s="24">
        <v>4</v>
      </c>
      <c r="H434" s="28">
        <v>40</v>
      </c>
      <c r="I434" s="29" t="s">
        <v>69</v>
      </c>
      <c r="J434" s="30" t="s">
        <v>33</v>
      </c>
      <c r="K434" s="29" t="s">
        <v>70</v>
      </c>
      <c r="L434" s="28" t="s">
        <v>50</v>
      </c>
      <c r="M434" s="28" t="s">
        <v>141</v>
      </c>
      <c r="N434" s="31">
        <v>5723.25</v>
      </c>
      <c r="O434" s="32"/>
      <c r="P434" s="32">
        <f t="shared" si="236"/>
        <v>5723.25</v>
      </c>
      <c r="Q434" s="35">
        <v>1091</v>
      </c>
      <c r="R434" s="35"/>
      <c r="S434" s="32"/>
      <c r="T434" s="33">
        <f t="shared" si="221"/>
        <v>1001.5687499999999</v>
      </c>
      <c r="U434" s="35">
        <f t="shared" si="222"/>
        <v>171.69749999999999</v>
      </c>
      <c r="V434" s="48">
        <f t="shared" si="229"/>
        <v>398.33580000000001</v>
      </c>
      <c r="W434" s="35">
        <f t="shared" si="223"/>
        <v>114.465</v>
      </c>
      <c r="X434" s="41">
        <v>915.68</v>
      </c>
      <c r="Y434" s="35">
        <v>708.25</v>
      </c>
      <c r="Z434" s="32"/>
      <c r="AA434" s="49"/>
      <c r="AB434" s="35"/>
      <c r="AC434" s="41"/>
      <c r="AD434" s="35">
        <f t="shared" si="224"/>
        <v>97.29525000000001</v>
      </c>
      <c r="AE434" s="35">
        <f t="shared" si="219"/>
        <v>2518.23</v>
      </c>
      <c r="AF434" s="41">
        <f t="shared" si="225"/>
        <v>5311.1440000000002</v>
      </c>
      <c r="AG434" s="32">
        <f t="shared" si="226"/>
        <v>11064.883333333335</v>
      </c>
      <c r="AH434" s="35">
        <v>1740.87</v>
      </c>
      <c r="AI434" s="35">
        <f t="shared" si="230"/>
        <v>2861.625</v>
      </c>
      <c r="AJ434" s="35">
        <f t="shared" si="231"/>
        <v>663.89300000000003</v>
      </c>
      <c r="AK434" s="35">
        <f t="shared" si="232"/>
        <v>1106.4883333333335</v>
      </c>
      <c r="AL434" s="35">
        <f t="shared" si="233"/>
        <v>3319.4650000000001</v>
      </c>
      <c r="AM434" s="35">
        <f t="shared" si="234"/>
        <v>2655.5720000000001</v>
      </c>
      <c r="AN434" s="35"/>
      <c r="AO434" s="35"/>
      <c r="AP434" s="35"/>
      <c r="AQ434" s="35"/>
      <c r="AR434" s="36">
        <f t="shared" si="227"/>
        <v>153900.67826666668</v>
      </c>
      <c r="AS434" s="35"/>
    </row>
    <row r="435" spans="1:45" s="8" customFormat="1" x14ac:dyDescent="0.2">
      <c r="A435" s="24">
        <f t="shared" si="218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27"/>
      <c r="G435" s="24">
        <v>4</v>
      </c>
      <c r="H435" s="28">
        <v>40</v>
      </c>
      <c r="I435" s="29" t="s">
        <v>69</v>
      </c>
      <c r="J435" s="30" t="s">
        <v>33</v>
      </c>
      <c r="K435" s="29" t="s">
        <v>70</v>
      </c>
      <c r="L435" s="28" t="s">
        <v>50</v>
      </c>
      <c r="M435" s="28"/>
      <c r="N435" s="31">
        <v>5723.25</v>
      </c>
      <c r="O435" s="32"/>
      <c r="P435" s="32">
        <f t="shared" si="236"/>
        <v>5723.25</v>
      </c>
      <c r="Q435" s="35">
        <v>1091</v>
      </c>
      <c r="R435" s="35"/>
      <c r="S435" s="32"/>
      <c r="T435" s="33">
        <f t="shared" si="221"/>
        <v>1001.5687499999999</v>
      </c>
      <c r="U435" s="35">
        <f t="shared" si="222"/>
        <v>171.69749999999999</v>
      </c>
      <c r="V435" s="48">
        <f t="shared" si="229"/>
        <v>343.39499999999998</v>
      </c>
      <c r="W435" s="35">
        <f t="shared" si="223"/>
        <v>114.465</v>
      </c>
      <c r="X435" s="41"/>
      <c r="Y435" s="35">
        <v>708.25</v>
      </c>
      <c r="Z435" s="32"/>
      <c r="AA435" s="49"/>
      <c r="AB435" s="35"/>
      <c r="AC435" s="41"/>
      <c r="AD435" s="35">
        <f t="shared" si="224"/>
        <v>97.29525000000001</v>
      </c>
      <c r="AE435" s="35">
        <f t="shared" si="219"/>
        <v>2518.23</v>
      </c>
      <c r="AF435" s="41">
        <f t="shared" si="225"/>
        <v>4578.6000000000004</v>
      </c>
      <c r="AG435" s="32">
        <f t="shared" si="226"/>
        <v>9538.75</v>
      </c>
      <c r="AH435" s="35">
        <v>0</v>
      </c>
      <c r="AI435" s="35">
        <f t="shared" si="230"/>
        <v>2861.625</v>
      </c>
      <c r="AJ435" s="35">
        <f t="shared" si="231"/>
        <v>572.32500000000005</v>
      </c>
      <c r="AK435" s="35">
        <f t="shared" si="232"/>
        <v>953.875</v>
      </c>
      <c r="AL435" s="35">
        <f t="shared" si="233"/>
        <v>2861.625</v>
      </c>
      <c r="AM435" s="35">
        <f t="shared" si="234"/>
        <v>2289.3000000000002</v>
      </c>
      <c r="AN435" s="35"/>
      <c r="AO435" s="35"/>
      <c r="AP435" s="35"/>
      <c r="AQ435" s="35"/>
      <c r="AR435" s="36">
        <f t="shared" si="227"/>
        <v>137185.38800000001</v>
      </c>
      <c r="AS435" s="35" t="s">
        <v>72</v>
      </c>
    </row>
    <row r="436" spans="1:45" s="8" customFormat="1" x14ac:dyDescent="0.2">
      <c r="A436" s="24">
        <f t="shared" si="218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27">
        <v>40725</v>
      </c>
      <c r="G436" s="24">
        <v>4</v>
      </c>
      <c r="H436" s="28">
        <v>40</v>
      </c>
      <c r="I436" s="29" t="s">
        <v>69</v>
      </c>
      <c r="J436" s="30" t="s">
        <v>31</v>
      </c>
      <c r="K436" s="29" t="s">
        <v>70</v>
      </c>
      <c r="L436" s="28" t="s">
        <v>50</v>
      </c>
      <c r="M436" s="28" t="s">
        <v>141</v>
      </c>
      <c r="N436" s="31">
        <v>5723.25</v>
      </c>
      <c r="O436" s="32"/>
      <c r="P436" s="32">
        <f t="shared" si="236"/>
        <v>5723.25</v>
      </c>
      <c r="Q436" s="35">
        <v>1091</v>
      </c>
      <c r="R436" s="35"/>
      <c r="S436" s="32"/>
      <c r="T436" s="33">
        <f t="shared" si="221"/>
        <v>1001.5687499999999</v>
      </c>
      <c r="U436" s="35">
        <f t="shared" si="222"/>
        <v>171.69749999999999</v>
      </c>
      <c r="V436" s="48">
        <f t="shared" si="229"/>
        <v>398.33699999999999</v>
      </c>
      <c r="W436" s="35">
        <f t="shared" si="223"/>
        <v>114.465</v>
      </c>
      <c r="X436" s="41">
        <v>915.7</v>
      </c>
      <c r="Y436" s="35">
        <v>708.25</v>
      </c>
      <c r="Z436" s="32"/>
      <c r="AA436" s="49"/>
      <c r="AB436" s="35"/>
      <c r="AC436" s="41"/>
      <c r="AD436" s="35">
        <f t="shared" si="224"/>
        <v>97.29525000000001</v>
      </c>
      <c r="AE436" s="35">
        <f t="shared" si="219"/>
        <v>2518.23</v>
      </c>
      <c r="AF436" s="41">
        <f t="shared" si="225"/>
        <v>5311.16</v>
      </c>
      <c r="AG436" s="32">
        <f t="shared" si="226"/>
        <v>11064.916666666666</v>
      </c>
      <c r="AH436" s="35">
        <v>2861.55</v>
      </c>
      <c r="AI436" s="35">
        <f t="shared" si="230"/>
        <v>2861.625</v>
      </c>
      <c r="AJ436" s="35">
        <f t="shared" si="231"/>
        <v>663.89499999999998</v>
      </c>
      <c r="AK436" s="35">
        <f t="shared" si="232"/>
        <v>1106.4916666666666</v>
      </c>
      <c r="AL436" s="35">
        <f t="shared" si="233"/>
        <v>3319.4749999999999</v>
      </c>
      <c r="AM436" s="35">
        <f t="shared" si="234"/>
        <v>2655.58</v>
      </c>
      <c r="AN436" s="35"/>
      <c r="AO436" s="35"/>
      <c r="AP436" s="35"/>
      <c r="AQ436" s="35"/>
      <c r="AR436" s="36">
        <f t="shared" si="227"/>
        <v>155021.68533333333</v>
      </c>
      <c r="AS436" s="35"/>
    </row>
    <row r="437" spans="1:45" s="8" customFormat="1" x14ac:dyDescent="0.2">
      <c r="A437" s="24">
        <f t="shared" si="218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27">
        <v>36404</v>
      </c>
      <c r="G437" s="24">
        <v>3</v>
      </c>
      <c r="H437" s="28">
        <v>40</v>
      </c>
      <c r="I437" s="29" t="s">
        <v>69</v>
      </c>
      <c r="J437" s="30" t="s">
        <v>34</v>
      </c>
      <c r="K437" s="29" t="s">
        <v>70</v>
      </c>
      <c r="L437" s="28" t="s">
        <v>50</v>
      </c>
      <c r="M437" s="28" t="s">
        <v>141</v>
      </c>
      <c r="N437" s="31">
        <v>5473.6</v>
      </c>
      <c r="O437" s="32"/>
      <c r="P437" s="32">
        <f t="shared" si="236"/>
        <v>5473.6</v>
      </c>
      <c r="Q437" s="35">
        <v>1091</v>
      </c>
      <c r="R437" s="35"/>
      <c r="S437" s="32"/>
      <c r="T437" s="33">
        <f t="shared" si="221"/>
        <v>957.88</v>
      </c>
      <c r="U437" s="35">
        <f t="shared" si="222"/>
        <v>164.208</v>
      </c>
      <c r="V437" s="48">
        <f t="shared" si="229"/>
        <v>459.78</v>
      </c>
      <c r="W437" s="35">
        <f t="shared" si="223"/>
        <v>109.47200000000001</v>
      </c>
      <c r="X437" s="41">
        <v>2189.4</v>
      </c>
      <c r="Y437" s="35">
        <v>708.25</v>
      </c>
      <c r="Z437" s="32"/>
      <c r="AA437" s="49"/>
      <c r="AB437" s="35"/>
      <c r="AC437" s="41"/>
      <c r="AD437" s="35">
        <f t="shared" si="224"/>
        <v>93.051200000000009</v>
      </c>
      <c r="AE437" s="35">
        <f t="shared" si="219"/>
        <v>2408.384</v>
      </c>
      <c r="AF437" s="41">
        <f t="shared" si="225"/>
        <v>6130.4</v>
      </c>
      <c r="AG437" s="32">
        <f t="shared" si="226"/>
        <v>12771.666666666666</v>
      </c>
      <c r="AH437" s="35">
        <v>2736.75</v>
      </c>
      <c r="AI437" s="35">
        <f t="shared" si="230"/>
        <v>2736.8</v>
      </c>
      <c r="AJ437" s="35">
        <f t="shared" si="231"/>
        <v>766.3</v>
      </c>
      <c r="AK437" s="35">
        <f t="shared" si="232"/>
        <v>1277.1666666666667</v>
      </c>
      <c r="AL437" s="35">
        <f t="shared" si="233"/>
        <v>3831.5</v>
      </c>
      <c r="AM437" s="35">
        <f t="shared" si="234"/>
        <v>3065.2</v>
      </c>
      <c r="AN437" s="35"/>
      <c r="AO437" s="35"/>
      <c r="AP437" s="35"/>
      <c r="AQ437" s="35"/>
      <c r="AR437" s="36">
        <f t="shared" si="227"/>
        <v>170683.86173333332</v>
      </c>
      <c r="AS437" s="35"/>
    </row>
    <row r="438" spans="1:45" s="8" customFormat="1" x14ac:dyDescent="0.2">
      <c r="A438" s="24">
        <f t="shared" si="218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27">
        <v>42982</v>
      </c>
      <c r="G438" s="24">
        <v>3</v>
      </c>
      <c r="H438" s="28">
        <v>40</v>
      </c>
      <c r="I438" s="29" t="s">
        <v>69</v>
      </c>
      <c r="J438" s="30" t="s">
        <v>34</v>
      </c>
      <c r="K438" s="29" t="s">
        <v>70</v>
      </c>
      <c r="L438" s="28" t="s">
        <v>50</v>
      </c>
      <c r="M438" s="28" t="s">
        <v>141</v>
      </c>
      <c r="N438" s="31">
        <v>5473.6</v>
      </c>
      <c r="O438" s="32"/>
      <c r="P438" s="32">
        <f t="shared" si="236"/>
        <v>5473.6</v>
      </c>
      <c r="Q438" s="35">
        <v>1091</v>
      </c>
      <c r="R438" s="35"/>
      <c r="S438" s="32"/>
      <c r="T438" s="33">
        <f t="shared" si="221"/>
        <v>957.88</v>
      </c>
      <c r="U438" s="35">
        <f t="shared" si="222"/>
        <v>164.208</v>
      </c>
      <c r="V438" s="48">
        <f t="shared" si="229"/>
        <v>328.416</v>
      </c>
      <c r="W438" s="35">
        <f t="shared" si="223"/>
        <v>109.47200000000001</v>
      </c>
      <c r="X438" s="41"/>
      <c r="Y438" s="35">
        <v>708.25</v>
      </c>
      <c r="Z438" s="32"/>
      <c r="AA438" s="49"/>
      <c r="AB438" s="35"/>
      <c r="AC438" s="41"/>
      <c r="AD438" s="35">
        <f t="shared" si="224"/>
        <v>93.051200000000009</v>
      </c>
      <c r="AE438" s="35">
        <f t="shared" si="219"/>
        <v>2408.384</v>
      </c>
      <c r="AF438" s="41">
        <f t="shared" si="225"/>
        <v>4378.88</v>
      </c>
      <c r="AG438" s="32">
        <f t="shared" si="226"/>
        <v>9122.6666666666679</v>
      </c>
      <c r="AH438" s="35">
        <v>2736.75</v>
      </c>
      <c r="AI438" s="35">
        <f t="shared" si="230"/>
        <v>2736.8</v>
      </c>
      <c r="AJ438" s="35">
        <f t="shared" si="231"/>
        <v>547.36</v>
      </c>
      <c r="AK438" s="35">
        <f t="shared" si="232"/>
        <v>912.26666666666677</v>
      </c>
      <c r="AL438" s="35">
        <f t="shared" si="233"/>
        <v>2736.8</v>
      </c>
      <c r="AM438" s="35">
        <f t="shared" si="234"/>
        <v>2189.44</v>
      </c>
      <c r="AN438" s="35"/>
      <c r="AO438" s="35"/>
      <c r="AP438" s="35"/>
      <c r="AQ438" s="35"/>
      <c r="AR438" s="36">
        <f t="shared" si="227"/>
        <v>134879.87373333334</v>
      </c>
      <c r="AS438" s="35"/>
    </row>
    <row r="439" spans="1:45" s="8" customFormat="1" x14ac:dyDescent="0.2">
      <c r="A439" s="24">
        <f t="shared" si="218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27">
        <v>42917</v>
      </c>
      <c r="G439" s="24">
        <v>3</v>
      </c>
      <c r="H439" s="28">
        <v>40</v>
      </c>
      <c r="I439" s="29" t="s">
        <v>69</v>
      </c>
      <c r="J439" s="30" t="s">
        <v>34</v>
      </c>
      <c r="K439" s="29" t="s">
        <v>70</v>
      </c>
      <c r="L439" s="28" t="s">
        <v>50</v>
      </c>
      <c r="M439" s="28" t="s">
        <v>141</v>
      </c>
      <c r="N439" s="31">
        <v>5473.6</v>
      </c>
      <c r="O439" s="32"/>
      <c r="P439" s="32">
        <f t="shared" si="236"/>
        <v>5473.6</v>
      </c>
      <c r="Q439" s="35">
        <v>1091</v>
      </c>
      <c r="R439" s="35"/>
      <c r="S439" s="32"/>
      <c r="T439" s="33">
        <f t="shared" si="221"/>
        <v>957.88</v>
      </c>
      <c r="U439" s="35">
        <f t="shared" si="222"/>
        <v>164.208</v>
      </c>
      <c r="V439" s="48">
        <f t="shared" si="229"/>
        <v>328.416</v>
      </c>
      <c r="W439" s="35">
        <f t="shared" si="223"/>
        <v>109.47200000000001</v>
      </c>
      <c r="X439" s="41"/>
      <c r="Y439" s="35">
        <v>708.25</v>
      </c>
      <c r="Z439" s="32"/>
      <c r="AA439" s="49"/>
      <c r="AB439" s="35"/>
      <c r="AC439" s="41"/>
      <c r="AD439" s="35">
        <f t="shared" si="224"/>
        <v>93.051200000000009</v>
      </c>
      <c r="AE439" s="35">
        <f t="shared" si="219"/>
        <v>2408.384</v>
      </c>
      <c r="AF439" s="41">
        <f t="shared" si="225"/>
        <v>4378.88</v>
      </c>
      <c r="AG439" s="32">
        <f t="shared" si="226"/>
        <v>9122.6666666666679</v>
      </c>
      <c r="AH439" s="35">
        <v>2736.75</v>
      </c>
      <c r="AI439" s="35">
        <f t="shared" si="230"/>
        <v>2736.8</v>
      </c>
      <c r="AJ439" s="35">
        <f t="shared" si="231"/>
        <v>547.36</v>
      </c>
      <c r="AK439" s="35">
        <f t="shared" si="232"/>
        <v>912.26666666666677</v>
      </c>
      <c r="AL439" s="35">
        <f t="shared" si="233"/>
        <v>2736.8</v>
      </c>
      <c r="AM439" s="35">
        <f t="shared" si="234"/>
        <v>2189.44</v>
      </c>
      <c r="AN439" s="35"/>
      <c r="AO439" s="35"/>
      <c r="AP439" s="35"/>
      <c r="AQ439" s="35"/>
      <c r="AR439" s="36">
        <f t="shared" si="227"/>
        <v>134879.87373333334</v>
      </c>
      <c r="AS439" s="35"/>
    </row>
    <row r="440" spans="1:45" s="8" customFormat="1" x14ac:dyDescent="0.2">
      <c r="A440" s="24">
        <f t="shared" si="218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27">
        <v>38945</v>
      </c>
      <c r="G440" s="24"/>
      <c r="H440" s="28">
        <v>40</v>
      </c>
      <c r="I440" s="29" t="s">
        <v>68</v>
      </c>
      <c r="J440" s="30" t="s">
        <v>177</v>
      </c>
      <c r="K440" s="29" t="s">
        <v>70</v>
      </c>
      <c r="L440" s="28" t="s">
        <v>51</v>
      </c>
      <c r="M440" s="28" t="s">
        <v>141</v>
      </c>
      <c r="N440" s="31">
        <v>47051.9</v>
      </c>
      <c r="O440" s="32"/>
      <c r="P440" s="32">
        <f t="shared" si="236"/>
        <v>47051.9</v>
      </c>
      <c r="Q440" s="35">
        <v>1091</v>
      </c>
      <c r="R440" s="35"/>
      <c r="S440" s="32"/>
      <c r="T440" s="33">
        <f t="shared" si="221"/>
        <v>8234.0825000000004</v>
      </c>
      <c r="U440" s="35">
        <f t="shared" si="222"/>
        <v>1411.557</v>
      </c>
      <c r="V440" s="47">
        <v>1292.6300000000001</v>
      </c>
      <c r="W440" s="35">
        <f t="shared" si="223"/>
        <v>941.03800000000001</v>
      </c>
      <c r="X440" s="41"/>
      <c r="Y440" s="35"/>
      <c r="Z440" s="32"/>
      <c r="AA440" s="49"/>
      <c r="AB440" s="35"/>
      <c r="AC440" s="41"/>
      <c r="AD440" s="35">
        <f t="shared" si="224"/>
        <v>799.8823000000001</v>
      </c>
      <c r="AE440" s="35">
        <f t="shared" si="219"/>
        <v>20702.835999999999</v>
      </c>
      <c r="AF440" s="41">
        <f t="shared" si="225"/>
        <v>37641.520000000004</v>
      </c>
      <c r="AG440" s="32">
        <f t="shared" si="226"/>
        <v>78419.833333333343</v>
      </c>
      <c r="AH440" s="35">
        <v>0</v>
      </c>
      <c r="AI440" s="35">
        <v>9666.0499999999993</v>
      </c>
      <c r="AJ440" s="35"/>
      <c r="AK440" s="35"/>
      <c r="AL440" s="35"/>
      <c r="AM440" s="35"/>
      <c r="AN440" s="35"/>
      <c r="AO440" s="35"/>
      <c r="AP440" s="35"/>
      <c r="AQ440" s="35"/>
      <c r="AR440" s="36">
        <f t="shared" si="227"/>
        <v>876295.31693333329</v>
      </c>
      <c r="AS440" s="35"/>
    </row>
    <row r="441" spans="1:45" s="8" customFormat="1" x14ac:dyDescent="0.2">
      <c r="A441" s="24">
        <f t="shared" si="218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27">
        <v>43587</v>
      </c>
      <c r="G441" s="24"/>
      <c r="H441" s="28">
        <v>40</v>
      </c>
      <c r="I441" s="29" t="s">
        <v>68</v>
      </c>
      <c r="J441" s="30" t="s">
        <v>179</v>
      </c>
      <c r="K441" s="29" t="s">
        <v>70</v>
      </c>
      <c r="L441" s="28" t="s">
        <v>51</v>
      </c>
      <c r="M441" s="28" t="s">
        <v>141</v>
      </c>
      <c r="N441" s="31">
        <v>34586.15</v>
      </c>
      <c r="O441" s="32"/>
      <c r="P441" s="32">
        <f t="shared" si="236"/>
        <v>34586.15</v>
      </c>
      <c r="Q441" s="35">
        <v>1091</v>
      </c>
      <c r="R441" s="35"/>
      <c r="S441" s="32"/>
      <c r="T441" s="33">
        <f t="shared" si="221"/>
        <v>6052.5762500000001</v>
      </c>
      <c r="U441" s="35">
        <f t="shared" si="222"/>
        <v>1037.5844999999999</v>
      </c>
      <c r="V441" s="47">
        <v>1292.6300000000001</v>
      </c>
      <c r="W441" s="35">
        <f t="shared" si="223"/>
        <v>691.72300000000007</v>
      </c>
      <c r="X441" s="41"/>
      <c r="Y441" s="35"/>
      <c r="Z441" s="32"/>
      <c r="AA441" s="49"/>
      <c r="AB441" s="35"/>
      <c r="AC441" s="41"/>
      <c r="AD441" s="35">
        <f t="shared" si="224"/>
        <v>587.96455000000003</v>
      </c>
      <c r="AE441" s="35">
        <f t="shared" si="219"/>
        <v>15217.906000000001</v>
      </c>
      <c r="AF441" s="41">
        <f t="shared" si="225"/>
        <v>27668.92</v>
      </c>
      <c r="AG441" s="32">
        <f t="shared" si="226"/>
        <v>57643.583333333336</v>
      </c>
      <c r="AH441" s="35">
        <v>0</v>
      </c>
      <c r="AI441" s="35">
        <v>9666.0499999999993</v>
      </c>
      <c r="AJ441" s="35"/>
      <c r="AK441" s="35"/>
      <c r="AL441" s="35"/>
      <c r="AM441" s="35"/>
      <c r="AN441" s="35"/>
      <c r="AO441" s="35"/>
      <c r="AP441" s="35"/>
      <c r="AQ441" s="35"/>
      <c r="AR441" s="36">
        <f t="shared" si="227"/>
        <v>654271.99893333321</v>
      </c>
      <c r="AS441" s="35"/>
    </row>
    <row r="442" spans="1:45" s="8" customFormat="1" x14ac:dyDescent="0.2">
      <c r="A442" s="24">
        <f t="shared" si="218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27">
        <v>38626</v>
      </c>
      <c r="G442" s="24"/>
      <c r="H442" s="28">
        <v>40</v>
      </c>
      <c r="I442" s="29" t="s">
        <v>68</v>
      </c>
      <c r="J442" s="30" t="s">
        <v>179</v>
      </c>
      <c r="K442" s="29" t="s">
        <v>70</v>
      </c>
      <c r="L442" s="28" t="s">
        <v>51</v>
      </c>
      <c r="M442" s="28" t="s">
        <v>141</v>
      </c>
      <c r="N442" s="31">
        <v>34586.15</v>
      </c>
      <c r="O442" s="32"/>
      <c r="P442" s="32">
        <f t="shared" si="236"/>
        <v>34586.15</v>
      </c>
      <c r="Q442" s="35">
        <v>1091</v>
      </c>
      <c r="R442" s="35"/>
      <c r="S442" s="32"/>
      <c r="T442" s="33">
        <f t="shared" si="221"/>
        <v>6052.5762500000001</v>
      </c>
      <c r="U442" s="35">
        <f t="shared" si="222"/>
        <v>1037.5844999999999</v>
      </c>
      <c r="V442" s="47">
        <v>1292.6300000000001</v>
      </c>
      <c r="W442" s="35">
        <f t="shared" si="223"/>
        <v>691.72300000000007</v>
      </c>
      <c r="X442" s="41"/>
      <c r="Y442" s="35"/>
      <c r="Z442" s="32"/>
      <c r="AA442" s="49"/>
      <c r="AB442" s="35"/>
      <c r="AC442" s="41"/>
      <c r="AD442" s="35">
        <f t="shared" si="224"/>
        <v>587.96455000000003</v>
      </c>
      <c r="AE442" s="35">
        <f t="shared" si="219"/>
        <v>15217.906000000001</v>
      </c>
      <c r="AF442" s="41">
        <f t="shared" si="225"/>
        <v>27668.92</v>
      </c>
      <c r="AG442" s="32">
        <f t="shared" si="226"/>
        <v>57643.583333333336</v>
      </c>
      <c r="AH442" s="35">
        <v>17293.05</v>
      </c>
      <c r="AI442" s="35">
        <v>9666.0499999999993</v>
      </c>
      <c r="AJ442" s="35"/>
      <c r="AK442" s="35"/>
      <c r="AL442" s="35"/>
      <c r="AM442" s="35"/>
      <c r="AN442" s="35"/>
      <c r="AO442" s="35"/>
      <c r="AP442" s="35"/>
      <c r="AQ442" s="35"/>
      <c r="AR442" s="36">
        <f t="shared" si="227"/>
        <v>671565.04893333325</v>
      </c>
      <c r="AS442" s="35"/>
    </row>
    <row r="443" spans="1:45" s="8" customFormat="1" x14ac:dyDescent="0.2">
      <c r="A443" s="24">
        <f t="shared" si="218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27">
        <v>43481</v>
      </c>
      <c r="G443" s="24"/>
      <c r="H443" s="28">
        <v>40</v>
      </c>
      <c r="I443" s="29" t="s">
        <v>68</v>
      </c>
      <c r="J443" s="30" t="s">
        <v>157</v>
      </c>
      <c r="K443" s="29" t="s">
        <v>70</v>
      </c>
      <c r="L443" s="28" t="s">
        <v>51</v>
      </c>
      <c r="M443" s="28" t="s">
        <v>142</v>
      </c>
      <c r="N443" s="31">
        <v>29113.45</v>
      </c>
      <c r="O443" s="32"/>
      <c r="P443" s="32">
        <f t="shared" si="236"/>
        <v>29113.45</v>
      </c>
      <c r="Q443" s="35">
        <v>1091</v>
      </c>
      <c r="R443" s="35"/>
      <c r="S443" s="32"/>
      <c r="T443" s="33">
        <f t="shared" si="221"/>
        <v>5094.8537500000002</v>
      </c>
      <c r="U443" s="35">
        <f t="shared" si="222"/>
        <v>873.40350000000001</v>
      </c>
      <c r="V443" s="47">
        <v>1292.6300000000001</v>
      </c>
      <c r="W443" s="35">
        <f t="shared" si="223"/>
        <v>582.26900000000001</v>
      </c>
      <c r="X443" s="41"/>
      <c r="Y443" s="35"/>
      <c r="Z443" s="32"/>
      <c r="AA443" s="49"/>
      <c r="AB443" s="35"/>
      <c r="AC443" s="41"/>
      <c r="AD443" s="35">
        <f t="shared" si="224"/>
        <v>494.92865000000006</v>
      </c>
      <c r="AE443" s="35">
        <f t="shared" si="219"/>
        <v>12809.918</v>
      </c>
      <c r="AF443" s="41">
        <f t="shared" si="225"/>
        <v>23290.760000000002</v>
      </c>
      <c r="AG443" s="32">
        <f t="shared" si="226"/>
        <v>48522.416666666672</v>
      </c>
      <c r="AH443" s="35">
        <v>0</v>
      </c>
      <c r="AI443" s="35">
        <v>9666.0499999999993</v>
      </c>
      <c r="AJ443" s="35"/>
      <c r="AK443" s="35"/>
      <c r="AL443" s="35"/>
      <c r="AM443" s="35"/>
      <c r="AN443" s="35"/>
      <c r="AO443" s="35"/>
      <c r="AP443" s="35"/>
      <c r="AQ443" s="35"/>
      <c r="AR443" s="36">
        <f t="shared" si="227"/>
        <v>556799.56346666662</v>
      </c>
      <c r="AS443" s="35"/>
    </row>
    <row r="444" spans="1:45" s="8" customFormat="1" x14ac:dyDescent="0.2">
      <c r="A444" s="24">
        <f t="shared" si="218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27">
        <v>43440</v>
      </c>
      <c r="G444" s="24"/>
      <c r="H444" s="28">
        <v>40</v>
      </c>
      <c r="I444" s="29" t="s">
        <v>68</v>
      </c>
      <c r="J444" s="30" t="s">
        <v>157</v>
      </c>
      <c r="K444" s="29" t="s">
        <v>70</v>
      </c>
      <c r="L444" s="28" t="s">
        <v>51</v>
      </c>
      <c r="M444" s="28" t="s">
        <v>142</v>
      </c>
      <c r="N444" s="31">
        <v>29113.45</v>
      </c>
      <c r="O444" s="32"/>
      <c r="P444" s="32">
        <f t="shared" si="236"/>
        <v>29113.45</v>
      </c>
      <c r="Q444" s="35">
        <v>1091</v>
      </c>
      <c r="R444" s="35"/>
      <c r="S444" s="32"/>
      <c r="T444" s="33">
        <f t="shared" si="221"/>
        <v>5094.8537500000002</v>
      </c>
      <c r="U444" s="35">
        <f t="shared" si="222"/>
        <v>873.40350000000001</v>
      </c>
      <c r="V444" s="47">
        <v>1292.6300000000001</v>
      </c>
      <c r="W444" s="35">
        <f t="shared" si="223"/>
        <v>582.26900000000001</v>
      </c>
      <c r="X444" s="41"/>
      <c r="Y444" s="35"/>
      <c r="Z444" s="32"/>
      <c r="AA444" s="49"/>
      <c r="AB444" s="35"/>
      <c r="AC444" s="41"/>
      <c r="AD444" s="35">
        <f t="shared" si="224"/>
        <v>494.92865000000006</v>
      </c>
      <c r="AE444" s="35">
        <f t="shared" si="219"/>
        <v>12809.918</v>
      </c>
      <c r="AF444" s="41">
        <f t="shared" si="225"/>
        <v>23290.760000000002</v>
      </c>
      <c r="AG444" s="32">
        <f t="shared" si="226"/>
        <v>48522.416666666672</v>
      </c>
      <c r="AH444" s="35">
        <v>0</v>
      </c>
      <c r="AI444" s="35">
        <v>9666.0499999999993</v>
      </c>
      <c r="AJ444" s="35"/>
      <c r="AK444" s="35"/>
      <c r="AL444" s="35"/>
      <c r="AM444" s="35"/>
      <c r="AN444" s="35"/>
      <c r="AO444" s="35"/>
      <c r="AP444" s="35"/>
      <c r="AQ444" s="35"/>
      <c r="AR444" s="36">
        <f t="shared" si="227"/>
        <v>556799.56346666662</v>
      </c>
      <c r="AS444" s="35"/>
    </row>
    <row r="445" spans="1:45" s="8" customFormat="1" x14ac:dyDescent="0.2">
      <c r="A445" s="24">
        <f t="shared" si="218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27">
        <v>43481</v>
      </c>
      <c r="G445" s="24"/>
      <c r="H445" s="28">
        <v>40</v>
      </c>
      <c r="I445" s="29" t="s">
        <v>68</v>
      </c>
      <c r="J445" s="30" t="s">
        <v>157</v>
      </c>
      <c r="K445" s="29" t="s">
        <v>70</v>
      </c>
      <c r="L445" s="28" t="s">
        <v>51</v>
      </c>
      <c r="M445" s="28" t="s">
        <v>142</v>
      </c>
      <c r="N445" s="31">
        <v>29113.45</v>
      </c>
      <c r="O445" s="32"/>
      <c r="P445" s="32">
        <f t="shared" si="236"/>
        <v>29113.45</v>
      </c>
      <c r="Q445" s="35">
        <v>1091</v>
      </c>
      <c r="R445" s="35"/>
      <c r="S445" s="32"/>
      <c r="T445" s="33">
        <f t="shared" si="221"/>
        <v>5094.8537500000002</v>
      </c>
      <c r="U445" s="35">
        <f t="shared" si="222"/>
        <v>873.40350000000001</v>
      </c>
      <c r="V445" s="47">
        <v>1292.6300000000001</v>
      </c>
      <c r="W445" s="35">
        <f t="shared" si="223"/>
        <v>582.26900000000001</v>
      </c>
      <c r="X445" s="41"/>
      <c r="Y445" s="35"/>
      <c r="Z445" s="32"/>
      <c r="AA445" s="49"/>
      <c r="AB445" s="35"/>
      <c r="AC445" s="41"/>
      <c r="AD445" s="35">
        <f t="shared" si="224"/>
        <v>494.92865000000006</v>
      </c>
      <c r="AE445" s="35">
        <f t="shared" si="219"/>
        <v>12809.918</v>
      </c>
      <c r="AF445" s="41">
        <f t="shared" si="225"/>
        <v>23290.760000000002</v>
      </c>
      <c r="AG445" s="32">
        <f t="shared" si="226"/>
        <v>48522.416666666672</v>
      </c>
      <c r="AH445" s="35">
        <v>0</v>
      </c>
      <c r="AI445" s="35">
        <v>9666.0499999999993</v>
      </c>
      <c r="AJ445" s="35"/>
      <c r="AK445" s="35"/>
      <c r="AL445" s="35"/>
      <c r="AM445" s="35"/>
      <c r="AN445" s="35"/>
      <c r="AO445" s="35"/>
      <c r="AP445" s="35"/>
      <c r="AQ445" s="35"/>
      <c r="AR445" s="36">
        <f t="shared" si="227"/>
        <v>556799.56346666662</v>
      </c>
      <c r="AS445" s="35"/>
    </row>
    <row r="446" spans="1:45" s="8" customFormat="1" x14ac:dyDescent="0.2">
      <c r="A446" s="24">
        <f t="shared" si="218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27">
        <v>37196</v>
      </c>
      <c r="G446" s="24"/>
      <c r="H446" s="28">
        <v>40</v>
      </c>
      <c r="I446" s="29" t="s">
        <v>68</v>
      </c>
      <c r="J446" s="30" t="s">
        <v>157</v>
      </c>
      <c r="K446" s="29" t="s">
        <v>70</v>
      </c>
      <c r="L446" s="28" t="s">
        <v>51</v>
      </c>
      <c r="M446" s="28" t="s">
        <v>142</v>
      </c>
      <c r="N446" s="31">
        <v>29113.45</v>
      </c>
      <c r="O446" s="32"/>
      <c r="P446" s="32">
        <f t="shared" si="236"/>
        <v>29113.45</v>
      </c>
      <c r="Q446" s="35">
        <v>1091</v>
      </c>
      <c r="R446" s="35"/>
      <c r="S446" s="32"/>
      <c r="T446" s="33">
        <f t="shared" si="221"/>
        <v>5094.8537500000002</v>
      </c>
      <c r="U446" s="35">
        <f t="shared" si="222"/>
        <v>873.40350000000001</v>
      </c>
      <c r="V446" s="47">
        <v>1292.6300000000001</v>
      </c>
      <c r="W446" s="35">
        <f t="shared" si="223"/>
        <v>582.26900000000001</v>
      </c>
      <c r="X446" s="41"/>
      <c r="Y446" s="35"/>
      <c r="Z446" s="32"/>
      <c r="AA446" s="49"/>
      <c r="AB446" s="35"/>
      <c r="AC446" s="41"/>
      <c r="AD446" s="35">
        <f t="shared" si="224"/>
        <v>494.92865000000006</v>
      </c>
      <c r="AE446" s="35">
        <f t="shared" si="219"/>
        <v>12809.918</v>
      </c>
      <c r="AF446" s="41">
        <f t="shared" si="225"/>
        <v>23290.760000000002</v>
      </c>
      <c r="AG446" s="32">
        <f t="shared" si="226"/>
        <v>48522.416666666672</v>
      </c>
      <c r="AH446" s="35">
        <v>14556.75</v>
      </c>
      <c r="AI446" s="35">
        <v>9666.0499999999993</v>
      </c>
      <c r="AJ446" s="35"/>
      <c r="AK446" s="35"/>
      <c r="AL446" s="35"/>
      <c r="AM446" s="35"/>
      <c r="AN446" s="35"/>
      <c r="AO446" s="35"/>
      <c r="AP446" s="35"/>
      <c r="AQ446" s="35"/>
      <c r="AR446" s="36">
        <f t="shared" si="227"/>
        <v>571356.31346666662</v>
      </c>
      <c r="AS446" s="35"/>
    </row>
    <row r="447" spans="1:45" s="8" customFormat="1" x14ac:dyDescent="0.2">
      <c r="A447" s="24">
        <f t="shared" si="218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27">
        <v>43571</v>
      </c>
      <c r="G447" s="24"/>
      <c r="H447" s="28">
        <v>40</v>
      </c>
      <c r="I447" s="29" t="s">
        <v>68</v>
      </c>
      <c r="J447" s="30" t="s">
        <v>157</v>
      </c>
      <c r="K447" s="29" t="s">
        <v>70</v>
      </c>
      <c r="L447" s="28" t="s">
        <v>51</v>
      </c>
      <c r="M447" s="28" t="s">
        <v>142</v>
      </c>
      <c r="N447" s="31">
        <v>29113.45</v>
      </c>
      <c r="O447" s="32"/>
      <c r="P447" s="32">
        <f t="shared" si="236"/>
        <v>29113.45</v>
      </c>
      <c r="Q447" s="35">
        <v>1091</v>
      </c>
      <c r="R447" s="35"/>
      <c r="S447" s="32"/>
      <c r="T447" s="33">
        <f t="shared" si="221"/>
        <v>5094.8537500000002</v>
      </c>
      <c r="U447" s="35">
        <f t="shared" si="222"/>
        <v>873.40350000000001</v>
      </c>
      <c r="V447" s="47">
        <v>1292.6300000000001</v>
      </c>
      <c r="W447" s="35">
        <f t="shared" si="223"/>
        <v>582.26900000000001</v>
      </c>
      <c r="X447" s="41"/>
      <c r="Y447" s="35"/>
      <c r="Z447" s="32"/>
      <c r="AA447" s="49"/>
      <c r="AB447" s="35"/>
      <c r="AC447" s="41"/>
      <c r="AD447" s="35">
        <f t="shared" si="224"/>
        <v>494.92865000000006</v>
      </c>
      <c r="AE447" s="35">
        <f t="shared" si="219"/>
        <v>12809.918</v>
      </c>
      <c r="AF447" s="41">
        <f t="shared" si="225"/>
        <v>23290.760000000002</v>
      </c>
      <c r="AG447" s="32">
        <f t="shared" si="226"/>
        <v>48522.416666666672</v>
      </c>
      <c r="AH447" s="35">
        <v>0</v>
      </c>
      <c r="AI447" s="35">
        <v>9666.0499999999993</v>
      </c>
      <c r="AJ447" s="35"/>
      <c r="AK447" s="35"/>
      <c r="AL447" s="35"/>
      <c r="AM447" s="35"/>
      <c r="AN447" s="35"/>
      <c r="AO447" s="35"/>
      <c r="AP447" s="35"/>
      <c r="AQ447" s="35"/>
      <c r="AR447" s="36">
        <f t="shared" si="227"/>
        <v>556799.56346666662</v>
      </c>
      <c r="AS447" s="35"/>
    </row>
    <row r="448" spans="1:45" s="8" customFormat="1" x14ac:dyDescent="0.2">
      <c r="A448" s="24">
        <f t="shared" si="218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27">
        <v>37043</v>
      </c>
      <c r="G448" s="24">
        <v>14</v>
      </c>
      <c r="H448" s="28">
        <v>40</v>
      </c>
      <c r="I448" s="29" t="s">
        <v>69</v>
      </c>
      <c r="J448" s="30" t="s">
        <v>21</v>
      </c>
      <c r="K448" s="29" t="s">
        <v>70</v>
      </c>
      <c r="L448" s="28" t="s">
        <v>51</v>
      </c>
      <c r="M448" s="28" t="s">
        <v>141</v>
      </c>
      <c r="N448" s="31">
        <v>9666.0499999999993</v>
      </c>
      <c r="O448" s="32"/>
      <c r="P448" s="32">
        <f t="shared" si="236"/>
        <v>9666.0499999999993</v>
      </c>
      <c r="Q448" s="35">
        <v>1091</v>
      </c>
      <c r="R448" s="35"/>
      <c r="S448" s="32"/>
      <c r="T448" s="33">
        <f t="shared" si="221"/>
        <v>1691.5587499999997</v>
      </c>
      <c r="U448" s="35">
        <f t="shared" si="222"/>
        <v>289.98149999999998</v>
      </c>
      <c r="V448" s="48">
        <f t="shared" ref="V448:V480" si="237">(N448+X448)*6%</f>
        <v>788.7485999999999</v>
      </c>
      <c r="W448" s="35">
        <f t="shared" si="223"/>
        <v>193.321</v>
      </c>
      <c r="X448" s="41">
        <v>3479.76</v>
      </c>
      <c r="Y448" s="35">
        <v>708.25</v>
      </c>
      <c r="Z448" s="32"/>
      <c r="AA448" s="49"/>
      <c r="AB448" s="35"/>
      <c r="AC448" s="41"/>
      <c r="AD448" s="35">
        <f t="shared" si="224"/>
        <v>164.32284999999999</v>
      </c>
      <c r="AE448" s="35">
        <f t="shared" si="219"/>
        <v>4253.0619999999999</v>
      </c>
      <c r="AF448" s="41">
        <f t="shared" si="225"/>
        <v>10516.648000000001</v>
      </c>
      <c r="AG448" s="32">
        <f t="shared" si="226"/>
        <v>21909.683333333334</v>
      </c>
      <c r="AH448" s="35">
        <v>4833</v>
      </c>
      <c r="AI448" s="35">
        <f t="shared" ref="AI448:AI480" si="238">(N448/30)*15</f>
        <v>4833.0249999999996</v>
      </c>
      <c r="AJ448" s="35">
        <f t="shared" ref="AJ448:AJ480" si="239">(N448+X448)/30*3</f>
        <v>1314.5810000000001</v>
      </c>
      <c r="AK448" s="35">
        <f t="shared" ref="AK448:AK480" si="240">(N448+X448)/30*5</f>
        <v>2190.9683333333332</v>
      </c>
      <c r="AL448" s="35">
        <f t="shared" ref="AL448:AL480" si="241">(N448+X448)/30*15</f>
        <v>6572.9049999999997</v>
      </c>
      <c r="AM448" s="35">
        <f t="shared" ref="AM448:AM480" si="242">(N448+X448)/30*12</f>
        <v>5258.3240000000005</v>
      </c>
      <c r="AN448" s="35"/>
      <c r="AO448" s="35"/>
      <c r="AP448" s="35"/>
      <c r="AQ448" s="35"/>
      <c r="AR448" s="36">
        <f t="shared" si="227"/>
        <v>278558.10906666663</v>
      </c>
      <c r="AS448" s="35"/>
    </row>
    <row r="449" spans="1:45" s="8" customFormat="1" x14ac:dyDescent="0.2">
      <c r="A449" s="24">
        <f t="shared" si="218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27">
        <v>38033</v>
      </c>
      <c r="G449" s="24">
        <v>14</v>
      </c>
      <c r="H449" s="28">
        <v>40</v>
      </c>
      <c r="I449" s="29" t="s">
        <v>69</v>
      </c>
      <c r="J449" s="30" t="s">
        <v>21</v>
      </c>
      <c r="K449" s="29" t="s">
        <v>70</v>
      </c>
      <c r="L449" s="28" t="s">
        <v>51</v>
      </c>
      <c r="M449" s="28" t="s">
        <v>141</v>
      </c>
      <c r="N449" s="31">
        <v>9666.0499999999993</v>
      </c>
      <c r="O449" s="32"/>
      <c r="P449" s="32">
        <f t="shared" si="236"/>
        <v>9666.0499999999993</v>
      </c>
      <c r="Q449" s="35">
        <v>1091</v>
      </c>
      <c r="R449" s="35"/>
      <c r="S449" s="32"/>
      <c r="T449" s="33">
        <f t="shared" si="221"/>
        <v>1691.5587499999997</v>
      </c>
      <c r="U449" s="35">
        <f t="shared" si="222"/>
        <v>289.98149999999998</v>
      </c>
      <c r="V449" s="48">
        <f t="shared" si="237"/>
        <v>753.95099999999991</v>
      </c>
      <c r="W449" s="35">
        <f t="shared" si="223"/>
        <v>193.321</v>
      </c>
      <c r="X449" s="41">
        <v>2899.8</v>
      </c>
      <c r="Y449" s="35">
        <v>708.25</v>
      </c>
      <c r="Z449" s="32"/>
      <c r="AA449" s="49"/>
      <c r="AB449" s="35"/>
      <c r="AC449" s="41"/>
      <c r="AD449" s="35">
        <f t="shared" si="224"/>
        <v>164.32284999999999</v>
      </c>
      <c r="AE449" s="35">
        <f t="shared" si="219"/>
        <v>4253.0619999999999</v>
      </c>
      <c r="AF449" s="41">
        <f t="shared" si="225"/>
        <v>10052.679999999998</v>
      </c>
      <c r="AG449" s="32">
        <f t="shared" si="226"/>
        <v>20943.083333333332</v>
      </c>
      <c r="AH449" s="35">
        <v>4833</v>
      </c>
      <c r="AI449" s="35">
        <f t="shared" si="238"/>
        <v>4833.0249999999996</v>
      </c>
      <c r="AJ449" s="35">
        <f t="shared" si="239"/>
        <v>1256.5849999999998</v>
      </c>
      <c r="AK449" s="35">
        <f t="shared" si="240"/>
        <v>2094.3083333333329</v>
      </c>
      <c r="AL449" s="35">
        <f t="shared" si="241"/>
        <v>6282.9249999999993</v>
      </c>
      <c r="AM449" s="35">
        <f t="shared" si="242"/>
        <v>5026.3399999999992</v>
      </c>
      <c r="AN449" s="35"/>
      <c r="AO449" s="35"/>
      <c r="AP449" s="35"/>
      <c r="AQ449" s="35"/>
      <c r="AR449" s="36">
        <f t="shared" si="227"/>
        <v>269073.82986666664</v>
      </c>
      <c r="AS449" s="35"/>
    </row>
    <row r="450" spans="1:45" s="8" customFormat="1" x14ac:dyDescent="0.2">
      <c r="A450" s="24">
        <f t="shared" si="218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27">
        <v>41714</v>
      </c>
      <c r="G450" s="24">
        <v>14</v>
      </c>
      <c r="H450" s="28">
        <v>40</v>
      </c>
      <c r="I450" s="29" t="s">
        <v>69</v>
      </c>
      <c r="J450" s="30" t="s">
        <v>21</v>
      </c>
      <c r="K450" s="29" t="s">
        <v>70</v>
      </c>
      <c r="L450" s="28" t="s">
        <v>51</v>
      </c>
      <c r="M450" s="28" t="s">
        <v>141</v>
      </c>
      <c r="N450" s="31">
        <v>9666.0499999999993</v>
      </c>
      <c r="O450" s="32"/>
      <c r="P450" s="32">
        <f t="shared" ref="P450" si="243">N450+O450</f>
        <v>9666.0499999999993</v>
      </c>
      <c r="Q450" s="35">
        <v>1091</v>
      </c>
      <c r="R450" s="35"/>
      <c r="S450" s="32"/>
      <c r="T450" s="33">
        <f t="shared" ref="T450" si="244">(N450*17.5%)</f>
        <v>1691.5587499999997</v>
      </c>
      <c r="U450" s="35">
        <f t="shared" ref="U450" si="245">N450*3%</f>
        <v>289.98149999999998</v>
      </c>
      <c r="V450" s="48">
        <f t="shared" ref="V450" si="246">(N450+X450)*6%</f>
        <v>637.95899999999995</v>
      </c>
      <c r="W450" s="35">
        <f t="shared" ref="W450" si="247">N450*2%</f>
        <v>193.321</v>
      </c>
      <c r="X450" s="41">
        <v>966.6</v>
      </c>
      <c r="Y450" s="35">
        <v>708.25</v>
      </c>
      <c r="Z450" s="32"/>
      <c r="AA450" s="49"/>
      <c r="AB450" s="35"/>
      <c r="AC450" s="41"/>
      <c r="AD450" s="35">
        <f t="shared" ref="AD450" si="248">N450*1.7%</f>
        <v>164.32284999999999</v>
      </c>
      <c r="AE450" s="35">
        <f t="shared" si="219"/>
        <v>4253.0619999999999</v>
      </c>
      <c r="AF450" s="41">
        <f t="shared" ref="AF450" si="249">(N450+X450)/30*24</f>
        <v>8506.1200000000008</v>
      </c>
      <c r="AG450" s="32">
        <f t="shared" ref="AG450" si="250">(N450+X450)/30*50</f>
        <v>17721.083333333336</v>
      </c>
      <c r="AH450" s="35">
        <v>4833</v>
      </c>
      <c r="AI450" s="35">
        <f t="shared" ref="AI450" si="251">(N450/30)*15</f>
        <v>4833.0249999999996</v>
      </c>
      <c r="AJ450" s="35">
        <f t="shared" ref="AJ450" si="252">(N450+X450)/30*3</f>
        <v>1063.2650000000001</v>
      </c>
      <c r="AK450" s="35">
        <f t="shared" ref="AK450" si="253">(N450+X450)/30*5</f>
        <v>1772.1083333333333</v>
      </c>
      <c r="AL450" s="35">
        <f t="shared" ref="AL450" si="254">(N450+X450)/30*15</f>
        <v>5316.3249999999998</v>
      </c>
      <c r="AM450" s="35">
        <f t="shared" ref="AM450" si="255">(N450+X450)/30*12</f>
        <v>4253.0600000000004</v>
      </c>
      <c r="AN450" s="35"/>
      <c r="AO450" s="35"/>
      <c r="AP450" s="35"/>
      <c r="AQ450" s="35"/>
      <c r="AR450" s="36">
        <f t="shared" ref="AR450" si="256">(P450+Q450+R450+S450+T450+U450+V450+W450+X450+Y450+Z450+AA450+AB450+AC450+AD450)*12+(AE450+AF450+AG450+AH450+AI450+AJ450+AK450+AL450+AM450+AN450+AO450+AP450+AQ450)</f>
        <v>237459.56586666667</v>
      </c>
      <c r="AS450" s="35"/>
    </row>
    <row r="451" spans="1:45" s="8" customFormat="1" x14ac:dyDescent="0.2">
      <c r="A451" s="24">
        <f t="shared" si="218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27">
        <v>38200</v>
      </c>
      <c r="G451" s="24">
        <v>13</v>
      </c>
      <c r="H451" s="28">
        <v>40</v>
      </c>
      <c r="I451" s="29" t="s">
        <v>69</v>
      </c>
      <c r="J451" s="30" t="s">
        <v>23</v>
      </c>
      <c r="K451" s="29" t="s">
        <v>70</v>
      </c>
      <c r="L451" s="28" t="s">
        <v>51</v>
      </c>
      <c r="M451" s="28" t="s">
        <v>141</v>
      </c>
      <c r="N451" s="31">
        <v>9006.5499999999993</v>
      </c>
      <c r="O451" s="32"/>
      <c r="P451" s="32">
        <f t="shared" si="236"/>
        <v>9006.5499999999993</v>
      </c>
      <c r="Q451" s="35">
        <v>1091</v>
      </c>
      <c r="R451" s="35"/>
      <c r="S451" s="32"/>
      <c r="T451" s="33">
        <f t="shared" ref="T451:T497" si="257">(N451*17.5%)</f>
        <v>1576.1462499999998</v>
      </c>
      <c r="U451" s="35">
        <f t="shared" ref="U451:U497" si="258">N451*3%</f>
        <v>270.19649999999996</v>
      </c>
      <c r="V451" s="48">
        <f t="shared" si="237"/>
        <v>702.51179999999988</v>
      </c>
      <c r="W451" s="35">
        <f t="shared" ref="W451:W497" si="259">N451*2%</f>
        <v>180.131</v>
      </c>
      <c r="X451" s="41">
        <v>2701.98</v>
      </c>
      <c r="Y451" s="35">
        <v>708.25</v>
      </c>
      <c r="Z451" s="32"/>
      <c r="AA451" s="49"/>
      <c r="AB451" s="35"/>
      <c r="AC451" s="41"/>
      <c r="AD451" s="35">
        <f t="shared" ref="AD451:AD497" si="260">N451*1.7%</f>
        <v>153.11134999999999</v>
      </c>
      <c r="AE451" s="35">
        <f t="shared" si="219"/>
        <v>3962.8820000000001</v>
      </c>
      <c r="AF451" s="41">
        <f t="shared" ref="AF451:AF497" si="261">(N451+X451)/30*24</f>
        <v>9366.8239999999987</v>
      </c>
      <c r="AG451" s="32">
        <f t="shared" ref="AG451:AG497" si="262">(N451+X451)/30*50</f>
        <v>19514.216666666664</v>
      </c>
      <c r="AH451" s="35">
        <v>4503.3</v>
      </c>
      <c r="AI451" s="35">
        <f t="shared" si="238"/>
        <v>4503.2749999999996</v>
      </c>
      <c r="AJ451" s="35">
        <f t="shared" si="239"/>
        <v>1170.8529999999998</v>
      </c>
      <c r="AK451" s="35">
        <f t="shared" si="240"/>
        <v>1951.4216666666664</v>
      </c>
      <c r="AL451" s="35">
        <f t="shared" si="241"/>
        <v>5854.2649999999994</v>
      </c>
      <c r="AM451" s="35">
        <f t="shared" si="242"/>
        <v>4683.4119999999994</v>
      </c>
      <c r="AN451" s="35"/>
      <c r="AO451" s="35"/>
      <c r="AP451" s="35"/>
      <c r="AQ451" s="35"/>
      <c r="AR451" s="36">
        <f t="shared" ref="AR451:AR498" si="263">(P451+Q451+R451+S451+T451+U451+V451+W451+X451+Y451+Z451+AA451+AB451+AC451+AD451)*12+(AE451+AF451+AG451+AH451+AI451+AJ451+AK451+AL451+AM451+AN451+AO451+AP451+AQ451)</f>
        <v>252188.97213333333</v>
      </c>
      <c r="AS451" s="35"/>
    </row>
    <row r="452" spans="1:45" s="8" customFormat="1" x14ac:dyDescent="0.2">
      <c r="A452" s="24">
        <f t="shared" si="218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27">
        <v>40469</v>
      </c>
      <c r="G452" s="24">
        <v>13</v>
      </c>
      <c r="H452" s="28">
        <v>40</v>
      </c>
      <c r="I452" s="29" t="s">
        <v>69</v>
      </c>
      <c r="J452" s="30" t="s">
        <v>23</v>
      </c>
      <c r="K452" s="29" t="s">
        <v>70</v>
      </c>
      <c r="L452" s="28" t="s">
        <v>51</v>
      </c>
      <c r="M452" s="28" t="s">
        <v>141</v>
      </c>
      <c r="N452" s="31">
        <v>9006.5499999999993</v>
      </c>
      <c r="O452" s="32"/>
      <c r="P452" s="32">
        <f t="shared" si="236"/>
        <v>9006.5499999999993</v>
      </c>
      <c r="Q452" s="35">
        <v>1091</v>
      </c>
      <c r="R452" s="35"/>
      <c r="S452" s="32"/>
      <c r="T452" s="33">
        <f t="shared" si="257"/>
        <v>1576.1462499999998</v>
      </c>
      <c r="U452" s="35">
        <f t="shared" si="258"/>
        <v>270.19649999999996</v>
      </c>
      <c r="V452" s="48">
        <f t="shared" si="237"/>
        <v>626.85659999999996</v>
      </c>
      <c r="W452" s="35">
        <f t="shared" si="259"/>
        <v>180.131</v>
      </c>
      <c r="X452" s="41">
        <v>1441.06</v>
      </c>
      <c r="Y452" s="35">
        <v>708.25</v>
      </c>
      <c r="Z452" s="32"/>
      <c r="AA452" s="49"/>
      <c r="AB452" s="35"/>
      <c r="AC452" s="41">
        <v>1180</v>
      </c>
      <c r="AD452" s="35">
        <f t="shared" si="260"/>
        <v>153.11134999999999</v>
      </c>
      <c r="AE452" s="35">
        <f t="shared" si="219"/>
        <v>3962.8820000000001</v>
      </c>
      <c r="AF452" s="41">
        <f t="shared" si="261"/>
        <v>8358.0879999999997</v>
      </c>
      <c r="AG452" s="32">
        <f t="shared" si="262"/>
        <v>17412.683333333331</v>
      </c>
      <c r="AH452" s="35">
        <v>4503.3</v>
      </c>
      <c r="AI452" s="35">
        <f t="shared" si="238"/>
        <v>4503.2749999999996</v>
      </c>
      <c r="AJ452" s="35">
        <f t="shared" si="239"/>
        <v>1044.761</v>
      </c>
      <c r="AK452" s="35">
        <f t="shared" si="240"/>
        <v>1741.268333333333</v>
      </c>
      <c r="AL452" s="35">
        <f t="shared" si="241"/>
        <v>5223.8049999999994</v>
      </c>
      <c r="AM452" s="35">
        <f t="shared" si="242"/>
        <v>4179.0439999999999</v>
      </c>
      <c r="AN452" s="35"/>
      <c r="AO452" s="35"/>
      <c r="AP452" s="35"/>
      <c r="AQ452" s="35"/>
      <c r="AR452" s="36">
        <f t="shared" si="263"/>
        <v>245728.72706666662</v>
      </c>
      <c r="AS452" s="35"/>
    </row>
    <row r="453" spans="1:45" s="8" customFormat="1" x14ac:dyDescent="0.2">
      <c r="A453" s="24">
        <f t="shared" si="218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27">
        <v>39387</v>
      </c>
      <c r="G453" s="24">
        <v>13</v>
      </c>
      <c r="H453" s="28">
        <v>40</v>
      </c>
      <c r="I453" s="29" t="s">
        <v>69</v>
      </c>
      <c r="J453" s="30" t="s">
        <v>23</v>
      </c>
      <c r="K453" s="29" t="s">
        <v>70</v>
      </c>
      <c r="L453" s="28" t="s">
        <v>51</v>
      </c>
      <c r="M453" s="28" t="s">
        <v>141</v>
      </c>
      <c r="N453" s="31">
        <v>9006.5499999999993</v>
      </c>
      <c r="O453" s="32"/>
      <c r="P453" s="32">
        <f t="shared" si="236"/>
        <v>9006.5499999999993</v>
      </c>
      <c r="Q453" s="35">
        <v>1091</v>
      </c>
      <c r="R453" s="35"/>
      <c r="S453" s="32"/>
      <c r="T453" s="33">
        <f t="shared" si="257"/>
        <v>1576.1462499999998</v>
      </c>
      <c r="U453" s="35">
        <f t="shared" si="258"/>
        <v>270.19649999999996</v>
      </c>
      <c r="V453" s="48">
        <f t="shared" si="237"/>
        <v>659.28059999999994</v>
      </c>
      <c r="W453" s="35">
        <f t="shared" si="259"/>
        <v>180.131</v>
      </c>
      <c r="X453" s="41">
        <v>1981.46</v>
      </c>
      <c r="Y453" s="35">
        <v>708.25</v>
      </c>
      <c r="Z453" s="32"/>
      <c r="AA453" s="49"/>
      <c r="AB453" s="35"/>
      <c r="AC453" s="41">
        <v>1180</v>
      </c>
      <c r="AD453" s="35">
        <f t="shared" si="260"/>
        <v>153.11134999999999</v>
      </c>
      <c r="AE453" s="35">
        <f t="shared" si="219"/>
        <v>3962.8820000000001</v>
      </c>
      <c r="AF453" s="41">
        <f t="shared" si="261"/>
        <v>8790.4079999999994</v>
      </c>
      <c r="AG453" s="32">
        <f t="shared" si="262"/>
        <v>18313.349999999999</v>
      </c>
      <c r="AH453" s="35">
        <v>4503.3</v>
      </c>
      <c r="AI453" s="35">
        <f t="shared" si="238"/>
        <v>4503.2749999999996</v>
      </c>
      <c r="AJ453" s="35">
        <f t="shared" si="239"/>
        <v>1098.8009999999999</v>
      </c>
      <c r="AK453" s="35">
        <f t="shared" si="240"/>
        <v>1831.3349999999996</v>
      </c>
      <c r="AL453" s="35">
        <f t="shared" si="241"/>
        <v>5494.0049999999992</v>
      </c>
      <c r="AM453" s="35">
        <f t="shared" si="242"/>
        <v>4395.2039999999997</v>
      </c>
      <c r="AN453" s="35"/>
      <c r="AO453" s="35"/>
      <c r="AP453" s="35"/>
      <c r="AQ453" s="35"/>
      <c r="AR453" s="36">
        <f t="shared" si="263"/>
        <v>254566.06839999996</v>
      </c>
      <c r="AS453" s="35"/>
    </row>
    <row r="454" spans="1:45" s="8" customFormat="1" x14ac:dyDescent="0.2">
      <c r="A454" s="24">
        <f t="shared" si="218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27">
        <v>40087</v>
      </c>
      <c r="G454" s="24">
        <v>13</v>
      </c>
      <c r="H454" s="28">
        <v>40</v>
      </c>
      <c r="I454" s="29" t="s">
        <v>69</v>
      </c>
      <c r="J454" s="30" t="s">
        <v>23</v>
      </c>
      <c r="K454" s="29" t="s">
        <v>70</v>
      </c>
      <c r="L454" s="28" t="s">
        <v>51</v>
      </c>
      <c r="M454" s="28" t="s">
        <v>141</v>
      </c>
      <c r="N454" s="31">
        <v>9006.5499999999993</v>
      </c>
      <c r="O454" s="32"/>
      <c r="P454" s="32">
        <f t="shared" si="236"/>
        <v>9006.5499999999993</v>
      </c>
      <c r="Q454" s="35">
        <v>1091</v>
      </c>
      <c r="R454" s="35"/>
      <c r="S454" s="32"/>
      <c r="T454" s="33">
        <f t="shared" si="257"/>
        <v>1576.1462499999998</v>
      </c>
      <c r="U454" s="35">
        <f t="shared" si="258"/>
        <v>270.19649999999996</v>
      </c>
      <c r="V454" s="48">
        <f t="shared" si="237"/>
        <v>637.66379999999992</v>
      </c>
      <c r="W454" s="35">
        <f t="shared" si="259"/>
        <v>180.131</v>
      </c>
      <c r="X454" s="41">
        <v>1621.18</v>
      </c>
      <c r="Y454" s="35">
        <v>708.25</v>
      </c>
      <c r="Z454" s="32"/>
      <c r="AA454" s="49"/>
      <c r="AB454" s="35"/>
      <c r="AC454" s="41"/>
      <c r="AD454" s="35">
        <f t="shared" si="260"/>
        <v>153.11134999999999</v>
      </c>
      <c r="AE454" s="35">
        <f t="shared" si="219"/>
        <v>3962.8820000000001</v>
      </c>
      <c r="AF454" s="41">
        <f t="shared" si="261"/>
        <v>8502.1839999999993</v>
      </c>
      <c r="AG454" s="32">
        <f t="shared" si="262"/>
        <v>17712.883333333331</v>
      </c>
      <c r="AH454" s="35">
        <v>4503.3</v>
      </c>
      <c r="AI454" s="35">
        <f t="shared" si="238"/>
        <v>4503.2749999999996</v>
      </c>
      <c r="AJ454" s="35">
        <f t="shared" si="239"/>
        <v>1062.7729999999999</v>
      </c>
      <c r="AK454" s="35">
        <f t="shared" si="240"/>
        <v>1771.2883333333332</v>
      </c>
      <c r="AL454" s="35">
        <f t="shared" si="241"/>
        <v>5313.8649999999998</v>
      </c>
      <c r="AM454" s="35">
        <f t="shared" si="242"/>
        <v>4251.0919999999996</v>
      </c>
      <c r="AN454" s="35"/>
      <c r="AO454" s="35"/>
      <c r="AP454" s="35"/>
      <c r="AQ454" s="35"/>
      <c r="AR454" s="36">
        <f t="shared" si="263"/>
        <v>234514.28946666664</v>
      </c>
      <c r="AS454" s="35"/>
    </row>
    <row r="455" spans="1:45" s="8" customFormat="1" x14ac:dyDescent="0.2">
      <c r="A455" s="24">
        <f t="shared" si="218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27">
        <v>36373</v>
      </c>
      <c r="G455" s="24">
        <v>13</v>
      </c>
      <c r="H455" s="28">
        <v>40</v>
      </c>
      <c r="I455" s="29" t="s">
        <v>69</v>
      </c>
      <c r="J455" s="30" t="s">
        <v>24</v>
      </c>
      <c r="K455" s="29" t="s">
        <v>70</v>
      </c>
      <c r="L455" s="28" t="s">
        <v>51</v>
      </c>
      <c r="M455" s="28" t="s">
        <v>144</v>
      </c>
      <c r="N455" s="31">
        <v>9006.5499999999993</v>
      </c>
      <c r="O455" s="32"/>
      <c r="P455" s="32">
        <f t="shared" si="236"/>
        <v>9006.5499999999993</v>
      </c>
      <c r="Q455" s="35">
        <v>1091</v>
      </c>
      <c r="R455" s="35"/>
      <c r="S455" s="32"/>
      <c r="T455" s="33">
        <f t="shared" si="257"/>
        <v>1576.1462499999998</v>
      </c>
      <c r="U455" s="35">
        <f t="shared" si="258"/>
        <v>270.19649999999996</v>
      </c>
      <c r="V455" s="48">
        <f t="shared" si="237"/>
        <v>756.55139999999994</v>
      </c>
      <c r="W455" s="35">
        <f t="shared" si="259"/>
        <v>180.131</v>
      </c>
      <c r="X455" s="41">
        <v>3602.64</v>
      </c>
      <c r="Y455" s="35">
        <v>708.25</v>
      </c>
      <c r="Z455" s="32"/>
      <c r="AA455" s="49"/>
      <c r="AB455" s="35"/>
      <c r="AC455" s="41"/>
      <c r="AD455" s="35">
        <f t="shared" si="260"/>
        <v>153.11134999999999</v>
      </c>
      <c r="AE455" s="35">
        <f t="shared" si="219"/>
        <v>3962.8820000000001</v>
      </c>
      <c r="AF455" s="41">
        <f t="shared" si="261"/>
        <v>10087.351999999999</v>
      </c>
      <c r="AG455" s="32">
        <f t="shared" si="262"/>
        <v>21015.316666666662</v>
      </c>
      <c r="AH455" s="35">
        <v>4503.3</v>
      </c>
      <c r="AI455" s="35">
        <f t="shared" si="238"/>
        <v>4503.2749999999996</v>
      </c>
      <c r="AJ455" s="35">
        <f t="shared" si="239"/>
        <v>1260.9189999999999</v>
      </c>
      <c r="AK455" s="35">
        <f t="shared" si="240"/>
        <v>2101.5316666666663</v>
      </c>
      <c r="AL455" s="35">
        <f t="shared" si="241"/>
        <v>6304.5949999999993</v>
      </c>
      <c r="AM455" s="35">
        <f t="shared" si="242"/>
        <v>5043.6759999999995</v>
      </c>
      <c r="AN455" s="35"/>
      <c r="AO455" s="35"/>
      <c r="AP455" s="35"/>
      <c r="AQ455" s="35"/>
      <c r="AR455" s="36">
        <f t="shared" si="263"/>
        <v>266917.76533333334</v>
      </c>
      <c r="AS455" s="35"/>
    </row>
    <row r="456" spans="1:45" s="8" customFormat="1" x14ac:dyDescent="0.2">
      <c r="A456" s="24">
        <f t="shared" si="218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27">
        <v>38458</v>
      </c>
      <c r="G456" s="24">
        <v>10</v>
      </c>
      <c r="H456" s="28">
        <v>40</v>
      </c>
      <c r="I456" s="29" t="s">
        <v>69</v>
      </c>
      <c r="J456" s="30" t="s">
        <v>35</v>
      </c>
      <c r="K456" s="29" t="s">
        <v>70</v>
      </c>
      <c r="L456" s="28" t="s">
        <v>51</v>
      </c>
      <c r="M456" s="28" t="s">
        <v>141</v>
      </c>
      <c r="N456" s="31">
        <v>7723.6</v>
      </c>
      <c r="O456" s="32"/>
      <c r="P456" s="32">
        <f t="shared" si="236"/>
        <v>7723.6</v>
      </c>
      <c r="Q456" s="35">
        <v>1091</v>
      </c>
      <c r="R456" s="35"/>
      <c r="S456" s="32"/>
      <c r="T456" s="33">
        <f t="shared" si="257"/>
        <v>1351.6299999999999</v>
      </c>
      <c r="U456" s="35">
        <f t="shared" si="258"/>
        <v>231.708</v>
      </c>
      <c r="V456" s="48">
        <f t="shared" si="237"/>
        <v>593.17079999999999</v>
      </c>
      <c r="W456" s="35">
        <f t="shared" si="259"/>
        <v>154.47200000000001</v>
      </c>
      <c r="X456" s="41">
        <v>2162.58</v>
      </c>
      <c r="Y456" s="35">
        <v>708.25</v>
      </c>
      <c r="Z456" s="32"/>
      <c r="AA456" s="49"/>
      <c r="AB456" s="35"/>
      <c r="AC456" s="41">
        <v>1180</v>
      </c>
      <c r="AD456" s="35">
        <f t="shared" si="260"/>
        <v>131.30120000000002</v>
      </c>
      <c r="AE456" s="35">
        <f t="shared" si="219"/>
        <v>3398.384</v>
      </c>
      <c r="AF456" s="41">
        <f t="shared" si="261"/>
        <v>7908.9439999999995</v>
      </c>
      <c r="AG456" s="32">
        <f t="shared" si="262"/>
        <v>16476.966666666667</v>
      </c>
      <c r="AH456" s="35">
        <v>3861.75</v>
      </c>
      <c r="AI456" s="35">
        <f t="shared" si="238"/>
        <v>3861.7999999999997</v>
      </c>
      <c r="AJ456" s="35">
        <f t="shared" si="239"/>
        <v>988.61799999999994</v>
      </c>
      <c r="AK456" s="35">
        <f t="shared" si="240"/>
        <v>1647.6966666666667</v>
      </c>
      <c r="AL456" s="35">
        <f t="shared" si="241"/>
        <v>4943.09</v>
      </c>
      <c r="AM456" s="35">
        <f t="shared" si="242"/>
        <v>3954.4719999999998</v>
      </c>
      <c r="AN456" s="35"/>
      <c r="AO456" s="35"/>
      <c r="AP456" s="35"/>
      <c r="AQ456" s="35"/>
      <c r="AR456" s="36">
        <f t="shared" si="263"/>
        <v>230974.26533333334</v>
      </c>
      <c r="AS456" s="35"/>
    </row>
    <row r="457" spans="1:45" s="8" customFormat="1" x14ac:dyDescent="0.2">
      <c r="A457" s="24">
        <f t="shared" ref="A457:A520" si="264">A456+1</f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27">
        <v>37500</v>
      </c>
      <c r="G457" s="24">
        <v>9</v>
      </c>
      <c r="H457" s="28">
        <v>40</v>
      </c>
      <c r="I457" s="29" t="s">
        <v>69</v>
      </c>
      <c r="J457" s="30" t="s">
        <v>39</v>
      </c>
      <c r="K457" s="29" t="s">
        <v>70</v>
      </c>
      <c r="L457" s="28" t="s">
        <v>51</v>
      </c>
      <c r="M457" s="28" t="s">
        <v>141</v>
      </c>
      <c r="N457" s="31">
        <v>7350</v>
      </c>
      <c r="O457" s="32"/>
      <c r="P457" s="32">
        <f t="shared" si="236"/>
        <v>7350</v>
      </c>
      <c r="Q457" s="35">
        <v>1091</v>
      </c>
      <c r="R457" s="35"/>
      <c r="S457" s="32"/>
      <c r="T457" s="33">
        <f t="shared" si="257"/>
        <v>1286.25</v>
      </c>
      <c r="U457" s="35">
        <f t="shared" si="258"/>
        <v>220.5</v>
      </c>
      <c r="V457" s="48">
        <f t="shared" si="237"/>
        <v>590.93999999999994</v>
      </c>
      <c r="W457" s="35">
        <f t="shared" si="259"/>
        <v>147</v>
      </c>
      <c r="X457" s="41">
        <v>2499</v>
      </c>
      <c r="Y457" s="35">
        <v>708.25</v>
      </c>
      <c r="Z457" s="32"/>
      <c r="AA457" s="49"/>
      <c r="AB457" s="35"/>
      <c r="AC457" s="41"/>
      <c r="AD457" s="35">
        <f t="shared" si="260"/>
        <v>124.95</v>
      </c>
      <c r="AE457" s="35">
        <f t="shared" ref="AE457:AE520" si="265">(N457*4%)*11</f>
        <v>3234</v>
      </c>
      <c r="AF457" s="41">
        <f t="shared" si="261"/>
        <v>7879.2000000000007</v>
      </c>
      <c r="AG457" s="32">
        <f t="shared" si="262"/>
        <v>16415</v>
      </c>
      <c r="AH457" s="35">
        <v>3675</v>
      </c>
      <c r="AI457" s="35">
        <f t="shared" si="238"/>
        <v>3675</v>
      </c>
      <c r="AJ457" s="35">
        <f t="shared" si="239"/>
        <v>984.90000000000009</v>
      </c>
      <c r="AK457" s="35">
        <f t="shared" si="240"/>
        <v>1641.5</v>
      </c>
      <c r="AL457" s="35">
        <f t="shared" si="241"/>
        <v>4924.5</v>
      </c>
      <c r="AM457" s="35">
        <f t="shared" si="242"/>
        <v>3939.6000000000004</v>
      </c>
      <c r="AN457" s="35"/>
      <c r="AO457" s="35"/>
      <c r="AP457" s="35"/>
      <c r="AQ457" s="35"/>
      <c r="AR457" s="36">
        <f t="shared" si="263"/>
        <v>214583.38</v>
      </c>
      <c r="AS457" s="35"/>
    </row>
    <row r="458" spans="1:45" s="8" customFormat="1" x14ac:dyDescent="0.2">
      <c r="A458" s="24">
        <f t="shared" si="264"/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27">
        <v>36770</v>
      </c>
      <c r="G458" s="24">
        <v>8</v>
      </c>
      <c r="H458" s="28">
        <v>40</v>
      </c>
      <c r="I458" s="29" t="s">
        <v>69</v>
      </c>
      <c r="J458" s="30" t="s">
        <v>27</v>
      </c>
      <c r="K458" s="29" t="s">
        <v>70</v>
      </c>
      <c r="L458" s="28" t="s">
        <v>51</v>
      </c>
      <c r="M458" s="28" t="s">
        <v>141</v>
      </c>
      <c r="N458" s="31">
        <v>6999.5</v>
      </c>
      <c r="O458" s="32"/>
      <c r="P458" s="32">
        <f t="shared" si="236"/>
        <v>6999.5</v>
      </c>
      <c r="Q458" s="35">
        <v>1091</v>
      </c>
      <c r="R458" s="35"/>
      <c r="S458" s="32"/>
      <c r="T458" s="33">
        <f t="shared" si="257"/>
        <v>1224.9124999999999</v>
      </c>
      <c r="U458" s="35">
        <f t="shared" si="258"/>
        <v>209.98499999999999</v>
      </c>
      <c r="V458" s="48">
        <f t="shared" si="237"/>
        <v>579.56039999999996</v>
      </c>
      <c r="W458" s="35">
        <f t="shared" si="259"/>
        <v>139.99</v>
      </c>
      <c r="X458" s="41">
        <v>2659.84</v>
      </c>
      <c r="Y458" s="35">
        <v>708.25</v>
      </c>
      <c r="Z458" s="32"/>
      <c r="AA458" s="49"/>
      <c r="AB458" s="35"/>
      <c r="AC458" s="41"/>
      <c r="AD458" s="35">
        <f t="shared" si="260"/>
        <v>118.9915</v>
      </c>
      <c r="AE458" s="35">
        <f t="shared" si="265"/>
        <v>3079.78</v>
      </c>
      <c r="AF458" s="41">
        <f t="shared" si="261"/>
        <v>7727.4719999999998</v>
      </c>
      <c r="AG458" s="32">
        <f t="shared" si="262"/>
        <v>16098.9</v>
      </c>
      <c r="AH458" s="35">
        <v>3499.8</v>
      </c>
      <c r="AI458" s="35">
        <f t="shared" si="238"/>
        <v>3499.75</v>
      </c>
      <c r="AJ458" s="35">
        <f t="shared" si="239"/>
        <v>965.93399999999997</v>
      </c>
      <c r="AK458" s="35">
        <f t="shared" si="240"/>
        <v>1609.89</v>
      </c>
      <c r="AL458" s="35">
        <f t="shared" si="241"/>
        <v>4829.67</v>
      </c>
      <c r="AM458" s="35">
        <f t="shared" si="242"/>
        <v>3863.7359999999999</v>
      </c>
      <c r="AN458" s="35"/>
      <c r="AO458" s="35"/>
      <c r="AP458" s="35"/>
      <c r="AQ458" s="35"/>
      <c r="AR458" s="36">
        <f t="shared" si="263"/>
        <v>209959.28480000002</v>
      </c>
      <c r="AS458" s="35"/>
    </row>
    <row r="459" spans="1:45" s="8" customFormat="1" x14ac:dyDescent="0.2">
      <c r="A459" s="24">
        <f t="shared" si="264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27">
        <v>40026</v>
      </c>
      <c r="G459" s="24">
        <v>8</v>
      </c>
      <c r="H459" s="28">
        <v>40</v>
      </c>
      <c r="I459" s="29" t="s">
        <v>69</v>
      </c>
      <c r="J459" s="30" t="s">
        <v>36</v>
      </c>
      <c r="K459" s="29" t="s">
        <v>70</v>
      </c>
      <c r="L459" s="28" t="s">
        <v>51</v>
      </c>
      <c r="M459" s="28" t="s">
        <v>141</v>
      </c>
      <c r="N459" s="31">
        <v>6999.5</v>
      </c>
      <c r="O459" s="32"/>
      <c r="P459" s="32">
        <f t="shared" si="236"/>
        <v>6999.5</v>
      </c>
      <c r="Q459" s="35">
        <v>1091</v>
      </c>
      <c r="R459" s="35"/>
      <c r="S459" s="32"/>
      <c r="T459" s="33">
        <f t="shared" si="257"/>
        <v>1224.9124999999999</v>
      </c>
      <c r="U459" s="35">
        <f t="shared" si="258"/>
        <v>209.98499999999999</v>
      </c>
      <c r="V459" s="48">
        <f t="shared" si="237"/>
        <v>503.96519999999998</v>
      </c>
      <c r="W459" s="35">
        <f t="shared" si="259"/>
        <v>139.99</v>
      </c>
      <c r="X459" s="41">
        <v>1399.92</v>
      </c>
      <c r="Y459" s="35">
        <v>708.25</v>
      </c>
      <c r="Z459" s="32"/>
      <c r="AA459" s="49"/>
      <c r="AB459" s="35"/>
      <c r="AC459" s="41">
        <v>1180</v>
      </c>
      <c r="AD459" s="35">
        <f t="shared" si="260"/>
        <v>118.9915</v>
      </c>
      <c r="AE459" s="35">
        <f t="shared" si="265"/>
        <v>3079.78</v>
      </c>
      <c r="AF459" s="41">
        <f t="shared" si="261"/>
        <v>6719.5360000000001</v>
      </c>
      <c r="AG459" s="32">
        <f t="shared" si="262"/>
        <v>13999.033333333333</v>
      </c>
      <c r="AH459" s="35">
        <v>3499.8</v>
      </c>
      <c r="AI459" s="35">
        <f t="shared" si="238"/>
        <v>3499.75</v>
      </c>
      <c r="AJ459" s="35">
        <f t="shared" si="239"/>
        <v>839.94200000000001</v>
      </c>
      <c r="AK459" s="35">
        <f t="shared" si="240"/>
        <v>1399.9033333333332</v>
      </c>
      <c r="AL459" s="35">
        <f t="shared" si="241"/>
        <v>4199.71</v>
      </c>
      <c r="AM459" s="35">
        <f t="shared" si="242"/>
        <v>3359.768</v>
      </c>
      <c r="AN459" s="35"/>
      <c r="AO459" s="35"/>
      <c r="AP459" s="35"/>
      <c r="AQ459" s="35"/>
      <c r="AR459" s="36">
        <f t="shared" si="263"/>
        <v>203515.39306666667</v>
      </c>
      <c r="AS459" s="35"/>
    </row>
    <row r="460" spans="1:45" s="8" customFormat="1" x14ac:dyDescent="0.2">
      <c r="A460" s="24">
        <f t="shared" si="264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27">
        <v>40513</v>
      </c>
      <c r="G460" s="24">
        <v>8</v>
      </c>
      <c r="H460" s="28">
        <v>40</v>
      </c>
      <c r="I460" s="29" t="s">
        <v>69</v>
      </c>
      <c r="J460" s="30" t="s">
        <v>36</v>
      </c>
      <c r="K460" s="29" t="s">
        <v>70</v>
      </c>
      <c r="L460" s="28" t="s">
        <v>51</v>
      </c>
      <c r="M460" s="28" t="s">
        <v>141</v>
      </c>
      <c r="N460" s="31">
        <v>6999.5</v>
      </c>
      <c r="O460" s="32"/>
      <c r="P460" s="32">
        <f t="shared" si="236"/>
        <v>6999.5</v>
      </c>
      <c r="Q460" s="35">
        <v>1091</v>
      </c>
      <c r="R460" s="35"/>
      <c r="S460" s="32"/>
      <c r="T460" s="33">
        <f t="shared" si="257"/>
        <v>1224.9124999999999</v>
      </c>
      <c r="U460" s="35">
        <f t="shared" si="258"/>
        <v>209.98499999999999</v>
      </c>
      <c r="V460" s="48">
        <f t="shared" si="237"/>
        <v>487.16519999999997</v>
      </c>
      <c r="W460" s="35">
        <f t="shared" si="259"/>
        <v>139.99</v>
      </c>
      <c r="X460" s="41">
        <v>1119.92</v>
      </c>
      <c r="Y460" s="35">
        <v>708.25</v>
      </c>
      <c r="Z460" s="32"/>
      <c r="AA460" s="49"/>
      <c r="AB460" s="35"/>
      <c r="AC460" s="41">
        <v>1180</v>
      </c>
      <c r="AD460" s="35">
        <f t="shared" si="260"/>
        <v>118.9915</v>
      </c>
      <c r="AE460" s="35">
        <f t="shared" si="265"/>
        <v>3079.78</v>
      </c>
      <c r="AF460" s="41">
        <f t="shared" si="261"/>
        <v>6495.5360000000001</v>
      </c>
      <c r="AG460" s="32">
        <f t="shared" si="262"/>
        <v>13532.366666666667</v>
      </c>
      <c r="AH460" s="35">
        <v>3499.8</v>
      </c>
      <c r="AI460" s="35">
        <f t="shared" si="238"/>
        <v>3499.75</v>
      </c>
      <c r="AJ460" s="35">
        <f t="shared" si="239"/>
        <v>811.94200000000001</v>
      </c>
      <c r="AK460" s="35">
        <f t="shared" si="240"/>
        <v>1353.2366666666667</v>
      </c>
      <c r="AL460" s="35">
        <f t="shared" si="241"/>
        <v>4059.71</v>
      </c>
      <c r="AM460" s="35">
        <f t="shared" si="242"/>
        <v>3247.768</v>
      </c>
      <c r="AN460" s="35"/>
      <c r="AO460" s="35"/>
      <c r="AP460" s="35"/>
      <c r="AQ460" s="35"/>
      <c r="AR460" s="36">
        <f t="shared" si="263"/>
        <v>198936.45973333332</v>
      </c>
      <c r="AS460" s="35"/>
    </row>
    <row r="461" spans="1:45" s="8" customFormat="1" x14ac:dyDescent="0.2">
      <c r="A461" s="24">
        <f t="shared" si="264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27">
        <v>40560</v>
      </c>
      <c r="G461" s="24">
        <v>8</v>
      </c>
      <c r="H461" s="28">
        <v>40</v>
      </c>
      <c r="I461" s="29" t="s">
        <v>68</v>
      </c>
      <c r="J461" s="30" t="s">
        <v>38</v>
      </c>
      <c r="K461" s="29" t="s">
        <v>70</v>
      </c>
      <c r="L461" s="28" t="s">
        <v>51</v>
      </c>
      <c r="M461" s="28" t="s">
        <v>141</v>
      </c>
      <c r="N461" s="31">
        <v>6999.5</v>
      </c>
      <c r="O461" s="32"/>
      <c r="P461" s="32">
        <f>N461+O461</f>
        <v>6999.5</v>
      </c>
      <c r="Q461" s="35">
        <v>1091</v>
      </c>
      <c r="R461" s="35"/>
      <c r="S461" s="32"/>
      <c r="T461" s="33">
        <f t="shared" si="257"/>
        <v>1224.9124999999999</v>
      </c>
      <c r="U461" s="35">
        <f t="shared" si="258"/>
        <v>209.98499999999999</v>
      </c>
      <c r="V461" s="48">
        <f t="shared" si="237"/>
        <v>487.16640000000001</v>
      </c>
      <c r="W461" s="35">
        <f t="shared" si="259"/>
        <v>139.99</v>
      </c>
      <c r="X461" s="41">
        <v>1119.94</v>
      </c>
      <c r="Y461" s="35">
        <v>708.25</v>
      </c>
      <c r="Z461" s="32"/>
      <c r="AA461" s="49"/>
      <c r="AB461" s="35"/>
      <c r="AC461" s="41">
        <v>1180</v>
      </c>
      <c r="AD461" s="35">
        <f t="shared" si="260"/>
        <v>118.9915</v>
      </c>
      <c r="AE461" s="35">
        <f t="shared" si="265"/>
        <v>3079.78</v>
      </c>
      <c r="AF461" s="41">
        <f t="shared" si="261"/>
        <v>6495.5520000000006</v>
      </c>
      <c r="AG461" s="32">
        <f t="shared" si="262"/>
        <v>13532.400000000001</v>
      </c>
      <c r="AH461" s="35">
        <v>3499.8</v>
      </c>
      <c r="AI461" s="35">
        <f t="shared" si="238"/>
        <v>3499.75</v>
      </c>
      <c r="AJ461" s="35">
        <f t="shared" si="239"/>
        <v>811.94400000000007</v>
      </c>
      <c r="AK461" s="35">
        <f t="shared" si="240"/>
        <v>1353.2400000000002</v>
      </c>
      <c r="AL461" s="35">
        <f t="shared" si="241"/>
        <v>4059.7200000000003</v>
      </c>
      <c r="AM461" s="35">
        <f t="shared" si="242"/>
        <v>3247.7760000000003</v>
      </c>
      <c r="AN461" s="35"/>
      <c r="AO461" s="35"/>
      <c r="AP461" s="35"/>
      <c r="AQ461" s="35"/>
      <c r="AR461" s="36">
        <f t="shared" si="263"/>
        <v>198936.7868</v>
      </c>
      <c r="AS461" s="35"/>
    </row>
    <row r="462" spans="1:45" s="8" customFormat="1" x14ac:dyDescent="0.2">
      <c r="A462" s="24">
        <f t="shared" si="264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27">
        <v>40452</v>
      </c>
      <c r="G462" s="24">
        <v>8</v>
      </c>
      <c r="H462" s="28">
        <v>40</v>
      </c>
      <c r="I462" s="29" t="s">
        <v>69</v>
      </c>
      <c r="J462" s="30" t="s">
        <v>27</v>
      </c>
      <c r="K462" s="29" t="s">
        <v>70</v>
      </c>
      <c r="L462" s="28" t="s">
        <v>51</v>
      </c>
      <c r="M462" s="28" t="s">
        <v>141</v>
      </c>
      <c r="N462" s="31">
        <v>6999.5</v>
      </c>
      <c r="O462" s="32"/>
      <c r="P462" s="32">
        <f t="shared" si="236"/>
        <v>6999.5</v>
      </c>
      <c r="Q462" s="35">
        <v>1091</v>
      </c>
      <c r="R462" s="35"/>
      <c r="S462" s="32"/>
      <c r="T462" s="33">
        <f t="shared" si="257"/>
        <v>1224.9124999999999</v>
      </c>
      <c r="U462" s="35">
        <f t="shared" si="258"/>
        <v>209.98499999999999</v>
      </c>
      <c r="V462" s="48">
        <f t="shared" si="237"/>
        <v>487.16640000000001</v>
      </c>
      <c r="W462" s="35">
        <f t="shared" si="259"/>
        <v>139.99</v>
      </c>
      <c r="X462" s="41">
        <v>1119.94</v>
      </c>
      <c r="Y462" s="35">
        <v>708.25</v>
      </c>
      <c r="Z462" s="32"/>
      <c r="AA462" s="49"/>
      <c r="AB462" s="35"/>
      <c r="AC462" s="41"/>
      <c r="AD462" s="35">
        <f t="shared" si="260"/>
        <v>118.9915</v>
      </c>
      <c r="AE462" s="35">
        <f t="shared" si="265"/>
        <v>3079.78</v>
      </c>
      <c r="AF462" s="41">
        <f t="shared" si="261"/>
        <v>6495.5520000000006</v>
      </c>
      <c r="AG462" s="32">
        <f t="shared" si="262"/>
        <v>13532.400000000001</v>
      </c>
      <c r="AH462" s="35">
        <v>3499.8</v>
      </c>
      <c r="AI462" s="35">
        <f t="shared" si="238"/>
        <v>3499.75</v>
      </c>
      <c r="AJ462" s="35">
        <f t="shared" si="239"/>
        <v>811.94400000000007</v>
      </c>
      <c r="AK462" s="35">
        <f t="shared" si="240"/>
        <v>1353.2400000000002</v>
      </c>
      <c r="AL462" s="35">
        <f t="shared" si="241"/>
        <v>4059.7200000000003</v>
      </c>
      <c r="AM462" s="35">
        <f t="shared" si="242"/>
        <v>3247.7760000000003</v>
      </c>
      <c r="AN462" s="35"/>
      <c r="AO462" s="35"/>
      <c r="AP462" s="35"/>
      <c r="AQ462" s="35"/>
      <c r="AR462" s="36">
        <f t="shared" si="263"/>
        <v>184776.7868</v>
      </c>
      <c r="AS462" s="35"/>
    </row>
    <row r="463" spans="1:45" s="8" customFormat="1" x14ac:dyDescent="0.2">
      <c r="A463" s="24">
        <f t="shared" si="264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27">
        <v>41775</v>
      </c>
      <c r="G463" s="24">
        <v>8</v>
      </c>
      <c r="H463" s="28">
        <v>40</v>
      </c>
      <c r="I463" s="29" t="s">
        <v>69</v>
      </c>
      <c r="J463" s="30" t="s">
        <v>37</v>
      </c>
      <c r="K463" s="29" t="s">
        <v>70</v>
      </c>
      <c r="L463" s="28" t="s">
        <v>51</v>
      </c>
      <c r="M463" s="28" t="s">
        <v>141</v>
      </c>
      <c r="N463" s="31">
        <v>6999.5</v>
      </c>
      <c r="O463" s="32"/>
      <c r="P463" s="32">
        <f t="shared" si="236"/>
        <v>6999.5</v>
      </c>
      <c r="Q463" s="35">
        <v>1091</v>
      </c>
      <c r="R463" s="35"/>
      <c r="S463" s="32"/>
      <c r="T463" s="33">
        <f t="shared" si="257"/>
        <v>1224.9124999999999</v>
      </c>
      <c r="U463" s="35">
        <f t="shared" si="258"/>
        <v>209.98499999999999</v>
      </c>
      <c r="V463" s="48">
        <f t="shared" si="237"/>
        <v>461.9676</v>
      </c>
      <c r="W463" s="35">
        <f t="shared" si="259"/>
        <v>139.99</v>
      </c>
      <c r="X463" s="41">
        <v>699.96</v>
      </c>
      <c r="Y463" s="35">
        <v>708.25</v>
      </c>
      <c r="Z463" s="32"/>
      <c r="AA463" s="49"/>
      <c r="AB463" s="35"/>
      <c r="AC463" s="41"/>
      <c r="AD463" s="35">
        <f t="shared" si="260"/>
        <v>118.9915</v>
      </c>
      <c r="AE463" s="35">
        <f t="shared" si="265"/>
        <v>3079.78</v>
      </c>
      <c r="AF463" s="41">
        <f t="shared" si="261"/>
        <v>6159.5679999999993</v>
      </c>
      <c r="AG463" s="32">
        <f t="shared" si="262"/>
        <v>12832.433333333332</v>
      </c>
      <c r="AH463" s="35">
        <v>3499.8</v>
      </c>
      <c r="AI463" s="35">
        <f t="shared" si="238"/>
        <v>3499.75</v>
      </c>
      <c r="AJ463" s="35">
        <f t="shared" si="239"/>
        <v>769.94599999999991</v>
      </c>
      <c r="AK463" s="35">
        <f t="shared" si="240"/>
        <v>1283.2433333333333</v>
      </c>
      <c r="AL463" s="35">
        <f t="shared" si="241"/>
        <v>3849.73</v>
      </c>
      <c r="AM463" s="35">
        <f t="shared" si="242"/>
        <v>3079.7839999999997</v>
      </c>
      <c r="AN463" s="35"/>
      <c r="AO463" s="35"/>
      <c r="AP463" s="35"/>
      <c r="AQ463" s="35"/>
      <c r="AR463" s="36">
        <f t="shared" si="263"/>
        <v>177908.71386666669</v>
      </c>
      <c r="AS463" s="35"/>
    </row>
    <row r="464" spans="1:45" s="8" customFormat="1" x14ac:dyDescent="0.2">
      <c r="A464" s="24">
        <f t="shared" si="264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27">
        <v>43543</v>
      </c>
      <c r="G464" s="24">
        <v>8</v>
      </c>
      <c r="H464" s="28">
        <v>40</v>
      </c>
      <c r="I464" s="29" t="s">
        <v>69</v>
      </c>
      <c r="J464" s="30" t="s">
        <v>37</v>
      </c>
      <c r="K464" s="29" t="s">
        <v>70</v>
      </c>
      <c r="L464" s="28" t="s">
        <v>51</v>
      </c>
      <c r="M464" s="28" t="s">
        <v>141</v>
      </c>
      <c r="N464" s="31">
        <v>6999.5</v>
      </c>
      <c r="O464" s="32"/>
      <c r="P464" s="32">
        <f t="shared" si="236"/>
        <v>6999.5</v>
      </c>
      <c r="Q464" s="35">
        <v>1091</v>
      </c>
      <c r="R464" s="35"/>
      <c r="S464" s="32"/>
      <c r="T464" s="33">
        <f t="shared" si="257"/>
        <v>1224.9124999999999</v>
      </c>
      <c r="U464" s="35">
        <f t="shared" si="258"/>
        <v>209.98499999999999</v>
      </c>
      <c r="V464" s="48">
        <f t="shared" si="237"/>
        <v>419.96999999999997</v>
      </c>
      <c r="W464" s="35">
        <f t="shared" si="259"/>
        <v>139.99</v>
      </c>
      <c r="X464" s="41"/>
      <c r="Y464" s="35">
        <v>708.25</v>
      </c>
      <c r="Z464" s="32"/>
      <c r="AA464" s="49"/>
      <c r="AB464" s="35"/>
      <c r="AC464" s="41"/>
      <c r="AD464" s="35">
        <f t="shared" si="260"/>
        <v>118.9915</v>
      </c>
      <c r="AE464" s="35">
        <f t="shared" si="265"/>
        <v>3079.78</v>
      </c>
      <c r="AF464" s="41">
        <f t="shared" si="261"/>
        <v>5599.6</v>
      </c>
      <c r="AG464" s="32">
        <f t="shared" si="262"/>
        <v>11665.833333333334</v>
      </c>
      <c r="AH464" s="35">
        <v>1847.12</v>
      </c>
      <c r="AI464" s="35">
        <f t="shared" si="238"/>
        <v>3499.75</v>
      </c>
      <c r="AJ464" s="35">
        <f t="shared" si="239"/>
        <v>699.95</v>
      </c>
      <c r="AK464" s="35">
        <f t="shared" si="240"/>
        <v>1166.5833333333333</v>
      </c>
      <c r="AL464" s="35">
        <f t="shared" si="241"/>
        <v>3499.75</v>
      </c>
      <c r="AM464" s="35">
        <f t="shared" si="242"/>
        <v>2799.8</v>
      </c>
      <c r="AN464" s="35"/>
      <c r="AO464" s="35"/>
      <c r="AP464" s="35"/>
      <c r="AQ464" s="35"/>
      <c r="AR464" s="36">
        <f t="shared" si="263"/>
        <v>164809.35466666665</v>
      </c>
      <c r="AS464" s="35"/>
    </row>
    <row r="465" spans="1:45" s="8" customFormat="1" x14ac:dyDescent="0.2">
      <c r="A465" s="24">
        <f t="shared" si="264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27">
        <v>41229</v>
      </c>
      <c r="G465" s="24">
        <v>7</v>
      </c>
      <c r="H465" s="28">
        <v>40</v>
      </c>
      <c r="I465" s="29" t="s">
        <v>69</v>
      </c>
      <c r="J465" s="30" t="s">
        <v>28</v>
      </c>
      <c r="K465" s="29" t="s">
        <v>70</v>
      </c>
      <c r="L465" s="28" t="s">
        <v>51</v>
      </c>
      <c r="M465" s="28" t="s">
        <v>141</v>
      </c>
      <c r="N465" s="31">
        <v>6654.95</v>
      </c>
      <c r="O465" s="32"/>
      <c r="P465" s="32">
        <f t="shared" si="236"/>
        <v>6654.95</v>
      </c>
      <c r="Q465" s="35">
        <v>1091</v>
      </c>
      <c r="R465" s="35"/>
      <c r="S465" s="32"/>
      <c r="T465" s="33">
        <f t="shared" si="257"/>
        <v>1164.6162499999998</v>
      </c>
      <c r="U465" s="35">
        <f t="shared" si="258"/>
        <v>199.64849999999998</v>
      </c>
      <c r="V465" s="48">
        <f t="shared" si="237"/>
        <v>447.21179999999998</v>
      </c>
      <c r="W465" s="35">
        <f t="shared" si="259"/>
        <v>133.09899999999999</v>
      </c>
      <c r="X465" s="41">
        <v>798.58</v>
      </c>
      <c r="Y465" s="35">
        <v>708.25</v>
      </c>
      <c r="Z465" s="32"/>
      <c r="AA465" s="49"/>
      <c r="AB465" s="35"/>
      <c r="AC465" s="41"/>
      <c r="AD465" s="35">
        <f t="shared" si="260"/>
        <v>113.13415000000001</v>
      </c>
      <c r="AE465" s="35">
        <f t="shared" si="265"/>
        <v>2928.1779999999999</v>
      </c>
      <c r="AF465" s="41">
        <f t="shared" si="261"/>
        <v>5962.8239999999996</v>
      </c>
      <c r="AG465" s="32">
        <f t="shared" si="262"/>
        <v>12422.55</v>
      </c>
      <c r="AH465" s="35">
        <v>3327.45</v>
      </c>
      <c r="AI465" s="35">
        <f t="shared" si="238"/>
        <v>3327.4749999999999</v>
      </c>
      <c r="AJ465" s="35">
        <f t="shared" si="239"/>
        <v>745.35299999999995</v>
      </c>
      <c r="AK465" s="35">
        <f t="shared" si="240"/>
        <v>1242.2549999999999</v>
      </c>
      <c r="AL465" s="35">
        <f t="shared" si="241"/>
        <v>3726.7649999999999</v>
      </c>
      <c r="AM465" s="35">
        <f t="shared" si="242"/>
        <v>2981.4119999999998</v>
      </c>
      <c r="AN465" s="35"/>
      <c r="AO465" s="35"/>
      <c r="AP465" s="35"/>
      <c r="AQ465" s="35"/>
      <c r="AR465" s="36">
        <f t="shared" si="263"/>
        <v>172390.13839999997</v>
      </c>
      <c r="AS465" s="35"/>
    </row>
    <row r="466" spans="1:45" s="8" customFormat="1" x14ac:dyDescent="0.2">
      <c r="A466" s="24">
        <f t="shared" si="264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27">
        <v>41761</v>
      </c>
      <c r="G466" s="24">
        <v>7</v>
      </c>
      <c r="H466" s="28">
        <v>40</v>
      </c>
      <c r="I466" s="29" t="s">
        <v>69</v>
      </c>
      <c r="J466" s="30" t="s">
        <v>28</v>
      </c>
      <c r="K466" s="29" t="s">
        <v>70</v>
      </c>
      <c r="L466" s="28" t="s">
        <v>51</v>
      </c>
      <c r="M466" s="28" t="s">
        <v>141</v>
      </c>
      <c r="N466" s="31">
        <v>6654.95</v>
      </c>
      <c r="O466" s="32"/>
      <c r="P466" s="32">
        <f t="shared" si="236"/>
        <v>6654.95</v>
      </c>
      <c r="Q466" s="35">
        <v>1091</v>
      </c>
      <c r="R466" s="35"/>
      <c r="S466" s="32"/>
      <c r="T466" s="33">
        <f t="shared" si="257"/>
        <v>1164.6162499999998</v>
      </c>
      <c r="U466" s="35">
        <f t="shared" si="258"/>
        <v>199.64849999999998</v>
      </c>
      <c r="V466" s="48">
        <f t="shared" si="237"/>
        <v>439.22699999999998</v>
      </c>
      <c r="W466" s="35">
        <f t="shared" si="259"/>
        <v>133.09899999999999</v>
      </c>
      <c r="X466" s="41">
        <v>665.5</v>
      </c>
      <c r="Y466" s="35">
        <v>708.25</v>
      </c>
      <c r="Z466" s="32"/>
      <c r="AA466" s="49"/>
      <c r="AB466" s="35"/>
      <c r="AC466" s="41"/>
      <c r="AD466" s="35">
        <f t="shared" si="260"/>
        <v>113.13415000000001</v>
      </c>
      <c r="AE466" s="35">
        <f t="shared" si="265"/>
        <v>2928.1779999999999</v>
      </c>
      <c r="AF466" s="41">
        <f t="shared" si="261"/>
        <v>5856.36</v>
      </c>
      <c r="AG466" s="32">
        <f t="shared" si="262"/>
        <v>12200.75</v>
      </c>
      <c r="AH466" s="35">
        <v>3327.45</v>
      </c>
      <c r="AI466" s="35">
        <f t="shared" si="238"/>
        <v>3327.4749999999999</v>
      </c>
      <c r="AJ466" s="35">
        <f t="shared" si="239"/>
        <v>732.04499999999996</v>
      </c>
      <c r="AK466" s="35">
        <f t="shared" si="240"/>
        <v>1220.0749999999998</v>
      </c>
      <c r="AL466" s="35">
        <f t="shared" si="241"/>
        <v>3660.2249999999999</v>
      </c>
      <c r="AM466" s="35">
        <f t="shared" si="242"/>
        <v>2928.18</v>
      </c>
      <c r="AN466" s="35"/>
      <c r="AO466" s="35"/>
      <c r="AP466" s="35"/>
      <c r="AQ466" s="35"/>
      <c r="AR466" s="36">
        <f t="shared" si="263"/>
        <v>170213.83679999999</v>
      </c>
      <c r="AS466" s="35"/>
    </row>
    <row r="467" spans="1:45" s="8" customFormat="1" x14ac:dyDescent="0.2">
      <c r="A467" s="24">
        <f t="shared" si="264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27">
        <v>41761</v>
      </c>
      <c r="G467" s="24">
        <v>7</v>
      </c>
      <c r="H467" s="28">
        <v>40</v>
      </c>
      <c r="I467" s="29" t="s">
        <v>69</v>
      </c>
      <c r="J467" s="30" t="s">
        <v>28</v>
      </c>
      <c r="K467" s="29" t="s">
        <v>70</v>
      </c>
      <c r="L467" s="28" t="s">
        <v>51</v>
      </c>
      <c r="M467" s="28" t="s">
        <v>141</v>
      </c>
      <c r="N467" s="31">
        <v>6654.95</v>
      </c>
      <c r="O467" s="32"/>
      <c r="P467" s="32">
        <f t="shared" ref="P467:P468" si="266">N467+O467</f>
        <v>6654.95</v>
      </c>
      <c r="Q467" s="35">
        <v>1091</v>
      </c>
      <c r="R467" s="35"/>
      <c r="S467" s="32"/>
      <c r="T467" s="33">
        <f t="shared" si="257"/>
        <v>1164.6162499999998</v>
      </c>
      <c r="U467" s="35">
        <f t="shared" si="258"/>
        <v>199.64849999999998</v>
      </c>
      <c r="V467" s="48">
        <f t="shared" si="237"/>
        <v>439.22699999999998</v>
      </c>
      <c r="W467" s="35">
        <f t="shared" si="259"/>
        <v>133.09899999999999</v>
      </c>
      <c r="X467" s="41">
        <v>665.5</v>
      </c>
      <c r="Y467" s="35">
        <v>708.25</v>
      </c>
      <c r="Z467" s="32"/>
      <c r="AA467" s="49"/>
      <c r="AB467" s="35"/>
      <c r="AC467" s="41"/>
      <c r="AD467" s="35">
        <f t="shared" si="260"/>
        <v>113.13415000000001</v>
      </c>
      <c r="AE467" s="35">
        <f t="shared" si="265"/>
        <v>2928.1779999999999</v>
      </c>
      <c r="AF467" s="41">
        <f t="shared" si="261"/>
        <v>5856.36</v>
      </c>
      <c r="AG467" s="32">
        <f t="shared" si="262"/>
        <v>12200.75</v>
      </c>
      <c r="AH467" s="35">
        <v>3327.45</v>
      </c>
      <c r="AI467" s="35">
        <f t="shared" si="238"/>
        <v>3327.4749999999999</v>
      </c>
      <c r="AJ467" s="35">
        <f t="shared" si="239"/>
        <v>732.04499999999996</v>
      </c>
      <c r="AK467" s="35">
        <f t="shared" si="240"/>
        <v>1220.0749999999998</v>
      </c>
      <c r="AL467" s="35">
        <f t="shared" si="241"/>
        <v>3660.2249999999999</v>
      </c>
      <c r="AM467" s="35">
        <f t="shared" si="242"/>
        <v>2928.18</v>
      </c>
      <c r="AN467" s="35"/>
      <c r="AO467" s="35"/>
      <c r="AP467" s="35"/>
      <c r="AQ467" s="35"/>
      <c r="AR467" s="36">
        <f t="shared" si="263"/>
        <v>170213.83679999999</v>
      </c>
      <c r="AS467" s="35"/>
    </row>
    <row r="468" spans="1:45" s="8" customFormat="1" x14ac:dyDescent="0.2">
      <c r="A468" s="24">
        <f t="shared" si="264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27">
        <v>43344</v>
      </c>
      <c r="G468" s="24">
        <v>7</v>
      </c>
      <c r="H468" s="28">
        <v>40</v>
      </c>
      <c r="I468" s="29" t="s">
        <v>69</v>
      </c>
      <c r="J468" s="30" t="s">
        <v>28</v>
      </c>
      <c r="K468" s="29" t="s">
        <v>70</v>
      </c>
      <c r="L468" s="28" t="s">
        <v>51</v>
      </c>
      <c r="M468" s="28" t="s">
        <v>141</v>
      </c>
      <c r="N468" s="31">
        <v>6654.95</v>
      </c>
      <c r="O468" s="32"/>
      <c r="P468" s="32">
        <f t="shared" si="266"/>
        <v>6654.95</v>
      </c>
      <c r="Q468" s="35">
        <v>1091</v>
      </c>
      <c r="R468" s="35"/>
      <c r="S468" s="32"/>
      <c r="T468" s="33">
        <f t="shared" si="257"/>
        <v>1164.6162499999998</v>
      </c>
      <c r="U468" s="35">
        <f t="shared" si="258"/>
        <v>199.64849999999998</v>
      </c>
      <c r="V468" s="48">
        <f t="shared" si="237"/>
        <v>399.29699999999997</v>
      </c>
      <c r="W468" s="35">
        <f t="shared" si="259"/>
        <v>133.09899999999999</v>
      </c>
      <c r="X468" s="41"/>
      <c r="Y468" s="35">
        <v>708.25</v>
      </c>
      <c r="Z468" s="32"/>
      <c r="AA468" s="49"/>
      <c r="AB468" s="35"/>
      <c r="AC468" s="41"/>
      <c r="AD468" s="35">
        <f t="shared" si="260"/>
        <v>113.13415000000001</v>
      </c>
      <c r="AE468" s="35">
        <f t="shared" si="265"/>
        <v>2928.1779999999999</v>
      </c>
      <c r="AF468" s="41">
        <f t="shared" si="261"/>
        <v>5323.9599999999991</v>
      </c>
      <c r="AG468" s="32">
        <f t="shared" si="262"/>
        <v>11091.583333333332</v>
      </c>
      <c r="AH468" s="35">
        <v>3327.45</v>
      </c>
      <c r="AI468" s="35">
        <f t="shared" si="238"/>
        <v>3327.4749999999999</v>
      </c>
      <c r="AJ468" s="35">
        <f t="shared" si="239"/>
        <v>665.49499999999989</v>
      </c>
      <c r="AK468" s="35">
        <f t="shared" si="240"/>
        <v>1109.1583333333333</v>
      </c>
      <c r="AL468" s="35">
        <f t="shared" si="241"/>
        <v>3327.4749999999999</v>
      </c>
      <c r="AM468" s="35">
        <f t="shared" si="242"/>
        <v>2661.9799999999996</v>
      </c>
      <c r="AN468" s="35"/>
      <c r="AO468" s="35"/>
      <c r="AP468" s="35"/>
      <c r="AQ468" s="35"/>
      <c r="AR468" s="36">
        <f t="shared" si="263"/>
        <v>159330.69346666668</v>
      </c>
      <c r="AS468" s="35"/>
    </row>
    <row r="469" spans="1:45" s="8" customFormat="1" x14ac:dyDescent="0.2">
      <c r="A469" s="24">
        <f t="shared" si="264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27">
        <v>43344</v>
      </c>
      <c r="G469" s="24">
        <v>4</v>
      </c>
      <c r="H469" s="28">
        <v>40</v>
      </c>
      <c r="I469" s="29" t="s">
        <v>69</v>
      </c>
      <c r="J469" s="30" t="s">
        <v>33</v>
      </c>
      <c r="K469" s="29" t="s">
        <v>70</v>
      </c>
      <c r="L469" s="28" t="s">
        <v>51</v>
      </c>
      <c r="M469" s="28" t="s">
        <v>141</v>
      </c>
      <c r="N469" s="31">
        <v>5723.25</v>
      </c>
      <c r="O469" s="32"/>
      <c r="P469" s="32">
        <f t="shared" si="236"/>
        <v>5723.25</v>
      </c>
      <c r="Q469" s="35">
        <v>1091</v>
      </c>
      <c r="R469" s="35"/>
      <c r="S469" s="32"/>
      <c r="T469" s="33">
        <f t="shared" si="257"/>
        <v>1001.5687499999999</v>
      </c>
      <c r="U469" s="35">
        <f t="shared" si="258"/>
        <v>171.69749999999999</v>
      </c>
      <c r="V469" s="48">
        <f t="shared" si="237"/>
        <v>343.39499999999998</v>
      </c>
      <c r="W469" s="35">
        <f t="shared" si="259"/>
        <v>114.465</v>
      </c>
      <c r="X469" s="41"/>
      <c r="Y469" s="35">
        <v>708.25</v>
      </c>
      <c r="Z469" s="32"/>
      <c r="AA469" s="49"/>
      <c r="AB469" s="35"/>
      <c r="AC469" s="41"/>
      <c r="AD469" s="35">
        <f t="shared" si="260"/>
        <v>97.29525000000001</v>
      </c>
      <c r="AE469" s="35">
        <f t="shared" si="265"/>
        <v>2518.23</v>
      </c>
      <c r="AF469" s="41">
        <f t="shared" si="261"/>
        <v>4578.6000000000004</v>
      </c>
      <c r="AG469" s="32">
        <f t="shared" si="262"/>
        <v>9538.75</v>
      </c>
      <c r="AH469" s="35">
        <v>2861.55</v>
      </c>
      <c r="AI469" s="35">
        <f t="shared" si="238"/>
        <v>2861.625</v>
      </c>
      <c r="AJ469" s="35">
        <f t="shared" si="239"/>
        <v>572.32500000000005</v>
      </c>
      <c r="AK469" s="35">
        <f t="shared" si="240"/>
        <v>953.875</v>
      </c>
      <c r="AL469" s="35">
        <f t="shared" si="241"/>
        <v>2861.625</v>
      </c>
      <c r="AM469" s="35">
        <f t="shared" si="242"/>
        <v>2289.3000000000002</v>
      </c>
      <c r="AN469" s="35"/>
      <c r="AO469" s="35"/>
      <c r="AP469" s="35"/>
      <c r="AQ469" s="35"/>
      <c r="AR469" s="36">
        <f t="shared" si="263"/>
        <v>140046.93799999999</v>
      </c>
      <c r="AS469" s="35"/>
    </row>
    <row r="470" spans="1:45" s="8" customFormat="1" x14ac:dyDescent="0.2">
      <c r="A470" s="24">
        <f t="shared" si="264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27">
        <v>43344</v>
      </c>
      <c r="G470" s="24">
        <v>4</v>
      </c>
      <c r="H470" s="28">
        <v>40</v>
      </c>
      <c r="I470" s="29" t="s">
        <v>69</v>
      </c>
      <c r="J470" s="30" t="s">
        <v>33</v>
      </c>
      <c r="K470" s="29" t="s">
        <v>70</v>
      </c>
      <c r="L470" s="28" t="s">
        <v>51</v>
      </c>
      <c r="M470" s="28" t="s">
        <v>141</v>
      </c>
      <c r="N470" s="31">
        <v>5723.25</v>
      </c>
      <c r="O470" s="32"/>
      <c r="P470" s="32">
        <f t="shared" si="236"/>
        <v>5723.25</v>
      </c>
      <c r="Q470" s="35">
        <v>1091</v>
      </c>
      <c r="R470" s="35"/>
      <c r="S470" s="32"/>
      <c r="T470" s="33">
        <f t="shared" si="257"/>
        <v>1001.5687499999999</v>
      </c>
      <c r="U470" s="35">
        <f t="shared" si="258"/>
        <v>171.69749999999999</v>
      </c>
      <c r="V470" s="48">
        <f t="shared" si="237"/>
        <v>343.39499999999998</v>
      </c>
      <c r="W470" s="35">
        <f t="shared" si="259"/>
        <v>114.465</v>
      </c>
      <c r="X470" s="41"/>
      <c r="Y470" s="35">
        <v>708.25</v>
      </c>
      <c r="Z470" s="32"/>
      <c r="AA470" s="49"/>
      <c r="AB470" s="35"/>
      <c r="AC470" s="41"/>
      <c r="AD470" s="35">
        <f t="shared" si="260"/>
        <v>97.29525000000001</v>
      </c>
      <c r="AE470" s="35">
        <f t="shared" si="265"/>
        <v>2518.23</v>
      </c>
      <c r="AF470" s="41">
        <f t="shared" si="261"/>
        <v>4578.6000000000004</v>
      </c>
      <c r="AG470" s="32">
        <f t="shared" si="262"/>
        <v>9538.75</v>
      </c>
      <c r="AH470" s="35">
        <v>2861.55</v>
      </c>
      <c r="AI470" s="35">
        <f t="shared" si="238"/>
        <v>2861.625</v>
      </c>
      <c r="AJ470" s="35">
        <f t="shared" si="239"/>
        <v>572.32500000000005</v>
      </c>
      <c r="AK470" s="35">
        <f t="shared" si="240"/>
        <v>953.875</v>
      </c>
      <c r="AL470" s="35">
        <f t="shared" si="241"/>
        <v>2861.625</v>
      </c>
      <c r="AM470" s="35">
        <f t="shared" si="242"/>
        <v>2289.3000000000002</v>
      </c>
      <c r="AN470" s="35"/>
      <c r="AO470" s="35"/>
      <c r="AP470" s="35"/>
      <c r="AQ470" s="35"/>
      <c r="AR470" s="36">
        <f t="shared" si="263"/>
        <v>140046.93799999999</v>
      </c>
      <c r="AS470" s="35"/>
    </row>
    <row r="471" spans="1:45" s="8" customFormat="1" x14ac:dyDescent="0.2">
      <c r="A471" s="24">
        <f t="shared" si="264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27">
        <v>43725</v>
      </c>
      <c r="G471" s="24">
        <v>4</v>
      </c>
      <c r="H471" s="28">
        <v>40</v>
      </c>
      <c r="I471" s="29" t="s">
        <v>69</v>
      </c>
      <c r="J471" s="30" t="s">
        <v>30</v>
      </c>
      <c r="K471" s="29" t="s">
        <v>70</v>
      </c>
      <c r="L471" s="28" t="s">
        <v>51</v>
      </c>
      <c r="M471" s="28" t="s">
        <v>141</v>
      </c>
      <c r="N471" s="31">
        <v>5723.25</v>
      </c>
      <c r="O471" s="32"/>
      <c r="P471" s="32">
        <f t="shared" si="236"/>
        <v>5723.25</v>
      </c>
      <c r="Q471" s="35">
        <v>1091</v>
      </c>
      <c r="R471" s="35"/>
      <c r="S471" s="32"/>
      <c r="T471" s="33">
        <f t="shared" si="257"/>
        <v>1001.5687499999999</v>
      </c>
      <c r="U471" s="35">
        <f t="shared" si="258"/>
        <v>171.69749999999999</v>
      </c>
      <c r="V471" s="48">
        <f t="shared" si="237"/>
        <v>343.39499999999998</v>
      </c>
      <c r="W471" s="35">
        <f t="shared" si="259"/>
        <v>114.465</v>
      </c>
      <c r="X471" s="41"/>
      <c r="Y471" s="35">
        <v>708.25</v>
      </c>
      <c r="Z471" s="32"/>
      <c r="AA471" s="49"/>
      <c r="AB471" s="35"/>
      <c r="AC471" s="41"/>
      <c r="AD471" s="35">
        <f t="shared" si="260"/>
        <v>97.29525000000001</v>
      </c>
      <c r="AE471" s="35">
        <f t="shared" si="265"/>
        <v>2518.23</v>
      </c>
      <c r="AF471" s="41">
        <f t="shared" si="261"/>
        <v>4578.6000000000004</v>
      </c>
      <c r="AG471" s="32">
        <f t="shared" si="262"/>
        <v>9538.75</v>
      </c>
      <c r="AH471" s="35">
        <v>95.39</v>
      </c>
      <c r="AI471" s="35">
        <f t="shared" si="238"/>
        <v>2861.625</v>
      </c>
      <c r="AJ471" s="35">
        <f t="shared" si="239"/>
        <v>572.32500000000005</v>
      </c>
      <c r="AK471" s="35">
        <f t="shared" si="240"/>
        <v>953.875</v>
      </c>
      <c r="AL471" s="35">
        <f t="shared" si="241"/>
        <v>2861.625</v>
      </c>
      <c r="AM471" s="35">
        <f t="shared" si="242"/>
        <v>2289.3000000000002</v>
      </c>
      <c r="AN471" s="35"/>
      <c r="AO471" s="35"/>
      <c r="AP471" s="35"/>
      <c r="AQ471" s="35"/>
      <c r="AR471" s="36">
        <f t="shared" si="263"/>
        <v>137280.77799999999</v>
      </c>
      <c r="AS471" s="35"/>
    </row>
    <row r="472" spans="1:45" s="8" customFormat="1" x14ac:dyDescent="0.2">
      <c r="A472" s="24">
        <f t="shared" si="264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27">
        <v>43344</v>
      </c>
      <c r="G472" s="24">
        <v>4</v>
      </c>
      <c r="H472" s="28">
        <v>40</v>
      </c>
      <c r="I472" s="29" t="s">
        <v>69</v>
      </c>
      <c r="J472" s="30" t="s">
        <v>30</v>
      </c>
      <c r="K472" s="29" t="s">
        <v>70</v>
      </c>
      <c r="L472" s="28" t="s">
        <v>51</v>
      </c>
      <c r="M472" s="28" t="s">
        <v>141</v>
      </c>
      <c r="N472" s="31">
        <v>5723.25</v>
      </c>
      <c r="O472" s="32"/>
      <c r="P472" s="32">
        <f t="shared" si="236"/>
        <v>5723.25</v>
      </c>
      <c r="Q472" s="35">
        <v>1091</v>
      </c>
      <c r="R472" s="35"/>
      <c r="S472" s="32"/>
      <c r="T472" s="33">
        <f t="shared" si="257"/>
        <v>1001.5687499999999</v>
      </c>
      <c r="U472" s="35">
        <f t="shared" si="258"/>
        <v>171.69749999999999</v>
      </c>
      <c r="V472" s="48">
        <f t="shared" si="237"/>
        <v>343.39499999999998</v>
      </c>
      <c r="W472" s="35">
        <f t="shared" si="259"/>
        <v>114.465</v>
      </c>
      <c r="X472" s="41"/>
      <c r="Y472" s="35">
        <v>708.25</v>
      </c>
      <c r="Z472" s="32"/>
      <c r="AA472" s="49"/>
      <c r="AB472" s="35"/>
      <c r="AC472" s="41"/>
      <c r="AD472" s="35">
        <f t="shared" si="260"/>
        <v>97.29525000000001</v>
      </c>
      <c r="AE472" s="35">
        <f t="shared" si="265"/>
        <v>2518.23</v>
      </c>
      <c r="AF472" s="41">
        <f t="shared" si="261"/>
        <v>4578.6000000000004</v>
      </c>
      <c r="AG472" s="32">
        <f t="shared" si="262"/>
        <v>9538.75</v>
      </c>
      <c r="AH472" s="35">
        <v>2861.55</v>
      </c>
      <c r="AI472" s="35">
        <f t="shared" si="238"/>
        <v>2861.625</v>
      </c>
      <c r="AJ472" s="35">
        <f t="shared" si="239"/>
        <v>572.32500000000005</v>
      </c>
      <c r="AK472" s="35">
        <f t="shared" si="240"/>
        <v>953.875</v>
      </c>
      <c r="AL472" s="35">
        <f t="shared" si="241"/>
        <v>2861.625</v>
      </c>
      <c r="AM472" s="35">
        <f t="shared" si="242"/>
        <v>2289.3000000000002</v>
      </c>
      <c r="AN472" s="35"/>
      <c r="AO472" s="35"/>
      <c r="AP472" s="35"/>
      <c r="AQ472" s="35"/>
      <c r="AR472" s="36">
        <f t="shared" si="263"/>
        <v>140046.93799999999</v>
      </c>
      <c r="AS472" s="35"/>
    </row>
    <row r="473" spans="1:45" s="8" customFormat="1" x14ac:dyDescent="0.2">
      <c r="A473" s="24">
        <f t="shared" si="264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27">
        <v>41050</v>
      </c>
      <c r="G473" s="24">
        <v>4</v>
      </c>
      <c r="H473" s="28">
        <v>40</v>
      </c>
      <c r="I473" s="29" t="s">
        <v>69</v>
      </c>
      <c r="J473" s="30" t="s">
        <v>30</v>
      </c>
      <c r="K473" s="29" t="s">
        <v>70</v>
      </c>
      <c r="L473" s="28" t="s">
        <v>51</v>
      </c>
      <c r="M473" s="28" t="s">
        <v>141</v>
      </c>
      <c r="N473" s="31">
        <v>5723.25</v>
      </c>
      <c r="O473" s="32"/>
      <c r="P473" s="32">
        <f t="shared" si="236"/>
        <v>5723.25</v>
      </c>
      <c r="Q473" s="35">
        <v>1091</v>
      </c>
      <c r="R473" s="35"/>
      <c r="S473" s="32"/>
      <c r="T473" s="33">
        <f t="shared" si="257"/>
        <v>1001.5687499999999</v>
      </c>
      <c r="U473" s="35">
        <f t="shared" si="258"/>
        <v>171.69749999999999</v>
      </c>
      <c r="V473" s="48">
        <f t="shared" si="237"/>
        <v>391.46939999999995</v>
      </c>
      <c r="W473" s="35">
        <f t="shared" si="259"/>
        <v>114.465</v>
      </c>
      <c r="X473" s="41">
        <v>801.24</v>
      </c>
      <c r="Y473" s="35">
        <v>708.25</v>
      </c>
      <c r="Z473" s="32"/>
      <c r="AA473" s="49"/>
      <c r="AB473" s="35"/>
      <c r="AC473" s="41"/>
      <c r="AD473" s="35">
        <f t="shared" si="260"/>
        <v>97.29525000000001</v>
      </c>
      <c r="AE473" s="35">
        <f t="shared" si="265"/>
        <v>2518.23</v>
      </c>
      <c r="AF473" s="41">
        <f t="shared" si="261"/>
        <v>5219.5920000000006</v>
      </c>
      <c r="AG473" s="32">
        <f t="shared" si="262"/>
        <v>10874.15</v>
      </c>
      <c r="AH473" s="35">
        <v>2861.55</v>
      </c>
      <c r="AI473" s="35">
        <f t="shared" si="238"/>
        <v>2861.625</v>
      </c>
      <c r="AJ473" s="35">
        <f t="shared" si="239"/>
        <v>652.44900000000007</v>
      </c>
      <c r="AK473" s="35">
        <f t="shared" si="240"/>
        <v>1087.415</v>
      </c>
      <c r="AL473" s="35">
        <f t="shared" si="241"/>
        <v>3262.2449999999999</v>
      </c>
      <c r="AM473" s="35">
        <f t="shared" si="242"/>
        <v>2609.7960000000003</v>
      </c>
      <c r="AN473" s="35"/>
      <c r="AO473" s="35"/>
      <c r="AP473" s="35"/>
      <c r="AQ473" s="35"/>
      <c r="AR473" s="36">
        <f t="shared" si="263"/>
        <v>153149.88279999999</v>
      </c>
      <c r="AS473" s="35"/>
    </row>
    <row r="474" spans="1:45" s="8" customFormat="1" x14ac:dyDescent="0.2">
      <c r="A474" s="24">
        <f t="shared" si="264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27">
        <v>41565</v>
      </c>
      <c r="G474" s="24">
        <v>4</v>
      </c>
      <c r="H474" s="28">
        <v>40</v>
      </c>
      <c r="I474" s="29" t="s">
        <v>69</v>
      </c>
      <c r="J474" s="30" t="s">
        <v>30</v>
      </c>
      <c r="K474" s="29" t="s">
        <v>70</v>
      </c>
      <c r="L474" s="28" t="s">
        <v>51</v>
      </c>
      <c r="M474" s="28" t="s">
        <v>141</v>
      </c>
      <c r="N474" s="31">
        <v>5723.25</v>
      </c>
      <c r="O474" s="32"/>
      <c r="P474" s="32">
        <f t="shared" si="236"/>
        <v>5723.25</v>
      </c>
      <c r="Q474" s="35">
        <v>1091</v>
      </c>
      <c r="R474" s="35"/>
      <c r="S474" s="32"/>
      <c r="T474" s="33">
        <f t="shared" si="257"/>
        <v>1001.5687499999999</v>
      </c>
      <c r="U474" s="35">
        <f t="shared" si="258"/>
        <v>171.69749999999999</v>
      </c>
      <c r="V474" s="48">
        <f t="shared" si="237"/>
        <v>377.73419999999999</v>
      </c>
      <c r="W474" s="35">
        <f t="shared" si="259"/>
        <v>114.465</v>
      </c>
      <c r="X474" s="41">
        <v>572.32000000000005</v>
      </c>
      <c r="Y474" s="35">
        <v>708.25</v>
      </c>
      <c r="Z474" s="32"/>
      <c r="AA474" s="49"/>
      <c r="AB474" s="35"/>
      <c r="AC474" s="41"/>
      <c r="AD474" s="35">
        <f t="shared" si="260"/>
        <v>97.29525000000001</v>
      </c>
      <c r="AE474" s="35">
        <f t="shared" si="265"/>
        <v>2518.23</v>
      </c>
      <c r="AF474" s="41">
        <f t="shared" si="261"/>
        <v>5036.4560000000001</v>
      </c>
      <c r="AG474" s="32">
        <f t="shared" si="262"/>
        <v>10492.616666666667</v>
      </c>
      <c r="AH474" s="35">
        <v>2861.55</v>
      </c>
      <c r="AI474" s="35">
        <f t="shared" si="238"/>
        <v>2861.625</v>
      </c>
      <c r="AJ474" s="35">
        <f t="shared" si="239"/>
        <v>629.55700000000002</v>
      </c>
      <c r="AK474" s="35">
        <f t="shared" si="240"/>
        <v>1049.2616666666665</v>
      </c>
      <c r="AL474" s="35">
        <f t="shared" si="241"/>
        <v>3147.7849999999999</v>
      </c>
      <c r="AM474" s="35">
        <f t="shared" si="242"/>
        <v>2518.2280000000001</v>
      </c>
      <c r="AN474" s="35"/>
      <c r="AO474" s="35"/>
      <c r="AP474" s="35"/>
      <c r="AQ474" s="35"/>
      <c r="AR474" s="36">
        <f t="shared" si="263"/>
        <v>149406.27773333335</v>
      </c>
      <c r="AS474" s="35"/>
    </row>
    <row r="475" spans="1:45" s="8" customFormat="1" x14ac:dyDescent="0.2">
      <c r="A475" s="24">
        <f t="shared" si="264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27">
        <v>43453</v>
      </c>
      <c r="G475" s="24">
        <v>4</v>
      </c>
      <c r="H475" s="28">
        <v>40</v>
      </c>
      <c r="I475" s="29" t="s">
        <v>69</v>
      </c>
      <c r="J475" s="30" t="s">
        <v>30</v>
      </c>
      <c r="K475" s="29" t="s">
        <v>70</v>
      </c>
      <c r="L475" s="28" t="s">
        <v>51</v>
      </c>
      <c r="M475" s="28" t="s">
        <v>141</v>
      </c>
      <c r="N475" s="31">
        <v>5723.25</v>
      </c>
      <c r="O475" s="32"/>
      <c r="P475" s="32">
        <f t="shared" ref="P475" si="267">N475+O475</f>
        <v>5723.25</v>
      </c>
      <c r="Q475" s="35">
        <v>1091</v>
      </c>
      <c r="R475" s="35"/>
      <c r="S475" s="32"/>
      <c r="T475" s="33">
        <f t="shared" si="257"/>
        <v>1001.5687499999999</v>
      </c>
      <c r="U475" s="35">
        <f t="shared" si="258"/>
        <v>171.69749999999999</v>
      </c>
      <c r="V475" s="48">
        <f t="shared" si="237"/>
        <v>343.39499999999998</v>
      </c>
      <c r="W475" s="35">
        <f t="shared" si="259"/>
        <v>114.465</v>
      </c>
      <c r="X475" s="41"/>
      <c r="Y475" s="35">
        <v>708.25</v>
      </c>
      <c r="Z475" s="32"/>
      <c r="AA475" s="49"/>
      <c r="AB475" s="35"/>
      <c r="AC475" s="41"/>
      <c r="AD475" s="35">
        <f t="shared" si="260"/>
        <v>97.29525000000001</v>
      </c>
      <c r="AE475" s="35">
        <f t="shared" si="265"/>
        <v>2518.23</v>
      </c>
      <c r="AF475" s="41">
        <f t="shared" si="261"/>
        <v>4578.6000000000004</v>
      </c>
      <c r="AG475" s="32">
        <f t="shared" si="262"/>
        <v>9538.75</v>
      </c>
      <c r="AH475" s="35">
        <v>1295.71</v>
      </c>
      <c r="AI475" s="35">
        <f t="shared" si="238"/>
        <v>2861.625</v>
      </c>
      <c r="AJ475" s="35">
        <f t="shared" si="239"/>
        <v>572.32500000000005</v>
      </c>
      <c r="AK475" s="35">
        <f t="shared" si="240"/>
        <v>953.875</v>
      </c>
      <c r="AL475" s="35">
        <f t="shared" si="241"/>
        <v>2861.625</v>
      </c>
      <c r="AM475" s="35">
        <f t="shared" si="242"/>
        <v>2289.3000000000002</v>
      </c>
      <c r="AN475" s="35"/>
      <c r="AO475" s="35"/>
      <c r="AP475" s="35"/>
      <c r="AQ475" s="35"/>
      <c r="AR475" s="36">
        <f t="shared" si="263"/>
        <v>138481.098</v>
      </c>
      <c r="AS475" s="35"/>
    </row>
    <row r="476" spans="1:45" s="8" customFormat="1" x14ac:dyDescent="0.2">
      <c r="A476" s="24">
        <f t="shared" si="264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27">
        <v>43725</v>
      </c>
      <c r="G476" s="24">
        <v>4</v>
      </c>
      <c r="H476" s="28">
        <v>40</v>
      </c>
      <c r="I476" s="29" t="s">
        <v>69</v>
      </c>
      <c r="J476" s="30" t="s">
        <v>32</v>
      </c>
      <c r="K476" s="29" t="s">
        <v>70</v>
      </c>
      <c r="L476" s="28" t="s">
        <v>51</v>
      </c>
      <c r="M476" s="28" t="s">
        <v>141</v>
      </c>
      <c r="N476" s="31">
        <v>5723.25</v>
      </c>
      <c r="O476" s="32"/>
      <c r="P476" s="32">
        <f t="shared" si="236"/>
        <v>5723.25</v>
      </c>
      <c r="Q476" s="35">
        <v>1091</v>
      </c>
      <c r="R476" s="35"/>
      <c r="S476" s="32"/>
      <c r="T476" s="33">
        <f t="shared" si="257"/>
        <v>1001.5687499999999</v>
      </c>
      <c r="U476" s="35">
        <f t="shared" si="258"/>
        <v>171.69749999999999</v>
      </c>
      <c r="V476" s="48">
        <f t="shared" si="237"/>
        <v>343.39499999999998</v>
      </c>
      <c r="W476" s="35">
        <f t="shared" si="259"/>
        <v>114.465</v>
      </c>
      <c r="X476" s="41"/>
      <c r="Y476" s="35">
        <v>708.25</v>
      </c>
      <c r="Z476" s="32"/>
      <c r="AA476" s="49"/>
      <c r="AB476" s="35"/>
      <c r="AC476" s="41"/>
      <c r="AD476" s="35">
        <f t="shared" si="260"/>
        <v>97.29525000000001</v>
      </c>
      <c r="AE476" s="35">
        <f t="shared" si="265"/>
        <v>2518.23</v>
      </c>
      <c r="AF476" s="41">
        <f t="shared" si="261"/>
        <v>4578.6000000000004</v>
      </c>
      <c r="AG476" s="32">
        <f t="shared" si="262"/>
        <v>9538.75</v>
      </c>
      <c r="AH476" s="35">
        <v>0</v>
      </c>
      <c r="AI476" s="35">
        <f t="shared" si="238"/>
        <v>2861.625</v>
      </c>
      <c r="AJ476" s="35">
        <f t="shared" si="239"/>
        <v>572.32500000000005</v>
      </c>
      <c r="AK476" s="35">
        <f t="shared" si="240"/>
        <v>953.875</v>
      </c>
      <c r="AL476" s="35">
        <f t="shared" si="241"/>
        <v>2861.625</v>
      </c>
      <c r="AM476" s="35">
        <f t="shared" si="242"/>
        <v>2289.3000000000002</v>
      </c>
      <c r="AN476" s="35"/>
      <c r="AO476" s="35"/>
      <c r="AP476" s="35"/>
      <c r="AQ476" s="35"/>
      <c r="AR476" s="36">
        <f t="shared" si="263"/>
        <v>137185.38800000001</v>
      </c>
      <c r="AS476" s="35"/>
    </row>
    <row r="477" spans="1:45" s="8" customFormat="1" x14ac:dyDescent="0.2">
      <c r="A477" s="24">
        <f t="shared" si="264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27">
        <v>43026</v>
      </c>
      <c r="G477" s="24">
        <v>4</v>
      </c>
      <c r="H477" s="28">
        <v>40</v>
      </c>
      <c r="I477" s="29" t="s">
        <v>69</v>
      </c>
      <c r="J477" s="30" t="s">
        <v>32</v>
      </c>
      <c r="K477" s="29" t="s">
        <v>70</v>
      </c>
      <c r="L477" s="28" t="s">
        <v>51</v>
      </c>
      <c r="M477" s="28" t="s">
        <v>141</v>
      </c>
      <c r="N477" s="31">
        <v>5723.25</v>
      </c>
      <c r="O477" s="32"/>
      <c r="P477" s="32">
        <f t="shared" si="236"/>
        <v>5723.25</v>
      </c>
      <c r="Q477" s="35">
        <v>1091</v>
      </c>
      <c r="R477" s="35"/>
      <c r="S477" s="32"/>
      <c r="T477" s="33">
        <f t="shared" si="257"/>
        <v>1001.5687499999999</v>
      </c>
      <c r="U477" s="35">
        <f t="shared" si="258"/>
        <v>171.69749999999999</v>
      </c>
      <c r="V477" s="48">
        <f t="shared" si="237"/>
        <v>343.39499999999998</v>
      </c>
      <c r="W477" s="35">
        <f t="shared" si="259"/>
        <v>114.465</v>
      </c>
      <c r="X477" s="41"/>
      <c r="Y477" s="35">
        <v>708.25</v>
      </c>
      <c r="Z477" s="32"/>
      <c r="AA477" s="49"/>
      <c r="AB477" s="35"/>
      <c r="AC477" s="41"/>
      <c r="AD477" s="35">
        <f t="shared" si="260"/>
        <v>97.29525000000001</v>
      </c>
      <c r="AE477" s="35">
        <f t="shared" si="265"/>
        <v>2518.23</v>
      </c>
      <c r="AF477" s="41">
        <f t="shared" si="261"/>
        <v>4578.6000000000004</v>
      </c>
      <c r="AG477" s="32">
        <f t="shared" si="262"/>
        <v>9538.75</v>
      </c>
      <c r="AH477" s="35">
        <v>2861.55</v>
      </c>
      <c r="AI477" s="35">
        <f t="shared" si="238"/>
        <v>2861.625</v>
      </c>
      <c r="AJ477" s="35">
        <f t="shared" si="239"/>
        <v>572.32500000000005</v>
      </c>
      <c r="AK477" s="35">
        <f t="shared" si="240"/>
        <v>953.875</v>
      </c>
      <c r="AL477" s="35">
        <f t="shared" si="241"/>
        <v>2861.625</v>
      </c>
      <c r="AM477" s="35">
        <f t="shared" si="242"/>
        <v>2289.3000000000002</v>
      </c>
      <c r="AN477" s="35"/>
      <c r="AO477" s="35"/>
      <c r="AP477" s="35"/>
      <c r="AQ477" s="35"/>
      <c r="AR477" s="36">
        <f t="shared" si="263"/>
        <v>140046.93799999999</v>
      </c>
      <c r="AS477" s="35"/>
    </row>
    <row r="478" spans="1:45" s="8" customFormat="1" x14ac:dyDescent="0.2">
      <c r="A478" s="24">
        <f t="shared" si="264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27">
        <v>38509</v>
      </c>
      <c r="G478" s="24">
        <v>3</v>
      </c>
      <c r="H478" s="28">
        <v>40</v>
      </c>
      <c r="I478" s="29" t="s">
        <v>69</v>
      </c>
      <c r="J478" s="30" t="s">
        <v>34</v>
      </c>
      <c r="K478" s="29" t="s">
        <v>70</v>
      </c>
      <c r="L478" s="28" t="s">
        <v>51</v>
      </c>
      <c r="M478" s="28" t="s">
        <v>141</v>
      </c>
      <c r="N478" s="31">
        <v>5473.6</v>
      </c>
      <c r="O478" s="32"/>
      <c r="P478" s="32">
        <f t="shared" si="236"/>
        <v>5473.6</v>
      </c>
      <c r="Q478" s="35">
        <v>1091</v>
      </c>
      <c r="R478" s="35"/>
      <c r="S478" s="32"/>
      <c r="T478" s="33">
        <f t="shared" si="257"/>
        <v>957.88</v>
      </c>
      <c r="U478" s="35">
        <f t="shared" si="258"/>
        <v>164.208</v>
      </c>
      <c r="V478" s="48">
        <f t="shared" si="237"/>
        <v>420.37079999999997</v>
      </c>
      <c r="W478" s="35">
        <f t="shared" si="259"/>
        <v>109.47200000000001</v>
      </c>
      <c r="X478" s="41">
        <v>1532.58</v>
      </c>
      <c r="Y478" s="35">
        <v>708.25</v>
      </c>
      <c r="Z478" s="32"/>
      <c r="AA478" s="49"/>
      <c r="AB478" s="35"/>
      <c r="AC478" s="41"/>
      <c r="AD478" s="35">
        <f t="shared" si="260"/>
        <v>93.051200000000009</v>
      </c>
      <c r="AE478" s="35">
        <f t="shared" si="265"/>
        <v>2408.384</v>
      </c>
      <c r="AF478" s="41">
        <f t="shared" si="261"/>
        <v>5604.9439999999995</v>
      </c>
      <c r="AG478" s="32">
        <f t="shared" si="262"/>
        <v>11676.966666666667</v>
      </c>
      <c r="AH478" s="35">
        <v>2736.75</v>
      </c>
      <c r="AI478" s="35">
        <f t="shared" si="238"/>
        <v>2736.8</v>
      </c>
      <c r="AJ478" s="35">
        <f t="shared" si="239"/>
        <v>700.61799999999994</v>
      </c>
      <c r="AK478" s="35">
        <f t="shared" si="240"/>
        <v>1167.6966666666667</v>
      </c>
      <c r="AL478" s="35">
        <f t="shared" si="241"/>
        <v>3503.09</v>
      </c>
      <c r="AM478" s="35">
        <f t="shared" si="242"/>
        <v>2802.4719999999998</v>
      </c>
      <c r="AN478" s="35"/>
      <c r="AO478" s="35"/>
      <c r="AP478" s="35"/>
      <c r="AQ478" s="35"/>
      <c r="AR478" s="36">
        <f t="shared" si="263"/>
        <v>159942.66533333334</v>
      </c>
      <c r="AS478" s="35"/>
    </row>
    <row r="479" spans="1:45" s="8" customFormat="1" x14ac:dyDescent="0.2">
      <c r="A479" s="24">
        <f t="shared" si="264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27">
        <v>39387</v>
      </c>
      <c r="G479" s="24">
        <v>3</v>
      </c>
      <c r="H479" s="28">
        <v>40</v>
      </c>
      <c r="I479" s="29" t="s">
        <v>69</v>
      </c>
      <c r="J479" s="30" t="s">
        <v>34</v>
      </c>
      <c r="K479" s="29" t="s">
        <v>70</v>
      </c>
      <c r="L479" s="28" t="s">
        <v>51</v>
      </c>
      <c r="M479" s="28" t="s">
        <v>141</v>
      </c>
      <c r="N479" s="31">
        <v>5473.6</v>
      </c>
      <c r="O479" s="32"/>
      <c r="P479" s="32">
        <f t="shared" si="236"/>
        <v>5473.6</v>
      </c>
      <c r="Q479" s="35">
        <v>1091</v>
      </c>
      <c r="R479" s="35"/>
      <c r="S479" s="32"/>
      <c r="T479" s="33">
        <f t="shared" si="257"/>
        <v>957.88</v>
      </c>
      <c r="U479" s="35">
        <f t="shared" si="258"/>
        <v>164.208</v>
      </c>
      <c r="V479" s="48">
        <f t="shared" si="237"/>
        <v>400.66680000000002</v>
      </c>
      <c r="W479" s="35">
        <f t="shared" si="259"/>
        <v>109.47200000000001</v>
      </c>
      <c r="X479" s="41">
        <v>1204.18</v>
      </c>
      <c r="Y479" s="35">
        <v>708.25</v>
      </c>
      <c r="Z479" s="32"/>
      <c r="AA479" s="49"/>
      <c r="AB479" s="35"/>
      <c r="AC479" s="41"/>
      <c r="AD479" s="35">
        <f t="shared" si="260"/>
        <v>93.051200000000009</v>
      </c>
      <c r="AE479" s="35">
        <f t="shared" si="265"/>
        <v>2408.384</v>
      </c>
      <c r="AF479" s="41">
        <f t="shared" si="261"/>
        <v>5342.2240000000011</v>
      </c>
      <c r="AG479" s="32">
        <f t="shared" si="262"/>
        <v>11129.633333333335</v>
      </c>
      <c r="AH479" s="35">
        <v>2736.75</v>
      </c>
      <c r="AI479" s="35">
        <f t="shared" si="238"/>
        <v>2736.8</v>
      </c>
      <c r="AJ479" s="35">
        <f t="shared" si="239"/>
        <v>667.77800000000013</v>
      </c>
      <c r="AK479" s="35">
        <f t="shared" si="240"/>
        <v>1112.9633333333336</v>
      </c>
      <c r="AL479" s="35">
        <f t="shared" si="241"/>
        <v>3338.8900000000003</v>
      </c>
      <c r="AM479" s="35">
        <f t="shared" si="242"/>
        <v>2671.1120000000005</v>
      </c>
      <c r="AN479" s="35"/>
      <c r="AO479" s="35"/>
      <c r="AP479" s="35"/>
      <c r="AQ479" s="35"/>
      <c r="AR479" s="36">
        <f t="shared" si="263"/>
        <v>154572.23066666667</v>
      </c>
      <c r="AS479" s="35"/>
    </row>
    <row r="480" spans="1:45" s="8" customFormat="1" x14ac:dyDescent="0.2">
      <c r="A480" s="24">
        <f t="shared" si="264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27">
        <v>40826</v>
      </c>
      <c r="G480" s="24">
        <v>3</v>
      </c>
      <c r="H480" s="28">
        <v>40</v>
      </c>
      <c r="I480" s="29" t="s">
        <v>69</v>
      </c>
      <c r="J480" s="30" t="s">
        <v>34</v>
      </c>
      <c r="K480" s="29" t="s">
        <v>70</v>
      </c>
      <c r="L480" s="28" t="s">
        <v>51</v>
      </c>
      <c r="M480" s="28" t="s">
        <v>141</v>
      </c>
      <c r="N480" s="31">
        <v>5473.6</v>
      </c>
      <c r="O480" s="32"/>
      <c r="P480" s="32">
        <f t="shared" si="236"/>
        <v>5473.6</v>
      </c>
      <c r="Q480" s="35">
        <v>1091</v>
      </c>
      <c r="R480" s="35"/>
      <c r="S480" s="32"/>
      <c r="T480" s="33">
        <f t="shared" si="257"/>
        <v>957.88</v>
      </c>
      <c r="U480" s="35">
        <f t="shared" si="258"/>
        <v>164.208</v>
      </c>
      <c r="V480" s="48">
        <f t="shared" si="237"/>
        <v>374.39400000000001</v>
      </c>
      <c r="W480" s="35">
        <f t="shared" si="259"/>
        <v>109.47200000000001</v>
      </c>
      <c r="X480" s="41">
        <v>766.3</v>
      </c>
      <c r="Y480" s="35">
        <v>708.25</v>
      </c>
      <c r="Z480" s="32"/>
      <c r="AA480" s="49"/>
      <c r="AB480" s="35"/>
      <c r="AC480" s="41"/>
      <c r="AD480" s="35">
        <f t="shared" si="260"/>
        <v>93.051200000000009</v>
      </c>
      <c r="AE480" s="35">
        <f t="shared" si="265"/>
        <v>2408.384</v>
      </c>
      <c r="AF480" s="41">
        <f t="shared" si="261"/>
        <v>4991.920000000001</v>
      </c>
      <c r="AG480" s="32">
        <f t="shared" si="262"/>
        <v>10399.833333333336</v>
      </c>
      <c r="AH480" s="35">
        <v>2736.75</v>
      </c>
      <c r="AI480" s="35">
        <f t="shared" si="238"/>
        <v>2736.8</v>
      </c>
      <c r="AJ480" s="35">
        <f t="shared" si="239"/>
        <v>623.99000000000012</v>
      </c>
      <c r="AK480" s="35">
        <f t="shared" si="240"/>
        <v>1039.9833333333336</v>
      </c>
      <c r="AL480" s="35">
        <f t="shared" si="241"/>
        <v>3119.9500000000003</v>
      </c>
      <c r="AM480" s="35">
        <f t="shared" si="242"/>
        <v>2495.9600000000005</v>
      </c>
      <c r="AN480" s="35"/>
      <c r="AO480" s="35"/>
      <c r="AP480" s="35"/>
      <c r="AQ480" s="35"/>
      <c r="AR480" s="36">
        <f t="shared" si="263"/>
        <v>147411.43306666665</v>
      </c>
      <c r="AS480" s="35"/>
    </row>
    <row r="481" spans="1:45" s="8" customFormat="1" x14ac:dyDescent="0.2">
      <c r="A481" s="24">
        <f t="shared" si="264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27">
        <v>37316</v>
      </c>
      <c r="G481" s="24"/>
      <c r="H481" s="28">
        <v>40</v>
      </c>
      <c r="I481" s="29" t="s">
        <v>68</v>
      </c>
      <c r="J481" s="30" t="s">
        <v>178</v>
      </c>
      <c r="K481" s="29" t="s">
        <v>70</v>
      </c>
      <c r="L481" s="28" t="s">
        <v>52</v>
      </c>
      <c r="M481" s="28" t="s">
        <v>141</v>
      </c>
      <c r="N481" s="31">
        <v>40914.699999999997</v>
      </c>
      <c r="O481" s="32"/>
      <c r="P481" s="32">
        <f t="shared" si="236"/>
        <v>40914.699999999997</v>
      </c>
      <c r="Q481" s="35">
        <v>1091</v>
      </c>
      <c r="R481" s="35"/>
      <c r="S481" s="32"/>
      <c r="T481" s="33">
        <f t="shared" si="257"/>
        <v>7160.0724999999993</v>
      </c>
      <c r="U481" s="35">
        <f t="shared" si="258"/>
        <v>1227.4409999999998</v>
      </c>
      <c r="V481" s="47">
        <v>1292.6300000000001</v>
      </c>
      <c r="W481" s="35">
        <f t="shared" si="259"/>
        <v>818.29399999999998</v>
      </c>
      <c r="X481" s="41"/>
      <c r="Y481" s="35"/>
      <c r="Z481" s="32"/>
      <c r="AA481" s="49"/>
      <c r="AB481" s="35"/>
      <c r="AC481" s="41"/>
      <c r="AD481" s="35">
        <f t="shared" si="260"/>
        <v>695.54989999999998</v>
      </c>
      <c r="AE481" s="35">
        <f t="shared" si="265"/>
        <v>18002.468000000001</v>
      </c>
      <c r="AF481" s="41">
        <f t="shared" si="261"/>
        <v>32731.759999999998</v>
      </c>
      <c r="AG481" s="32">
        <f t="shared" si="262"/>
        <v>68191.166666666657</v>
      </c>
      <c r="AH481" s="35">
        <v>0</v>
      </c>
      <c r="AI481" s="35">
        <v>9666.0499999999993</v>
      </c>
      <c r="AJ481" s="35"/>
      <c r="AK481" s="35"/>
      <c r="AL481" s="35"/>
      <c r="AM481" s="35"/>
      <c r="AN481" s="35"/>
      <c r="AO481" s="35"/>
      <c r="AP481" s="35"/>
      <c r="AQ481" s="35"/>
      <c r="AR481" s="36">
        <f t="shared" si="263"/>
        <v>766987.69346666662</v>
      </c>
      <c r="AS481" s="35"/>
    </row>
    <row r="482" spans="1:45" s="8" customFormat="1" x14ac:dyDescent="0.2">
      <c r="A482" s="24">
        <f t="shared" si="264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27">
        <v>38961</v>
      </c>
      <c r="G482" s="24"/>
      <c r="H482" s="28">
        <v>40</v>
      </c>
      <c r="I482" s="29" t="s">
        <v>68</v>
      </c>
      <c r="J482" s="30" t="s">
        <v>157</v>
      </c>
      <c r="K482" s="29" t="s">
        <v>70</v>
      </c>
      <c r="L482" s="28" t="s">
        <v>52</v>
      </c>
      <c r="M482" s="28" t="s">
        <v>141</v>
      </c>
      <c r="N482" s="31">
        <v>29113.45</v>
      </c>
      <c r="O482" s="32"/>
      <c r="P482" s="32">
        <f t="shared" si="236"/>
        <v>29113.45</v>
      </c>
      <c r="Q482" s="35">
        <v>1091</v>
      </c>
      <c r="R482" s="35"/>
      <c r="S482" s="32"/>
      <c r="T482" s="33">
        <f t="shared" si="257"/>
        <v>5094.8537500000002</v>
      </c>
      <c r="U482" s="35">
        <f t="shared" si="258"/>
        <v>873.40350000000001</v>
      </c>
      <c r="V482" s="47">
        <v>1292.6300000000001</v>
      </c>
      <c r="W482" s="35">
        <f t="shared" si="259"/>
        <v>582.26900000000001</v>
      </c>
      <c r="X482" s="41"/>
      <c r="Y482" s="35"/>
      <c r="Z482" s="32"/>
      <c r="AA482" s="49"/>
      <c r="AB482" s="35"/>
      <c r="AC482" s="41"/>
      <c r="AD482" s="35">
        <f t="shared" si="260"/>
        <v>494.92865000000006</v>
      </c>
      <c r="AE482" s="35">
        <f t="shared" si="265"/>
        <v>12809.918</v>
      </c>
      <c r="AF482" s="41">
        <f t="shared" si="261"/>
        <v>23290.760000000002</v>
      </c>
      <c r="AG482" s="32">
        <f t="shared" si="262"/>
        <v>48522.416666666672</v>
      </c>
      <c r="AH482" s="35">
        <v>14556.75</v>
      </c>
      <c r="AI482" s="35">
        <v>9666.0499999999993</v>
      </c>
      <c r="AJ482" s="35"/>
      <c r="AK482" s="35"/>
      <c r="AL482" s="35"/>
      <c r="AM482" s="35"/>
      <c r="AN482" s="35"/>
      <c r="AO482" s="35"/>
      <c r="AP482" s="35"/>
      <c r="AQ482" s="35"/>
      <c r="AR482" s="36">
        <f t="shared" si="263"/>
        <v>571356.31346666662</v>
      </c>
      <c r="AS482" s="35"/>
    </row>
    <row r="483" spans="1:45" s="8" customFormat="1" x14ac:dyDescent="0.2">
      <c r="A483" s="24">
        <f t="shared" si="264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27">
        <v>43481</v>
      </c>
      <c r="G483" s="24"/>
      <c r="H483" s="28">
        <v>40</v>
      </c>
      <c r="I483" s="29" t="s">
        <v>68</v>
      </c>
      <c r="J483" s="30" t="s">
        <v>157</v>
      </c>
      <c r="K483" s="29" t="s">
        <v>70</v>
      </c>
      <c r="L483" s="28" t="s">
        <v>52</v>
      </c>
      <c r="M483" s="28" t="s">
        <v>141</v>
      </c>
      <c r="N483" s="31">
        <v>29113.45</v>
      </c>
      <c r="O483" s="32"/>
      <c r="P483" s="32">
        <f t="shared" ref="P483:P534" si="268">N483+O483</f>
        <v>29113.45</v>
      </c>
      <c r="Q483" s="35">
        <v>1091</v>
      </c>
      <c r="R483" s="35"/>
      <c r="S483" s="32"/>
      <c r="T483" s="33">
        <f t="shared" si="257"/>
        <v>5094.8537500000002</v>
      </c>
      <c r="U483" s="35">
        <f t="shared" si="258"/>
        <v>873.40350000000001</v>
      </c>
      <c r="V483" s="47">
        <v>1292.6300000000001</v>
      </c>
      <c r="W483" s="35">
        <f t="shared" si="259"/>
        <v>582.26900000000001</v>
      </c>
      <c r="X483" s="41"/>
      <c r="Y483" s="35"/>
      <c r="Z483" s="32"/>
      <c r="AA483" s="49"/>
      <c r="AB483" s="35"/>
      <c r="AC483" s="41"/>
      <c r="AD483" s="35">
        <f t="shared" si="260"/>
        <v>494.92865000000006</v>
      </c>
      <c r="AE483" s="35">
        <f t="shared" si="265"/>
        <v>12809.918</v>
      </c>
      <c r="AF483" s="41">
        <f t="shared" si="261"/>
        <v>23290.760000000002</v>
      </c>
      <c r="AG483" s="32">
        <f t="shared" si="262"/>
        <v>48522.416666666672</v>
      </c>
      <c r="AH483" s="35">
        <v>0</v>
      </c>
      <c r="AI483" s="35">
        <v>9666.0499999999993</v>
      </c>
      <c r="AJ483" s="35"/>
      <c r="AK483" s="35"/>
      <c r="AL483" s="35"/>
      <c r="AM483" s="35"/>
      <c r="AN483" s="35"/>
      <c r="AO483" s="35"/>
      <c r="AP483" s="35"/>
      <c r="AQ483" s="35"/>
      <c r="AR483" s="36">
        <f t="shared" si="263"/>
        <v>556799.56346666662</v>
      </c>
      <c r="AS483" s="35"/>
    </row>
    <row r="484" spans="1:45" s="8" customFormat="1" x14ac:dyDescent="0.2">
      <c r="A484" s="24">
        <f t="shared" si="264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27">
        <v>43540</v>
      </c>
      <c r="G484" s="24"/>
      <c r="H484" s="28">
        <v>40</v>
      </c>
      <c r="I484" s="29" t="s">
        <v>68</v>
      </c>
      <c r="J484" s="30" t="s">
        <v>157</v>
      </c>
      <c r="K484" s="29" t="s">
        <v>70</v>
      </c>
      <c r="L484" s="28" t="s">
        <v>52</v>
      </c>
      <c r="M484" s="28" t="s">
        <v>142</v>
      </c>
      <c r="N484" s="31">
        <v>29113.45</v>
      </c>
      <c r="O484" s="32"/>
      <c r="P484" s="32">
        <f t="shared" si="268"/>
        <v>29113.45</v>
      </c>
      <c r="Q484" s="35">
        <v>1091</v>
      </c>
      <c r="R484" s="35"/>
      <c r="S484" s="32"/>
      <c r="T484" s="33">
        <f t="shared" si="257"/>
        <v>5094.8537500000002</v>
      </c>
      <c r="U484" s="35">
        <f t="shared" si="258"/>
        <v>873.40350000000001</v>
      </c>
      <c r="V484" s="47">
        <v>1292.6300000000001</v>
      </c>
      <c r="W484" s="35">
        <f t="shared" si="259"/>
        <v>582.26900000000001</v>
      </c>
      <c r="X484" s="41"/>
      <c r="Y484" s="35"/>
      <c r="Z484" s="32"/>
      <c r="AA484" s="49"/>
      <c r="AB484" s="35"/>
      <c r="AC484" s="41"/>
      <c r="AD484" s="35">
        <f t="shared" si="260"/>
        <v>494.92865000000006</v>
      </c>
      <c r="AE484" s="35">
        <f t="shared" si="265"/>
        <v>12809.918</v>
      </c>
      <c r="AF484" s="41">
        <f t="shared" si="261"/>
        <v>23290.760000000002</v>
      </c>
      <c r="AG484" s="32">
        <f t="shared" si="262"/>
        <v>48522.416666666672</v>
      </c>
      <c r="AH484" s="35">
        <v>0</v>
      </c>
      <c r="AI484" s="35">
        <v>9666.0499999999993</v>
      </c>
      <c r="AJ484" s="35"/>
      <c r="AK484" s="35"/>
      <c r="AL484" s="35"/>
      <c r="AM484" s="35"/>
      <c r="AN484" s="35"/>
      <c r="AO484" s="35"/>
      <c r="AP484" s="35"/>
      <c r="AQ484" s="35"/>
      <c r="AR484" s="36">
        <f t="shared" si="263"/>
        <v>556799.56346666662</v>
      </c>
      <c r="AS484" s="35"/>
    </row>
    <row r="485" spans="1:45" s="8" customFormat="1" x14ac:dyDescent="0.2">
      <c r="A485" s="24">
        <f t="shared" si="264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27">
        <v>43481</v>
      </c>
      <c r="G485" s="24"/>
      <c r="H485" s="28">
        <v>40</v>
      </c>
      <c r="I485" s="29" t="s">
        <v>68</v>
      </c>
      <c r="J485" s="30" t="s">
        <v>157</v>
      </c>
      <c r="K485" s="29" t="s">
        <v>70</v>
      </c>
      <c r="L485" s="28" t="s">
        <v>52</v>
      </c>
      <c r="M485" s="28" t="s">
        <v>142</v>
      </c>
      <c r="N485" s="31">
        <v>29113.45</v>
      </c>
      <c r="O485" s="32"/>
      <c r="P485" s="32">
        <f t="shared" si="268"/>
        <v>29113.45</v>
      </c>
      <c r="Q485" s="35">
        <v>1091</v>
      </c>
      <c r="R485" s="35"/>
      <c r="S485" s="32"/>
      <c r="T485" s="33">
        <f t="shared" si="257"/>
        <v>5094.8537500000002</v>
      </c>
      <c r="U485" s="35">
        <f t="shared" si="258"/>
        <v>873.40350000000001</v>
      </c>
      <c r="V485" s="47">
        <v>1292.6300000000001</v>
      </c>
      <c r="W485" s="35">
        <f t="shared" si="259"/>
        <v>582.26900000000001</v>
      </c>
      <c r="X485" s="41"/>
      <c r="Y485" s="35"/>
      <c r="Z485" s="32"/>
      <c r="AA485" s="49"/>
      <c r="AB485" s="35"/>
      <c r="AC485" s="41"/>
      <c r="AD485" s="35">
        <f t="shared" si="260"/>
        <v>494.92865000000006</v>
      </c>
      <c r="AE485" s="35">
        <f t="shared" si="265"/>
        <v>12809.918</v>
      </c>
      <c r="AF485" s="41">
        <f t="shared" si="261"/>
        <v>23290.760000000002</v>
      </c>
      <c r="AG485" s="32">
        <f t="shared" si="262"/>
        <v>48522.416666666672</v>
      </c>
      <c r="AH485" s="35">
        <v>0</v>
      </c>
      <c r="AI485" s="35">
        <v>9666.0499999999993</v>
      </c>
      <c r="AJ485" s="35"/>
      <c r="AK485" s="35"/>
      <c r="AL485" s="35"/>
      <c r="AM485" s="35"/>
      <c r="AN485" s="35"/>
      <c r="AO485" s="35"/>
      <c r="AP485" s="35"/>
      <c r="AQ485" s="35"/>
      <c r="AR485" s="36">
        <f t="shared" si="263"/>
        <v>556799.56346666662</v>
      </c>
      <c r="AS485" s="35"/>
    </row>
    <row r="486" spans="1:45" s="8" customFormat="1" x14ac:dyDescent="0.2">
      <c r="A486" s="24">
        <f t="shared" si="264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27">
        <v>37653</v>
      </c>
      <c r="G486" s="24">
        <v>14</v>
      </c>
      <c r="H486" s="28">
        <v>40</v>
      </c>
      <c r="I486" s="29" t="s">
        <v>69</v>
      </c>
      <c r="J486" s="30" t="s">
        <v>21</v>
      </c>
      <c r="K486" s="29" t="s">
        <v>70</v>
      </c>
      <c r="L486" s="28" t="s">
        <v>52</v>
      </c>
      <c r="M486" s="28" t="s">
        <v>141</v>
      </c>
      <c r="N486" s="31">
        <v>9666.0499999999993</v>
      </c>
      <c r="O486" s="32"/>
      <c r="P486" s="32">
        <f t="shared" si="268"/>
        <v>9666.0499999999993</v>
      </c>
      <c r="Q486" s="35">
        <v>1091</v>
      </c>
      <c r="R486" s="35"/>
      <c r="S486" s="32"/>
      <c r="T486" s="33">
        <f t="shared" si="257"/>
        <v>1691.5587499999997</v>
      </c>
      <c r="U486" s="35">
        <f t="shared" si="258"/>
        <v>289.98149999999998</v>
      </c>
      <c r="V486" s="48">
        <f t="shared" ref="V486:V517" si="269">(N486+X486)*6%</f>
        <v>765.5501999999999</v>
      </c>
      <c r="W486" s="35">
        <f t="shared" si="259"/>
        <v>193.321</v>
      </c>
      <c r="X486" s="41">
        <v>3093.12</v>
      </c>
      <c r="Y486" s="35">
        <v>708.25</v>
      </c>
      <c r="Z486" s="32"/>
      <c r="AA486" s="49"/>
      <c r="AB486" s="35"/>
      <c r="AC486" s="41"/>
      <c r="AD486" s="35">
        <f t="shared" si="260"/>
        <v>164.32284999999999</v>
      </c>
      <c r="AE486" s="35">
        <f t="shared" si="265"/>
        <v>4253.0619999999999</v>
      </c>
      <c r="AF486" s="41">
        <f t="shared" si="261"/>
        <v>10207.335999999998</v>
      </c>
      <c r="AG486" s="32">
        <f t="shared" si="262"/>
        <v>21265.283333333329</v>
      </c>
      <c r="AH486" s="35">
        <v>4833</v>
      </c>
      <c r="AI486" s="35">
        <f t="shared" ref="AI486:AI517" si="270">(N486/30)*15</f>
        <v>4833.0249999999996</v>
      </c>
      <c r="AJ486" s="35">
        <f t="shared" ref="AJ486:AJ517" si="271">(N486+X486)/30*3</f>
        <v>1275.9169999999997</v>
      </c>
      <c r="AK486" s="35">
        <f t="shared" ref="AK486:AK517" si="272">(N486+X486)/30*5</f>
        <v>2126.5283333333327</v>
      </c>
      <c r="AL486" s="35">
        <f t="shared" ref="AL486:AL517" si="273">(N486+X486)/30*15</f>
        <v>6379.5849999999991</v>
      </c>
      <c r="AM486" s="35">
        <f t="shared" ref="AM486:AM517" si="274">(N486+X486)/30*12</f>
        <v>5103.6679999999988</v>
      </c>
      <c r="AN486" s="35"/>
      <c r="AO486" s="35"/>
      <c r="AP486" s="35"/>
      <c r="AQ486" s="35"/>
      <c r="AR486" s="36">
        <f t="shared" si="263"/>
        <v>272235.25626666663</v>
      </c>
      <c r="AS486" s="35"/>
    </row>
    <row r="487" spans="1:45" s="8" customFormat="1" x14ac:dyDescent="0.2">
      <c r="A487" s="24">
        <f t="shared" si="264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27">
        <v>39234</v>
      </c>
      <c r="G487" s="24">
        <v>14</v>
      </c>
      <c r="H487" s="28">
        <v>40</v>
      </c>
      <c r="I487" s="29" t="s">
        <v>69</v>
      </c>
      <c r="J487" s="30" t="s">
        <v>21</v>
      </c>
      <c r="K487" s="29" t="s">
        <v>70</v>
      </c>
      <c r="L487" s="28" t="s">
        <v>52</v>
      </c>
      <c r="M487" s="28" t="s">
        <v>141</v>
      </c>
      <c r="N487" s="31">
        <v>9666.0499999999993</v>
      </c>
      <c r="O487" s="32"/>
      <c r="P487" s="32">
        <f t="shared" si="268"/>
        <v>9666.0499999999993</v>
      </c>
      <c r="Q487" s="35">
        <v>1091</v>
      </c>
      <c r="R487" s="35"/>
      <c r="S487" s="32"/>
      <c r="T487" s="33">
        <f t="shared" si="257"/>
        <v>1691.5587499999997</v>
      </c>
      <c r="U487" s="35">
        <f t="shared" si="258"/>
        <v>289.98149999999998</v>
      </c>
      <c r="V487" s="48">
        <f t="shared" si="269"/>
        <v>719.15339999999992</v>
      </c>
      <c r="W487" s="35">
        <f t="shared" si="259"/>
        <v>193.321</v>
      </c>
      <c r="X487" s="41">
        <v>2319.84</v>
      </c>
      <c r="Y487" s="35">
        <v>708.25</v>
      </c>
      <c r="Z487" s="32"/>
      <c r="AA487" s="49"/>
      <c r="AB487" s="35"/>
      <c r="AC487" s="41"/>
      <c r="AD487" s="35">
        <f t="shared" si="260"/>
        <v>164.32284999999999</v>
      </c>
      <c r="AE487" s="35">
        <f t="shared" si="265"/>
        <v>4253.0619999999999</v>
      </c>
      <c r="AF487" s="41">
        <f t="shared" si="261"/>
        <v>9588.7119999999995</v>
      </c>
      <c r="AG487" s="32">
        <f t="shared" si="262"/>
        <v>19976.48333333333</v>
      </c>
      <c r="AH487" s="35">
        <v>4833</v>
      </c>
      <c r="AI487" s="35">
        <f t="shared" si="270"/>
        <v>4833.0249999999996</v>
      </c>
      <c r="AJ487" s="35">
        <f t="shared" si="271"/>
        <v>1198.5889999999999</v>
      </c>
      <c r="AK487" s="35">
        <f t="shared" si="272"/>
        <v>1997.6483333333331</v>
      </c>
      <c r="AL487" s="35">
        <f t="shared" si="273"/>
        <v>5992.9449999999997</v>
      </c>
      <c r="AM487" s="35">
        <f t="shared" si="274"/>
        <v>4794.3559999999998</v>
      </c>
      <c r="AN487" s="35"/>
      <c r="AO487" s="35"/>
      <c r="AP487" s="35"/>
      <c r="AQ487" s="35"/>
      <c r="AR487" s="36">
        <f t="shared" si="263"/>
        <v>259589.55066666665</v>
      </c>
      <c r="AS487" s="35"/>
    </row>
    <row r="488" spans="1:45" s="8" customFormat="1" x14ac:dyDescent="0.2">
      <c r="A488" s="24">
        <f t="shared" si="264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27">
        <v>41106</v>
      </c>
      <c r="G488" s="24">
        <v>14</v>
      </c>
      <c r="H488" s="28">
        <v>40</v>
      </c>
      <c r="I488" s="29" t="s">
        <v>69</v>
      </c>
      <c r="J488" s="30" t="s">
        <v>21</v>
      </c>
      <c r="K488" s="29" t="s">
        <v>70</v>
      </c>
      <c r="L488" s="28" t="s">
        <v>52</v>
      </c>
      <c r="M488" s="28" t="s">
        <v>141</v>
      </c>
      <c r="N488" s="31">
        <v>9666.0499999999993</v>
      </c>
      <c r="O488" s="32"/>
      <c r="P488" s="32">
        <f t="shared" si="268"/>
        <v>9666.0499999999993</v>
      </c>
      <c r="Q488" s="35">
        <v>1091</v>
      </c>
      <c r="R488" s="35"/>
      <c r="S488" s="32"/>
      <c r="T488" s="33">
        <f t="shared" si="257"/>
        <v>1691.5587499999997</v>
      </c>
      <c r="U488" s="35">
        <f t="shared" si="258"/>
        <v>289.98149999999998</v>
      </c>
      <c r="V488" s="48">
        <f t="shared" si="269"/>
        <v>661.15739999999994</v>
      </c>
      <c r="W488" s="35">
        <f t="shared" si="259"/>
        <v>193.321</v>
      </c>
      <c r="X488" s="41">
        <v>1353.24</v>
      </c>
      <c r="Y488" s="35">
        <v>708.25</v>
      </c>
      <c r="Z488" s="32"/>
      <c r="AA488" s="49"/>
      <c r="AB488" s="35"/>
      <c r="AC488" s="41"/>
      <c r="AD488" s="35">
        <f t="shared" si="260"/>
        <v>164.32284999999999</v>
      </c>
      <c r="AE488" s="35">
        <f t="shared" si="265"/>
        <v>4253.0619999999999</v>
      </c>
      <c r="AF488" s="41">
        <f t="shared" si="261"/>
        <v>8815.4320000000007</v>
      </c>
      <c r="AG488" s="32">
        <f t="shared" si="262"/>
        <v>18365.483333333334</v>
      </c>
      <c r="AH488" s="35">
        <v>4833</v>
      </c>
      <c r="AI488" s="35">
        <f t="shared" si="270"/>
        <v>4833.0249999999996</v>
      </c>
      <c r="AJ488" s="35">
        <f t="shared" si="271"/>
        <v>1101.9290000000001</v>
      </c>
      <c r="AK488" s="35">
        <f t="shared" si="272"/>
        <v>1836.5483333333332</v>
      </c>
      <c r="AL488" s="35">
        <f t="shared" si="273"/>
        <v>5509.6449999999995</v>
      </c>
      <c r="AM488" s="35">
        <f t="shared" si="274"/>
        <v>4407.7160000000003</v>
      </c>
      <c r="AN488" s="35"/>
      <c r="AO488" s="35"/>
      <c r="AP488" s="35"/>
      <c r="AQ488" s="35"/>
      <c r="AR488" s="36">
        <f t="shared" si="263"/>
        <v>243782.41866666666</v>
      </c>
      <c r="AS488" s="35"/>
    </row>
    <row r="489" spans="1:45" s="8" customFormat="1" x14ac:dyDescent="0.2">
      <c r="A489" s="24">
        <f t="shared" si="264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27">
        <v>41761</v>
      </c>
      <c r="G489" s="24">
        <v>13</v>
      </c>
      <c r="H489" s="28">
        <v>40</v>
      </c>
      <c r="I489" s="29" t="s">
        <v>69</v>
      </c>
      <c r="J489" s="30" t="s">
        <v>23</v>
      </c>
      <c r="K489" s="29" t="s">
        <v>70</v>
      </c>
      <c r="L489" s="28" t="s">
        <v>52</v>
      </c>
      <c r="M489" s="28" t="s">
        <v>141</v>
      </c>
      <c r="N489" s="31">
        <v>9006.5499999999993</v>
      </c>
      <c r="O489" s="32"/>
      <c r="P489" s="32">
        <f t="shared" si="268"/>
        <v>9006.5499999999993</v>
      </c>
      <c r="Q489" s="35">
        <v>1091</v>
      </c>
      <c r="R489" s="35"/>
      <c r="S489" s="32"/>
      <c r="T489" s="33">
        <f t="shared" si="257"/>
        <v>1576.1462499999998</v>
      </c>
      <c r="U489" s="35">
        <f t="shared" si="258"/>
        <v>270.19649999999996</v>
      </c>
      <c r="V489" s="48">
        <f t="shared" si="269"/>
        <v>594.43259999999998</v>
      </c>
      <c r="W489" s="35">
        <f t="shared" si="259"/>
        <v>180.131</v>
      </c>
      <c r="X489" s="41">
        <v>900.66</v>
      </c>
      <c r="Y489" s="35">
        <v>708.25</v>
      </c>
      <c r="Z489" s="32"/>
      <c r="AA489" s="49"/>
      <c r="AB489" s="35"/>
      <c r="AC489" s="41">
        <v>2360</v>
      </c>
      <c r="AD489" s="35">
        <f t="shared" si="260"/>
        <v>153.11134999999999</v>
      </c>
      <c r="AE489" s="35">
        <f t="shared" si="265"/>
        <v>3962.8820000000001</v>
      </c>
      <c r="AF489" s="41">
        <f t="shared" si="261"/>
        <v>7925.7679999999991</v>
      </c>
      <c r="AG489" s="32">
        <f t="shared" si="262"/>
        <v>16512.016666666666</v>
      </c>
      <c r="AH489" s="35">
        <v>4503.3</v>
      </c>
      <c r="AI489" s="35">
        <f t="shared" si="270"/>
        <v>4503.2749999999996</v>
      </c>
      <c r="AJ489" s="35">
        <f t="shared" si="271"/>
        <v>990.72099999999989</v>
      </c>
      <c r="AK489" s="35">
        <f t="shared" si="272"/>
        <v>1651.2016666666664</v>
      </c>
      <c r="AL489" s="35">
        <f t="shared" si="273"/>
        <v>4953.6049999999996</v>
      </c>
      <c r="AM489" s="35">
        <f t="shared" si="274"/>
        <v>3962.8839999999996</v>
      </c>
      <c r="AN489" s="35"/>
      <c r="AO489" s="35"/>
      <c r="AP489" s="35"/>
      <c r="AQ489" s="35"/>
      <c r="AR489" s="36">
        <f t="shared" si="263"/>
        <v>251051.38573333327</v>
      </c>
      <c r="AS489" s="35"/>
    </row>
    <row r="490" spans="1:45" s="8" customFormat="1" x14ac:dyDescent="0.2">
      <c r="A490" s="24">
        <f t="shared" si="264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27">
        <v>36770</v>
      </c>
      <c r="G490" s="24">
        <v>13</v>
      </c>
      <c r="H490" s="28">
        <v>40</v>
      </c>
      <c r="I490" s="29" t="s">
        <v>69</v>
      </c>
      <c r="J490" s="30" t="s">
        <v>23</v>
      </c>
      <c r="K490" s="29" t="s">
        <v>70</v>
      </c>
      <c r="L490" s="28" t="s">
        <v>52</v>
      </c>
      <c r="M490" s="28" t="s">
        <v>141</v>
      </c>
      <c r="N490" s="31">
        <v>9006.5499999999993</v>
      </c>
      <c r="O490" s="32"/>
      <c r="P490" s="32">
        <f t="shared" si="268"/>
        <v>9006.5499999999993</v>
      </c>
      <c r="Q490" s="35">
        <v>1091</v>
      </c>
      <c r="R490" s="35"/>
      <c r="S490" s="32"/>
      <c r="T490" s="33">
        <f t="shared" si="257"/>
        <v>1576.1462499999998</v>
      </c>
      <c r="U490" s="35">
        <f t="shared" si="258"/>
        <v>270.19649999999996</v>
      </c>
      <c r="V490" s="48">
        <f t="shared" si="269"/>
        <v>745.74299999999994</v>
      </c>
      <c r="W490" s="35">
        <f t="shared" si="259"/>
        <v>180.131</v>
      </c>
      <c r="X490" s="41">
        <v>3422.5</v>
      </c>
      <c r="Y490" s="35">
        <v>708.25</v>
      </c>
      <c r="Z490" s="32"/>
      <c r="AA490" s="49"/>
      <c r="AB490" s="35"/>
      <c r="AC490" s="41"/>
      <c r="AD490" s="35">
        <f t="shared" si="260"/>
        <v>153.11134999999999</v>
      </c>
      <c r="AE490" s="35">
        <f t="shared" si="265"/>
        <v>3962.8820000000001</v>
      </c>
      <c r="AF490" s="41">
        <f t="shared" si="261"/>
        <v>9943.239999999998</v>
      </c>
      <c r="AG490" s="32">
        <f t="shared" si="262"/>
        <v>20715.083333333332</v>
      </c>
      <c r="AH490" s="35">
        <v>4503.3</v>
      </c>
      <c r="AI490" s="35">
        <f t="shared" si="270"/>
        <v>4503.2749999999996</v>
      </c>
      <c r="AJ490" s="35">
        <f t="shared" si="271"/>
        <v>1242.9049999999997</v>
      </c>
      <c r="AK490" s="35">
        <f t="shared" si="272"/>
        <v>2071.5083333333332</v>
      </c>
      <c r="AL490" s="35">
        <f t="shared" si="273"/>
        <v>6214.5249999999996</v>
      </c>
      <c r="AM490" s="35">
        <f t="shared" si="274"/>
        <v>4971.619999999999</v>
      </c>
      <c r="AN490" s="35"/>
      <c r="AO490" s="35"/>
      <c r="AP490" s="35"/>
      <c r="AQ490" s="35"/>
      <c r="AR490" s="36">
        <f t="shared" si="263"/>
        <v>263971.87586666661</v>
      </c>
      <c r="AS490" s="35"/>
    </row>
    <row r="491" spans="1:45" s="8" customFormat="1" x14ac:dyDescent="0.2">
      <c r="A491" s="24">
        <f t="shared" si="264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27">
        <v>38412</v>
      </c>
      <c r="G491" s="24">
        <v>13</v>
      </c>
      <c r="H491" s="28">
        <v>40</v>
      </c>
      <c r="I491" s="29" t="s">
        <v>69</v>
      </c>
      <c r="J491" s="30" t="s">
        <v>24</v>
      </c>
      <c r="K491" s="29" t="s">
        <v>70</v>
      </c>
      <c r="L491" s="28" t="s">
        <v>52</v>
      </c>
      <c r="M491" s="28" t="s">
        <v>144</v>
      </c>
      <c r="N491" s="31">
        <v>9006.5499999999993</v>
      </c>
      <c r="O491" s="32"/>
      <c r="P491" s="32">
        <f t="shared" si="268"/>
        <v>9006.5499999999993</v>
      </c>
      <c r="Q491" s="35">
        <v>1091</v>
      </c>
      <c r="R491" s="35"/>
      <c r="S491" s="32"/>
      <c r="T491" s="33">
        <f t="shared" si="257"/>
        <v>1576.1462499999998</v>
      </c>
      <c r="U491" s="35">
        <f t="shared" si="258"/>
        <v>270.19649999999996</v>
      </c>
      <c r="V491" s="48">
        <f t="shared" si="269"/>
        <v>691.70339999999999</v>
      </c>
      <c r="W491" s="35">
        <f t="shared" si="259"/>
        <v>180.131</v>
      </c>
      <c r="X491" s="41">
        <v>2521.84</v>
      </c>
      <c r="Y491" s="35">
        <v>708.25</v>
      </c>
      <c r="Z491" s="32"/>
      <c r="AA491" s="49"/>
      <c r="AB491" s="35"/>
      <c r="AC491" s="41"/>
      <c r="AD491" s="35">
        <f t="shared" si="260"/>
        <v>153.11134999999999</v>
      </c>
      <c r="AE491" s="35">
        <f t="shared" si="265"/>
        <v>3962.8820000000001</v>
      </c>
      <c r="AF491" s="41">
        <f t="shared" si="261"/>
        <v>9222.7119999999995</v>
      </c>
      <c r="AG491" s="32">
        <f t="shared" si="262"/>
        <v>19213.98333333333</v>
      </c>
      <c r="AH491" s="35">
        <v>4503.3</v>
      </c>
      <c r="AI491" s="35">
        <f t="shared" si="270"/>
        <v>4503.2749999999996</v>
      </c>
      <c r="AJ491" s="35">
        <f t="shared" si="271"/>
        <v>1152.8389999999999</v>
      </c>
      <c r="AK491" s="35">
        <f t="shared" si="272"/>
        <v>1921.3983333333331</v>
      </c>
      <c r="AL491" s="35">
        <f t="shared" si="273"/>
        <v>5764.1949999999997</v>
      </c>
      <c r="AM491" s="35">
        <f t="shared" si="274"/>
        <v>4611.3559999999998</v>
      </c>
      <c r="AN491" s="35"/>
      <c r="AO491" s="35"/>
      <c r="AP491" s="35"/>
      <c r="AQ491" s="35"/>
      <c r="AR491" s="36">
        <f t="shared" si="263"/>
        <v>249243.08266666665</v>
      </c>
      <c r="AS491" s="35"/>
    </row>
    <row r="492" spans="1:45" s="8" customFormat="1" x14ac:dyDescent="0.2">
      <c r="A492" s="24">
        <f t="shared" si="264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27">
        <v>42932</v>
      </c>
      <c r="G492" s="24">
        <v>10</v>
      </c>
      <c r="H492" s="28">
        <v>40</v>
      </c>
      <c r="I492" s="29" t="s">
        <v>69</v>
      </c>
      <c r="J492" s="30" t="s">
        <v>35</v>
      </c>
      <c r="K492" s="29" t="s">
        <v>70</v>
      </c>
      <c r="L492" s="28" t="s">
        <v>52</v>
      </c>
      <c r="M492" s="28" t="s">
        <v>141</v>
      </c>
      <c r="N492" s="31">
        <v>7723.6</v>
      </c>
      <c r="O492" s="32"/>
      <c r="P492" s="32">
        <f t="shared" si="268"/>
        <v>7723.6</v>
      </c>
      <c r="Q492" s="35">
        <v>1091</v>
      </c>
      <c r="R492" s="35"/>
      <c r="S492" s="32"/>
      <c r="T492" s="33">
        <f t="shared" si="257"/>
        <v>1351.6299999999999</v>
      </c>
      <c r="U492" s="35">
        <f t="shared" si="258"/>
        <v>231.708</v>
      </c>
      <c r="V492" s="48">
        <f t="shared" si="269"/>
        <v>463.416</v>
      </c>
      <c r="W492" s="35">
        <f t="shared" si="259"/>
        <v>154.47200000000001</v>
      </c>
      <c r="X492" s="41"/>
      <c r="Y492" s="35">
        <v>708.25</v>
      </c>
      <c r="Z492" s="32"/>
      <c r="AA492" s="49"/>
      <c r="AB492" s="35"/>
      <c r="AC492" s="41"/>
      <c r="AD492" s="35">
        <f t="shared" si="260"/>
        <v>131.30120000000002</v>
      </c>
      <c r="AE492" s="35">
        <f t="shared" si="265"/>
        <v>3398.384</v>
      </c>
      <c r="AF492" s="41">
        <f t="shared" si="261"/>
        <v>6178.8799999999992</v>
      </c>
      <c r="AG492" s="32">
        <f t="shared" si="262"/>
        <v>12872.666666666666</v>
      </c>
      <c r="AH492" s="35">
        <v>3861.75</v>
      </c>
      <c r="AI492" s="35">
        <f t="shared" si="270"/>
        <v>3861.7999999999997</v>
      </c>
      <c r="AJ492" s="35">
        <f t="shared" si="271"/>
        <v>772.3599999999999</v>
      </c>
      <c r="AK492" s="35">
        <f t="shared" si="272"/>
        <v>1287.2666666666667</v>
      </c>
      <c r="AL492" s="35">
        <f t="shared" si="273"/>
        <v>3861.7999999999997</v>
      </c>
      <c r="AM492" s="35">
        <f t="shared" si="274"/>
        <v>3089.4399999999996</v>
      </c>
      <c r="AN492" s="35"/>
      <c r="AO492" s="35"/>
      <c r="AP492" s="35"/>
      <c r="AQ492" s="35"/>
      <c r="AR492" s="36">
        <f t="shared" si="263"/>
        <v>181448.87373333331</v>
      </c>
      <c r="AS492" s="35"/>
    </row>
    <row r="493" spans="1:45" s="8" customFormat="1" x14ac:dyDescent="0.2">
      <c r="A493" s="24">
        <f t="shared" si="264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27">
        <v>40770</v>
      </c>
      <c r="G493" s="24">
        <v>9</v>
      </c>
      <c r="H493" s="28">
        <v>40</v>
      </c>
      <c r="I493" s="29" t="s">
        <v>69</v>
      </c>
      <c r="J493" s="30" t="s">
        <v>39</v>
      </c>
      <c r="K493" s="29" t="s">
        <v>70</v>
      </c>
      <c r="L493" s="28" t="s">
        <v>52</v>
      </c>
      <c r="M493" s="28" t="s">
        <v>141</v>
      </c>
      <c r="N493" s="31">
        <v>7350</v>
      </c>
      <c r="O493" s="32"/>
      <c r="P493" s="32">
        <f t="shared" si="268"/>
        <v>7350</v>
      </c>
      <c r="Q493" s="35">
        <v>1091</v>
      </c>
      <c r="R493" s="35"/>
      <c r="S493" s="32"/>
      <c r="T493" s="33">
        <f t="shared" si="257"/>
        <v>1286.25</v>
      </c>
      <c r="U493" s="35">
        <f t="shared" si="258"/>
        <v>220.5</v>
      </c>
      <c r="V493" s="48">
        <f t="shared" si="269"/>
        <v>511.56</v>
      </c>
      <c r="W493" s="35">
        <f t="shared" si="259"/>
        <v>147</v>
      </c>
      <c r="X493" s="41">
        <v>1176</v>
      </c>
      <c r="Y493" s="35">
        <v>708.25</v>
      </c>
      <c r="Z493" s="32"/>
      <c r="AA493" s="49"/>
      <c r="AB493" s="35"/>
      <c r="AC493" s="41"/>
      <c r="AD493" s="35">
        <f t="shared" si="260"/>
        <v>124.95</v>
      </c>
      <c r="AE493" s="35">
        <f t="shared" si="265"/>
        <v>3234</v>
      </c>
      <c r="AF493" s="41">
        <f t="shared" si="261"/>
        <v>6820.7999999999993</v>
      </c>
      <c r="AG493" s="32">
        <f t="shared" si="262"/>
        <v>14210</v>
      </c>
      <c r="AH493" s="35">
        <v>3675</v>
      </c>
      <c r="AI493" s="35">
        <f t="shared" si="270"/>
        <v>3675</v>
      </c>
      <c r="AJ493" s="35">
        <f t="shared" si="271"/>
        <v>852.59999999999991</v>
      </c>
      <c r="AK493" s="35">
        <f t="shared" si="272"/>
        <v>1421</v>
      </c>
      <c r="AL493" s="35">
        <f t="shared" si="273"/>
        <v>4263</v>
      </c>
      <c r="AM493" s="35">
        <f t="shared" si="274"/>
        <v>3410.3999999999996</v>
      </c>
      <c r="AN493" s="35"/>
      <c r="AO493" s="35"/>
      <c r="AP493" s="35"/>
      <c r="AQ493" s="35"/>
      <c r="AR493" s="36">
        <f t="shared" si="263"/>
        <v>192947.91999999998</v>
      </c>
      <c r="AS493" s="35"/>
    </row>
    <row r="494" spans="1:45" s="8" customFormat="1" x14ac:dyDescent="0.2">
      <c r="A494" s="24">
        <f t="shared" si="264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27">
        <v>37849</v>
      </c>
      <c r="G494" s="24">
        <v>8</v>
      </c>
      <c r="H494" s="28">
        <v>40</v>
      </c>
      <c r="I494" s="29" t="s">
        <v>69</v>
      </c>
      <c r="J494" s="30" t="s">
        <v>36</v>
      </c>
      <c r="K494" s="29" t="s">
        <v>70</v>
      </c>
      <c r="L494" s="28" t="s">
        <v>52</v>
      </c>
      <c r="M494" s="28" t="s">
        <v>141</v>
      </c>
      <c r="N494" s="31">
        <v>6999.5</v>
      </c>
      <c r="O494" s="32"/>
      <c r="P494" s="32">
        <f t="shared" si="268"/>
        <v>6999.5</v>
      </c>
      <c r="Q494" s="35">
        <v>1091</v>
      </c>
      <c r="R494" s="35"/>
      <c r="S494" s="32"/>
      <c r="T494" s="33">
        <f t="shared" si="257"/>
        <v>1224.9124999999999</v>
      </c>
      <c r="U494" s="35">
        <f t="shared" si="258"/>
        <v>209.98499999999999</v>
      </c>
      <c r="V494" s="48">
        <f t="shared" si="269"/>
        <v>554.36279999999999</v>
      </c>
      <c r="W494" s="35">
        <f t="shared" si="259"/>
        <v>139.99</v>
      </c>
      <c r="X494" s="41">
        <v>2239.88</v>
      </c>
      <c r="Y494" s="35">
        <v>708.25</v>
      </c>
      <c r="Z494" s="32"/>
      <c r="AA494" s="49"/>
      <c r="AB494" s="35"/>
      <c r="AC494" s="41"/>
      <c r="AD494" s="35">
        <f t="shared" si="260"/>
        <v>118.9915</v>
      </c>
      <c r="AE494" s="35">
        <f t="shared" si="265"/>
        <v>3079.78</v>
      </c>
      <c r="AF494" s="41">
        <f t="shared" si="261"/>
        <v>7391.5040000000008</v>
      </c>
      <c r="AG494" s="32">
        <f t="shared" si="262"/>
        <v>15398.966666666669</v>
      </c>
      <c r="AH494" s="35">
        <v>3499.8</v>
      </c>
      <c r="AI494" s="35">
        <f t="shared" si="270"/>
        <v>3499.75</v>
      </c>
      <c r="AJ494" s="35">
        <f t="shared" si="271"/>
        <v>923.9380000000001</v>
      </c>
      <c r="AK494" s="35">
        <f t="shared" si="272"/>
        <v>1539.896666666667</v>
      </c>
      <c r="AL494" s="35">
        <f t="shared" si="273"/>
        <v>4619.6900000000005</v>
      </c>
      <c r="AM494" s="35">
        <f t="shared" si="274"/>
        <v>3695.7520000000004</v>
      </c>
      <c r="AN494" s="35"/>
      <c r="AO494" s="35"/>
      <c r="AP494" s="35"/>
      <c r="AQ494" s="35"/>
      <c r="AR494" s="36">
        <f t="shared" si="263"/>
        <v>203091.53893333336</v>
      </c>
      <c r="AS494" s="35"/>
    </row>
    <row r="495" spans="1:45" s="8" customFormat="1" x14ac:dyDescent="0.2">
      <c r="A495" s="24">
        <f t="shared" si="264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27">
        <v>41548</v>
      </c>
      <c r="G495" s="24">
        <v>8</v>
      </c>
      <c r="H495" s="28">
        <v>40</v>
      </c>
      <c r="I495" s="29" t="s">
        <v>69</v>
      </c>
      <c r="J495" s="30" t="s">
        <v>36</v>
      </c>
      <c r="K495" s="29" t="s">
        <v>70</v>
      </c>
      <c r="L495" s="28" t="s">
        <v>52</v>
      </c>
      <c r="M495" s="28" t="s">
        <v>141</v>
      </c>
      <c r="N495" s="31">
        <v>6999.5</v>
      </c>
      <c r="O495" s="32"/>
      <c r="P495" s="32">
        <f>N495+O495</f>
        <v>6999.5</v>
      </c>
      <c r="Q495" s="35">
        <v>1091</v>
      </c>
      <c r="R495" s="35"/>
      <c r="S495" s="32"/>
      <c r="T495" s="33">
        <f t="shared" si="257"/>
        <v>1224.9124999999999</v>
      </c>
      <c r="U495" s="35">
        <f t="shared" si="258"/>
        <v>209.98499999999999</v>
      </c>
      <c r="V495" s="48">
        <f t="shared" si="269"/>
        <v>461.9676</v>
      </c>
      <c r="W495" s="35">
        <f t="shared" si="259"/>
        <v>139.99</v>
      </c>
      <c r="X495" s="41">
        <v>699.96</v>
      </c>
      <c r="Y495" s="35">
        <v>708.25</v>
      </c>
      <c r="Z495" s="32"/>
      <c r="AA495" s="49"/>
      <c r="AB495" s="35"/>
      <c r="AC495" s="41"/>
      <c r="AD495" s="35">
        <f t="shared" si="260"/>
        <v>118.9915</v>
      </c>
      <c r="AE495" s="35">
        <f t="shared" si="265"/>
        <v>3079.78</v>
      </c>
      <c r="AF495" s="41">
        <f t="shared" si="261"/>
        <v>6159.5679999999993</v>
      </c>
      <c r="AG495" s="32">
        <f t="shared" si="262"/>
        <v>12832.433333333332</v>
      </c>
      <c r="AH495" s="35">
        <v>3499.8</v>
      </c>
      <c r="AI495" s="35">
        <f t="shared" si="270"/>
        <v>3499.75</v>
      </c>
      <c r="AJ495" s="35">
        <f t="shared" si="271"/>
        <v>769.94599999999991</v>
      </c>
      <c r="AK495" s="35">
        <f t="shared" si="272"/>
        <v>1283.2433333333333</v>
      </c>
      <c r="AL495" s="35">
        <f t="shared" si="273"/>
        <v>3849.73</v>
      </c>
      <c r="AM495" s="35">
        <f t="shared" si="274"/>
        <v>3079.7839999999997</v>
      </c>
      <c r="AN495" s="35"/>
      <c r="AO495" s="35"/>
      <c r="AP495" s="35"/>
      <c r="AQ495" s="35"/>
      <c r="AR495" s="36">
        <f t="shared" si="263"/>
        <v>177908.71386666669</v>
      </c>
      <c r="AS495" s="35"/>
    </row>
    <row r="496" spans="1:45" s="8" customFormat="1" x14ac:dyDescent="0.2">
      <c r="A496" s="24">
        <f t="shared" si="264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27">
        <v>39692</v>
      </c>
      <c r="G496" s="24">
        <v>8</v>
      </c>
      <c r="H496" s="28">
        <v>40</v>
      </c>
      <c r="I496" s="29" t="s">
        <v>69</v>
      </c>
      <c r="J496" s="30" t="s">
        <v>37</v>
      </c>
      <c r="K496" s="29" t="s">
        <v>70</v>
      </c>
      <c r="L496" s="28" t="s">
        <v>52</v>
      </c>
      <c r="M496" s="28" t="s">
        <v>141</v>
      </c>
      <c r="N496" s="31">
        <v>6999.5</v>
      </c>
      <c r="O496" s="32"/>
      <c r="P496" s="32">
        <f t="shared" si="268"/>
        <v>6999.5</v>
      </c>
      <c r="Q496" s="35">
        <v>1091</v>
      </c>
      <c r="R496" s="35"/>
      <c r="S496" s="32"/>
      <c r="T496" s="33">
        <f t="shared" si="257"/>
        <v>1224.9124999999999</v>
      </c>
      <c r="U496" s="35">
        <f t="shared" si="258"/>
        <v>209.98499999999999</v>
      </c>
      <c r="V496" s="48">
        <f t="shared" si="269"/>
        <v>512.36519999999996</v>
      </c>
      <c r="W496" s="35">
        <f t="shared" si="259"/>
        <v>139.99</v>
      </c>
      <c r="X496" s="41">
        <v>1539.92</v>
      </c>
      <c r="Y496" s="35">
        <v>708.25</v>
      </c>
      <c r="Z496" s="32"/>
      <c r="AA496" s="49"/>
      <c r="AB496" s="35"/>
      <c r="AC496" s="41"/>
      <c r="AD496" s="35">
        <f t="shared" si="260"/>
        <v>118.9915</v>
      </c>
      <c r="AE496" s="35">
        <f t="shared" si="265"/>
        <v>3079.78</v>
      </c>
      <c r="AF496" s="41">
        <f t="shared" si="261"/>
        <v>6831.5360000000001</v>
      </c>
      <c r="AG496" s="32">
        <f t="shared" si="262"/>
        <v>14232.366666666667</v>
      </c>
      <c r="AH496" s="35">
        <v>3499.8</v>
      </c>
      <c r="AI496" s="35">
        <f t="shared" si="270"/>
        <v>3499.75</v>
      </c>
      <c r="AJ496" s="35">
        <f t="shared" si="271"/>
        <v>853.94200000000001</v>
      </c>
      <c r="AK496" s="35">
        <f t="shared" si="272"/>
        <v>1423.2366666666667</v>
      </c>
      <c r="AL496" s="35">
        <f t="shared" si="273"/>
        <v>4269.71</v>
      </c>
      <c r="AM496" s="35">
        <f t="shared" si="274"/>
        <v>3415.768</v>
      </c>
      <c r="AN496" s="35"/>
      <c r="AO496" s="35"/>
      <c r="AP496" s="35"/>
      <c r="AQ496" s="35"/>
      <c r="AR496" s="36">
        <f t="shared" si="263"/>
        <v>191644.85973333335</v>
      </c>
      <c r="AS496" s="35"/>
    </row>
    <row r="497" spans="1:45" s="8" customFormat="1" x14ac:dyDescent="0.2">
      <c r="A497" s="24">
        <f t="shared" si="264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27">
        <v>40253</v>
      </c>
      <c r="G497" s="24">
        <v>8</v>
      </c>
      <c r="H497" s="28">
        <v>40</v>
      </c>
      <c r="I497" s="29" t="s">
        <v>69</v>
      </c>
      <c r="J497" s="30" t="s">
        <v>37</v>
      </c>
      <c r="K497" s="29" t="s">
        <v>70</v>
      </c>
      <c r="L497" s="28" t="s">
        <v>52</v>
      </c>
      <c r="M497" s="28" t="s">
        <v>141</v>
      </c>
      <c r="N497" s="31">
        <v>6999.5</v>
      </c>
      <c r="O497" s="32"/>
      <c r="P497" s="32">
        <f>N497+O497</f>
        <v>6999.5</v>
      </c>
      <c r="Q497" s="35">
        <v>1091</v>
      </c>
      <c r="R497" s="35"/>
      <c r="S497" s="32"/>
      <c r="T497" s="33">
        <f t="shared" si="257"/>
        <v>1224.9124999999999</v>
      </c>
      <c r="U497" s="35">
        <f t="shared" si="258"/>
        <v>209.98499999999999</v>
      </c>
      <c r="V497" s="48">
        <f t="shared" si="269"/>
        <v>495.5652</v>
      </c>
      <c r="W497" s="35">
        <f t="shared" si="259"/>
        <v>139.99</v>
      </c>
      <c r="X497" s="41">
        <v>1259.92</v>
      </c>
      <c r="Y497" s="35">
        <v>708.25</v>
      </c>
      <c r="Z497" s="32"/>
      <c r="AA497" s="49"/>
      <c r="AB497" s="35"/>
      <c r="AC497" s="41"/>
      <c r="AD497" s="35">
        <f t="shared" si="260"/>
        <v>118.9915</v>
      </c>
      <c r="AE497" s="35">
        <f t="shared" si="265"/>
        <v>3079.78</v>
      </c>
      <c r="AF497" s="41">
        <f t="shared" si="261"/>
        <v>6607.5360000000001</v>
      </c>
      <c r="AG497" s="32">
        <f t="shared" si="262"/>
        <v>13765.7</v>
      </c>
      <c r="AH497" s="35">
        <v>3499.8</v>
      </c>
      <c r="AI497" s="35">
        <f t="shared" si="270"/>
        <v>3499.75</v>
      </c>
      <c r="AJ497" s="35">
        <f t="shared" si="271"/>
        <v>825.94200000000001</v>
      </c>
      <c r="AK497" s="35">
        <f t="shared" si="272"/>
        <v>1376.5700000000002</v>
      </c>
      <c r="AL497" s="35">
        <f t="shared" si="273"/>
        <v>4129.71</v>
      </c>
      <c r="AM497" s="35">
        <f t="shared" si="274"/>
        <v>3303.768</v>
      </c>
      <c r="AN497" s="35"/>
      <c r="AO497" s="35"/>
      <c r="AP497" s="35"/>
      <c r="AQ497" s="35"/>
      <c r="AR497" s="36">
        <f t="shared" si="263"/>
        <v>187065.9264</v>
      </c>
      <c r="AS497" s="35"/>
    </row>
    <row r="498" spans="1:45" s="8" customFormat="1" x14ac:dyDescent="0.2">
      <c r="A498" s="24">
        <f t="shared" si="264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27">
        <v>37226</v>
      </c>
      <c r="G498" s="24">
        <v>8</v>
      </c>
      <c r="H498" s="28">
        <v>40</v>
      </c>
      <c r="I498" s="29" t="s">
        <v>69</v>
      </c>
      <c r="J498" s="30" t="s">
        <v>27</v>
      </c>
      <c r="K498" s="29" t="s">
        <v>70</v>
      </c>
      <c r="L498" s="28" t="s">
        <v>52</v>
      </c>
      <c r="M498" s="28" t="s">
        <v>141</v>
      </c>
      <c r="N498" s="31">
        <v>6999.5</v>
      </c>
      <c r="O498" s="32"/>
      <c r="P498" s="32">
        <f t="shared" si="268"/>
        <v>6999.5</v>
      </c>
      <c r="Q498" s="35">
        <v>1091</v>
      </c>
      <c r="R498" s="35"/>
      <c r="S498" s="32"/>
      <c r="T498" s="33">
        <f t="shared" ref="T498:T538" si="275">(N498*17.5%)</f>
        <v>1224.9124999999999</v>
      </c>
      <c r="U498" s="35">
        <f t="shared" ref="U498:U538" si="276">N498*3%</f>
        <v>209.98499999999999</v>
      </c>
      <c r="V498" s="48">
        <f t="shared" si="269"/>
        <v>562.76160000000004</v>
      </c>
      <c r="W498" s="35">
        <f t="shared" ref="W498:W538" si="277">N498*2%</f>
        <v>139.99</v>
      </c>
      <c r="X498" s="41">
        <v>2379.86</v>
      </c>
      <c r="Y498" s="35">
        <v>708.25</v>
      </c>
      <c r="Z498" s="32"/>
      <c r="AA498" s="49"/>
      <c r="AB498" s="35"/>
      <c r="AC498" s="41"/>
      <c r="AD498" s="35">
        <f t="shared" ref="AD498:AD538" si="278">N498*1.7%</f>
        <v>118.9915</v>
      </c>
      <c r="AE498" s="35">
        <f t="shared" si="265"/>
        <v>3079.78</v>
      </c>
      <c r="AF498" s="41">
        <f t="shared" ref="AF498:AF538" si="279">(N498+X498)/30*24</f>
        <v>7503.4879999999994</v>
      </c>
      <c r="AG498" s="32">
        <f t="shared" ref="AG498:AG538" si="280">(N498+X498)/30*50</f>
        <v>15632.266666666666</v>
      </c>
      <c r="AH498" s="35">
        <v>3499.8</v>
      </c>
      <c r="AI498" s="35">
        <f t="shared" si="270"/>
        <v>3499.75</v>
      </c>
      <c r="AJ498" s="35">
        <f t="shared" si="271"/>
        <v>937.93599999999992</v>
      </c>
      <c r="AK498" s="35">
        <f t="shared" si="272"/>
        <v>1563.2266666666667</v>
      </c>
      <c r="AL498" s="35">
        <f t="shared" si="273"/>
        <v>4689.68</v>
      </c>
      <c r="AM498" s="35">
        <f t="shared" si="274"/>
        <v>3751.7439999999997</v>
      </c>
      <c r="AN498" s="35"/>
      <c r="AO498" s="35"/>
      <c r="AP498" s="35"/>
      <c r="AQ498" s="35"/>
      <c r="AR498" s="36">
        <f t="shared" si="263"/>
        <v>205380.67853333335</v>
      </c>
      <c r="AS498" s="35"/>
    </row>
    <row r="499" spans="1:45" s="8" customFormat="1" x14ac:dyDescent="0.2">
      <c r="A499" s="24">
        <f t="shared" si="264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27">
        <v>40553</v>
      </c>
      <c r="G499" s="24">
        <v>8</v>
      </c>
      <c r="H499" s="28">
        <v>40</v>
      </c>
      <c r="I499" s="29" t="s">
        <v>69</v>
      </c>
      <c r="J499" s="30" t="s">
        <v>27</v>
      </c>
      <c r="K499" s="29" t="s">
        <v>70</v>
      </c>
      <c r="L499" s="28" t="s">
        <v>52</v>
      </c>
      <c r="M499" s="28" t="s">
        <v>141</v>
      </c>
      <c r="N499" s="31">
        <v>6999.5</v>
      </c>
      <c r="O499" s="32"/>
      <c r="P499" s="32">
        <f t="shared" si="268"/>
        <v>6999.5</v>
      </c>
      <c r="Q499" s="35">
        <v>1091</v>
      </c>
      <c r="R499" s="35"/>
      <c r="S499" s="32"/>
      <c r="T499" s="33">
        <f t="shared" si="275"/>
        <v>1224.9124999999999</v>
      </c>
      <c r="U499" s="35">
        <f t="shared" si="276"/>
        <v>209.98499999999999</v>
      </c>
      <c r="V499" s="48">
        <f t="shared" si="269"/>
        <v>487.16640000000001</v>
      </c>
      <c r="W499" s="35">
        <f t="shared" si="277"/>
        <v>139.99</v>
      </c>
      <c r="X499" s="41">
        <v>1119.94</v>
      </c>
      <c r="Y499" s="35">
        <v>708.25</v>
      </c>
      <c r="Z499" s="32"/>
      <c r="AA499" s="49"/>
      <c r="AB499" s="35"/>
      <c r="AC499" s="41">
        <v>2360</v>
      </c>
      <c r="AD499" s="35">
        <f t="shared" si="278"/>
        <v>118.9915</v>
      </c>
      <c r="AE499" s="35">
        <f t="shared" si="265"/>
        <v>3079.78</v>
      </c>
      <c r="AF499" s="41">
        <f t="shared" si="279"/>
        <v>6495.5520000000006</v>
      </c>
      <c r="AG499" s="32">
        <f t="shared" si="280"/>
        <v>13532.400000000001</v>
      </c>
      <c r="AH499" s="35">
        <v>3499.8</v>
      </c>
      <c r="AI499" s="35">
        <f t="shared" si="270"/>
        <v>3499.75</v>
      </c>
      <c r="AJ499" s="35">
        <f t="shared" si="271"/>
        <v>811.94400000000007</v>
      </c>
      <c r="AK499" s="35">
        <f t="shared" si="272"/>
        <v>1353.2400000000002</v>
      </c>
      <c r="AL499" s="35">
        <f t="shared" si="273"/>
        <v>4059.7200000000003</v>
      </c>
      <c r="AM499" s="35">
        <f t="shared" si="274"/>
        <v>3247.7760000000003</v>
      </c>
      <c r="AN499" s="35"/>
      <c r="AO499" s="35"/>
      <c r="AP499" s="35"/>
      <c r="AQ499" s="35"/>
      <c r="AR499" s="36">
        <f t="shared" ref="AR499:AR539" si="281">(P499+Q499+R499+S499+T499+U499+V499+W499+X499+Y499+Z499+AA499+AB499+AC499+AD499)*12+(AE499+AF499+AG499+AH499+AI499+AJ499+AK499+AL499+AM499+AN499+AO499+AP499+AQ499)</f>
        <v>213096.7868</v>
      </c>
      <c r="AS499" s="35"/>
    </row>
    <row r="500" spans="1:45" s="8" customFormat="1" x14ac:dyDescent="0.2">
      <c r="A500" s="24">
        <f t="shared" si="264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27">
        <v>42795</v>
      </c>
      <c r="G500" s="24">
        <v>8</v>
      </c>
      <c r="H500" s="28">
        <v>40</v>
      </c>
      <c r="I500" s="29" t="s">
        <v>68</v>
      </c>
      <c r="J500" s="30" t="s">
        <v>38</v>
      </c>
      <c r="K500" s="29" t="s">
        <v>70</v>
      </c>
      <c r="L500" s="28" t="s">
        <v>52</v>
      </c>
      <c r="M500" s="28" t="s">
        <v>141</v>
      </c>
      <c r="N500" s="31">
        <v>6999.5</v>
      </c>
      <c r="O500" s="32"/>
      <c r="P500" s="32">
        <f>N500+O500</f>
        <v>6999.5</v>
      </c>
      <c r="Q500" s="35">
        <v>1091</v>
      </c>
      <c r="R500" s="35"/>
      <c r="S500" s="32"/>
      <c r="T500" s="33">
        <f t="shared" si="275"/>
        <v>1224.9124999999999</v>
      </c>
      <c r="U500" s="35">
        <f t="shared" si="276"/>
        <v>209.98499999999999</v>
      </c>
      <c r="V500" s="48">
        <f t="shared" si="269"/>
        <v>419.96999999999997</v>
      </c>
      <c r="W500" s="35">
        <f t="shared" si="277"/>
        <v>139.99</v>
      </c>
      <c r="X500" s="41"/>
      <c r="Y500" s="35">
        <v>708.25</v>
      </c>
      <c r="Z500" s="32"/>
      <c r="AA500" s="49"/>
      <c r="AB500" s="35"/>
      <c r="AC500" s="41"/>
      <c r="AD500" s="35">
        <f t="shared" si="278"/>
        <v>118.9915</v>
      </c>
      <c r="AE500" s="35">
        <f t="shared" si="265"/>
        <v>3079.78</v>
      </c>
      <c r="AF500" s="41">
        <f t="shared" si="279"/>
        <v>5599.6</v>
      </c>
      <c r="AG500" s="32">
        <f t="shared" si="280"/>
        <v>11665.833333333334</v>
      </c>
      <c r="AH500" s="35">
        <v>0</v>
      </c>
      <c r="AI500" s="35">
        <f t="shared" si="270"/>
        <v>3499.75</v>
      </c>
      <c r="AJ500" s="35">
        <f t="shared" si="271"/>
        <v>699.95</v>
      </c>
      <c r="AK500" s="35">
        <f t="shared" si="272"/>
        <v>1166.5833333333333</v>
      </c>
      <c r="AL500" s="35">
        <f t="shared" si="273"/>
        <v>3499.75</v>
      </c>
      <c r="AM500" s="35">
        <f t="shared" si="274"/>
        <v>2799.8</v>
      </c>
      <c r="AN500" s="35"/>
      <c r="AO500" s="35"/>
      <c r="AP500" s="35"/>
      <c r="AQ500" s="35"/>
      <c r="AR500" s="36">
        <f t="shared" si="281"/>
        <v>162962.23466666666</v>
      </c>
      <c r="AS500" s="35"/>
    </row>
    <row r="501" spans="1:45" s="8" customFormat="1" x14ac:dyDescent="0.2">
      <c r="A501" s="24">
        <f t="shared" si="264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27">
        <v>41730</v>
      </c>
      <c r="G501" s="24">
        <v>7</v>
      </c>
      <c r="H501" s="28">
        <v>40</v>
      </c>
      <c r="I501" s="29" t="s">
        <v>69</v>
      </c>
      <c r="J501" s="30" t="s">
        <v>28</v>
      </c>
      <c r="K501" s="29" t="s">
        <v>70</v>
      </c>
      <c r="L501" s="28" t="s">
        <v>52</v>
      </c>
      <c r="M501" s="28" t="s">
        <v>141</v>
      </c>
      <c r="N501" s="31">
        <v>6654.95</v>
      </c>
      <c r="O501" s="32"/>
      <c r="P501" s="32">
        <f t="shared" si="268"/>
        <v>6654.95</v>
      </c>
      <c r="Q501" s="35">
        <v>1091</v>
      </c>
      <c r="R501" s="35"/>
      <c r="S501" s="32"/>
      <c r="T501" s="33">
        <f t="shared" si="275"/>
        <v>1164.6162499999998</v>
      </c>
      <c r="U501" s="35">
        <f t="shared" si="276"/>
        <v>199.64849999999998</v>
      </c>
      <c r="V501" s="48">
        <f t="shared" si="269"/>
        <v>439.22579999999999</v>
      </c>
      <c r="W501" s="35">
        <f t="shared" si="277"/>
        <v>133.09899999999999</v>
      </c>
      <c r="X501" s="41">
        <v>665.48</v>
      </c>
      <c r="Y501" s="35">
        <v>708.25</v>
      </c>
      <c r="Z501" s="32"/>
      <c r="AA501" s="49"/>
      <c r="AB501" s="35"/>
      <c r="AC501" s="41"/>
      <c r="AD501" s="35">
        <f t="shared" si="278"/>
        <v>113.13415000000001</v>
      </c>
      <c r="AE501" s="35">
        <f t="shared" si="265"/>
        <v>2928.1779999999999</v>
      </c>
      <c r="AF501" s="41">
        <f t="shared" si="279"/>
        <v>5856.344000000001</v>
      </c>
      <c r="AG501" s="32">
        <f t="shared" si="280"/>
        <v>12200.716666666667</v>
      </c>
      <c r="AH501" s="35">
        <v>3327.45</v>
      </c>
      <c r="AI501" s="35">
        <f t="shared" si="270"/>
        <v>3327.4749999999999</v>
      </c>
      <c r="AJ501" s="35">
        <f t="shared" si="271"/>
        <v>732.04300000000012</v>
      </c>
      <c r="AK501" s="35">
        <f t="shared" si="272"/>
        <v>1220.0716666666667</v>
      </c>
      <c r="AL501" s="35">
        <f t="shared" si="273"/>
        <v>3660.2150000000001</v>
      </c>
      <c r="AM501" s="35">
        <f t="shared" si="274"/>
        <v>2928.1720000000005</v>
      </c>
      <c r="AN501" s="35"/>
      <c r="AO501" s="35"/>
      <c r="AP501" s="35"/>
      <c r="AQ501" s="35"/>
      <c r="AR501" s="36">
        <f t="shared" si="281"/>
        <v>170213.50973333334</v>
      </c>
      <c r="AS501" s="35"/>
    </row>
    <row r="502" spans="1:45" s="8" customFormat="1" x14ac:dyDescent="0.2">
      <c r="A502" s="24">
        <f t="shared" si="264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27">
        <v>41761</v>
      </c>
      <c r="G502" s="24">
        <v>7</v>
      </c>
      <c r="H502" s="28">
        <v>40</v>
      </c>
      <c r="I502" s="29" t="s">
        <v>69</v>
      </c>
      <c r="J502" s="30" t="s">
        <v>28</v>
      </c>
      <c r="K502" s="29" t="s">
        <v>70</v>
      </c>
      <c r="L502" s="28" t="s">
        <v>52</v>
      </c>
      <c r="M502" s="28" t="s">
        <v>141</v>
      </c>
      <c r="N502" s="31">
        <v>6654.95</v>
      </c>
      <c r="O502" s="32"/>
      <c r="P502" s="32">
        <f t="shared" si="268"/>
        <v>6654.95</v>
      </c>
      <c r="Q502" s="35">
        <v>1091</v>
      </c>
      <c r="R502" s="35"/>
      <c r="S502" s="32"/>
      <c r="T502" s="33">
        <f t="shared" si="275"/>
        <v>1164.6162499999998</v>
      </c>
      <c r="U502" s="35">
        <f t="shared" si="276"/>
        <v>199.64849999999998</v>
      </c>
      <c r="V502" s="48">
        <f t="shared" si="269"/>
        <v>439.22699999999998</v>
      </c>
      <c r="W502" s="35">
        <f t="shared" si="277"/>
        <v>133.09899999999999</v>
      </c>
      <c r="X502" s="41">
        <v>665.5</v>
      </c>
      <c r="Y502" s="35">
        <v>708.25</v>
      </c>
      <c r="Z502" s="32"/>
      <c r="AA502" s="49"/>
      <c r="AB502" s="35"/>
      <c r="AC502" s="41">
        <v>1180</v>
      </c>
      <c r="AD502" s="35">
        <f t="shared" si="278"/>
        <v>113.13415000000001</v>
      </c>
      <c r="AE502" s="35">
        <f t="shared" si="265"/>
        <v>2928.1779999999999</v>
      </c>
      <c r="AF502" s="41">
        <f t="shared" si="279"/>
        <v>5856.36</v>
      </c>
      <c r="AG502" s="32">
        <f t="shared" si="280"/>
        <v>12200.75</v>
      </c>
      <c r="AH502" s="35">
        <v>3327.45</v>
      </c>
      <c r="AI502" s="35">
        <f t="shared" si="270"/>
        <v>3327.4749999999999</v>
      </c>
      <c r="AJ502" s="35">
        <f t="shared" si="271"/>
        <v>732.04499999999996</v>
      </c>
      <c r="AK502" s="35">
        <f t="shared" si="272"/>
        <v>1220.0749999999998</v>
      </c>
      <c r="AL502" s="35">
        <f t="shared" si="273"/>
        <v>3660.2249999999999</v>
      </c>
      <c r="AM502" s="35">
        <f t="shared" si="274"/>
        <v>2928.18</v>
      </c>
      <c r="AN502" s="35"/>
      <c r="AO502" s="35"/>
      <c r="AP502" s="35"/>
      <c r="AQ502" s="35"/>
      <c r="AR502" s="36">
        <f t="shared" si="281"/>
        <v>184373.83679999999</v>
      </c>
      <c r="AS502" s="35"/>
    </row>
    <row r="503" spans="1:45" s="8" customFormat="1" x14ac:dyDescent="0.2">
      <c r="A503" s="24">
        <f t="shared" si="264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27">
        <v>43344</v>
      </c>
      <c r="G503" s="24">
        <v>7</v>
      </c>
      <c r="H503" s="28">
        <v>40</v>
      </c>
      <c r="I503" s="29" t="s">
        <v>69</v>
      </c>
      <c r="J503" s="30" t="s">
        <v>28</v>
      </c>
      <c r="K503" s="29" t="s">
        <v>70</v>
      </c>
      <c r="L503" s="28" t="s">
        <v>52</v>
      </c>
      <c r="M503" s="28" t="s">
        <v>141</v>
      </c>
      <c r="N503" s="31">
        <v>6654.95</v>
      </c>
      <c r="O503" s="32"/>
      <c r="P503" s="32">
        <f t="shared" ref="P503" si="282">N503+O503</f>
        <v>6654.95</v>
      </c>
      <c r="Q503" s="35">
        <v>1091</v>
      </c>
      <c r="R503" s="35"/>
      <c r="S503" s="32"/>
      <c r="T503" s="33">
        <f t="shared" si="275"/>
        <v>1164.6162499999998</v>
      </c>
      <c r="U503" s="35">
        <f t="shared" si="276"/>
        <v>199.64849999999998</v>
      </c>
      <c r="V503" s="48">
        <f t="shared" si="269"/>
        <v>399.29699999999997</v>
      </c>
      <c r="W503" s="35">
        <f t="shared" si="277"/>
        <v>133.09899999999999</v>
      </c>
      <c r="X503" s="41"/>
      <c r="Y503" s="35">
        <v>708.25</v>
      </c>
      <c r="Z503" s="32"/>
      <c r="AA503" s="49"/>
      <c r="AB503" s="35"/>
      <c r="AC503" s="41"/>
      <c r="AD503" s="35">
        <f t="shared" si="278"/>
        <v>113.13415000000001</v>
      </c>
      <c r="AE503" s="35">
        <f t="shared" si="265"/>
        <v>2928.1779999999999</v>
      </c>
      <c r="AF503" s="41">
        <f t="shared" si="279"/>
        <v>5323.9599999999991</v>
      </c>
      <c r="AG503" s="32">
        <f t="shared" si="280"/>
        <v>11091.583333333332</v>
      </c>
      <c r="AH503" s="35">
        <v>3327.45</v>
      </c>
      <c r="AI503" s="35">
        <f t="shared" si="270"/>
        <v>3327.4749999999999</v>
      </c>
      <c r="AJ503" s="35">
        <f t="shared" si="271"/>
        <v>665.49499999999989</v>
      </c>
      <c r="AK503" s="35">
        <f t="shared" si="272"/>
        <v>1109.1583333333333</v>
      </c>
      <c r="AL503" s="35">
        <f t="shared" si="273"/>
        <v>3327.4749999999999</v>
      </c>
      <c r="AM503" s="35">
        <f t="shared" si="274"/>
        <v>2661.9799999999996</v>
      </c>
      <c r="AN503" s="35"/>
      <c r="AO503" s="35"/>
      <c r="AP503" s="35"/>
      <c r="AQ503" s="35"/>
      <c r="AR503" s="36">
        <f t="shared" si="281"/>
        <v>159330.69346666668</v>
      </c>
      <c r="AS503" s="35"/>
    </row>
    <row r="504" spans="1:45" s="8" customFormat="1" x14ac:dyDescent="0.2">
      <c r="A504" s="24">
        <f t="shared" si="264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27">
        <v>42982</v>
      </c>
      <c r="G504" s="24">
        <v>6</v>
      </c>
      <c r="H504" s="28">
        <v>40</v>
      </c>
      <c r="I504" s="29" t="s">
        <v>69</v>
      </c>
      <c r="J504" s="30" t="s">
        <v>40</v>
      </c>
      <c r="K504" s="29" t="s">
        <v>70</v>
      </c>
      <c r="L504" s="28" t="s">
        <v>52</v>
      </c>
      <c r="M504" s="28" t="s">
        <v>141</v>
      </c>
      <c r="N504" s="31">
        <v>6312.25</v>
      </c>
      <c r="O504" s="32"/>
      <c r="P504" s="32">
        <f t="shared" si="268"/>
        <v>6312.25</v>
      </c>
      <c r="Q504" s="35">
        <v>1091</v>
      </c>
      <c r="R504" s="35"/>
      <c r="S504" s="32"/>
      <c r="T504" s="33">
        <f t="shared" si="275"/>
        <v>1104.64375</v>
      </c>
      <c r="U504" s="35">
        <f t="shared" si="276"/>
        <v>189.36750000000001</v>
      </c>
      <c r="V504" s="48">
        <f t="shared" si="269"/>
        <v>378.73500000000001</v>
      </c>
      <c r="W504" s="35">
        <f t="shared" si="277"/>
        <v>126.245</v>
      </c>
      <c r="X504" s="41"/>
      <c r="Y504" s="35">
        <v>708.25</v>
      </c>
      <c r="Z504" s="32"/>
      <c r="AA504" s="49"/>
      <c r="AB504" s="35"/>
      <c r="AC504" s="41"/>
      <c r="AD504" s="35">
        <f t="shared" si="278"/>
        <v>107.30825</v>
      </c>
      <c r="AE504" s="35">
        <f t="shared" si="265"/>
        <v>2777.3900000000003</v>
      </c>
      <c r="AF504" s="41">
        <f t="shared" si="279"/>
        <v>5049.8</v>
      </c>
      <c r="AG504" s="32">
        <f t="shared" si="280"/>
        <v>10520.416666666666</v>
      </c>
      <c r="AH504" s="35">
        <v>3156.15</v>
      </c>
      <c r="AI504" s="35">
        <f t="shared" si="270"/>
        <v>3156.125</v>
      </c>
      <c r="AJ504" s="35">
        <f t="shared" si="271"/>
        <v>631.22500000000002</v>
      </c>
      <c r="AK504" s="35">
        <f t="shared" si="272"/>
        <v>1052.0416666666667</v>
      </c>
      <c r="AL504" s="35">
        <f t="shared" si="273"/>
        <v>3156.125</v>
      </c>
      <c r="AM504" s="35">
        <f t="shared" si="274"/>
        <v>2524.9</v>
      </c>
      <c r="AN504" s="35"/>
      <c r="AO504" s="35"/>
      <c r="AP504" s="35"/>
      <c r="AQ504" s="35"/>
      <c r="AR504" s="36">
        <f t="shared" si="281"/>
        <v>152237.76733333335</v>
      </c>
      <c r="AS504" s="35"/>
    </row>
    <row r="505" spans="1:45" s="8" customFormat="1" x14ac:dyDescent="0.2">
      <c r="A505" s="24">
        <f t="shared" si="264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27">
        <v>43024</v>
      </c>
      <c r="G505" s="24">
        <v>6</v>
      </c>
      <c r="H505" s="28">
        <v>40</v>
      </c>
      <c r="I505" s="29" t="s">
        <v>69</v>
      </c>
      <c r="J505" s="30" t="s">
        <v>40</v>
      </c>
      <c r="K505" s="29" t="s">
        <v>70</v>
      </c>
      <c r="L505" s="28" t="s">
        <v>52</v>
      </c>
      <c r="M505" s="28" t="s">
        <v>141</v>
      </c>
      <c r="N505" s="31">
        <v>6312.25</v>
      </c>
      <c r="O505" s="32"/>
      <c r="P505" s="32">
        <f t="shared" si="268"/>
        <v>6312.25</v>
      </c>
      <c r="Q505" s="35">
        <v>1091</v>
      </c>
      <c r="R505" s="35"/>
      <c r="S505" s="32"/>
      <c r="T505" s="33">
        <f t="shared" si="275"/>
        <v>1104.64375</v>
      </c>
      <c r="U505" s="35">
        <f t="shared" si="276"/>
        <v>189.36750000000001</v>
      </c>
      <c r="V505" s="48">
        <f t="shared" si="269"/>
        <v>378.73500000000001</v>
      </c>
      <c r="W505" s="35">
        <f t="shared" si="277"/>
        <v>126.245</v>
      </c>
      <c r="X505" s="41"/>
      <c r="Y505" s="35">
        <v>708.25</v>
      </c>
      <c r="Z505" s="32"/>
      <c r="AA505" s="49"/>
      <c r="AB505" s="35"/>
      <c r="AC505" s="41"/>
      <c r="AD505" s="35">
        <f t="shared" si="278"/>
        <v>107.30825</v>
      </c>
      <c r="AE505" s="35">
        <f t="shared" si="265"/>
        <v>2777.3900000000003</v>
      </c>
      <c r="AF505" s="41">
        <f t="shared" si="279"/>
        <v>5049.8</v>
      </c>
      <c r="AG505" s="32">
        <f t="shared" si="280"/>
        <v>10520.416666666666</v>
      </c>
      <c r="AH505" s="35">
        <v>3156.15</v>
      </c>
      <c r="AI505" s="35">
        <f t="shared" si="270"/>
        <v>3156.125</v>
      </c>
      <c r="AJ505" s="35">
        <f t="shared" si="271"/>
        <v>631.22500000000002</v>
      </c>
      <c r="AK505" s="35">
        <f t="shared" si="272"/>
        <v>1052.0416666666667</v>
      </c>
      <c r="AL505" s="35">
        <f t="shared" si="273"/>
        <v>3156.125</v>
      </c>
      <c r="AM505" s="35">
        <f t="shared" si="274"/>
        <v>2524.9</v>
      </c>
      <c r="AN505" s="35"/>
      <c r="AO505" s="35"/>
      <c r="AP505" s="35"/>
      <c r="AQ505" s="35"/>
      <c r="AR505" s="36">
        <f t="shared" si="281"/>
        <v>152237.76733333335</v>
      </c>
      <c r="AS505" s="35"/>
    </row>
    <row r="506" spans="1:45" s="8" customFormat="1" x14ac:dyDescent="0.2">
      <c r="A506" s="24">
        <f t="shared" si="264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27">
        <v>43024</v>
      </c>
      <c r="G506" s="24">
        <v>4</v>
      </c>
      <c r="H506" s="28">
        <v>40</v>
      </c>
      <c r="I506" s="29" t="s">
        <v>69</v>
      </c>
      <c r="J506" s="30" t="s">
        <v>32</v>
      </c>
      <c r="K506" s="29" t="s">
        <v>70</v>
      </c>
      <c r="L506" s="28" t="s">
        <v>52</v>
      </c>
      <c r="M506" s="28" t="s">
        <v>141</v>
      </c>
      <c r="N506" s="31">
        <v>5723.25</v>
      </c>
      <c r="O506" s="32"/>
      <c r="P506" s="32">
        <f t="shared" si="268"/>
        <v>5723.25</v>
      </c>
      <c r="Q506" s="35">
        <v>1091</v>
      </c>
      <c r="R506" s="35"/>
      <c r="S506" s="32"/>
      <c r="T506" s="33">
        <f t="shared" si="275"/>
        <v>1001.5687499999999</v>
      </c>
      <c r="U506" s="35">
        <f t="shared" si="276"/>
        <v>171.69749999999999</v>
      </c>
      <c r="V506" s="48">
        <f t="shared" si="269"/>
        <v>343.39499999999998</v>
      </c>
      <c r="W506" s="35">
        <f t="shared" si="277"/>
        <v>114.465</v>
      </c>
      <c r="X506" s="41"/>
      <c r="Y506" s="35">
        <v>708.25</v>
      </c>
      <c r="Z506" s="32"/>
      <c r="AA506" s="49"/>
      <c r="AB506" s="35"/>
      <c r="AC506" s="41"/>
      <c r="AD506" s="35">
        <f t="shared" si="278"/>
        <v>97.29525000000001</v>
      </c>
      <c r="AE506" s="35">
        <f t="shared" si="265"/>
        <v>2518.23</v>
      </c>
      <c r="AF506" s="41">
        <f t="shared" si="279"/>
        <v>4578.6000000000004</v>
      </c>
      <c r="AG506" s="32">
        <f t="shared" si="280"/>
        <v>9538.75</v>
      </c>
      <c r="AH506" s="35">
        <v>2861.55</v>
      </c>
      <c r="AI506" s="35">
        <f t="shared" si="270"/>
        <v>2861.625</v>
      </c>
      <c r="AJ506" s="35">
        <f t="shared" si="271"/>
        <v>572.32500000000005</v>
      </c>
      <c r="AK506" s="35">
        <f t="shared" si="272"/>
        <v>953.875</v>
      </c>
      <c r="AL506" s="35">
        <f t="shared" si="273"/>
        <v>2861.625</v>
      </c>
      <c r="AM506" s="35">
        <f t="shared" si="274"/>
        <v>2289.3000000000002</v>
      </c>
      <c r="AN506" s="35"/>
      <c r="AO506" s="35"/>
      <c r="AP506" s="35"/>
      <c r="AQ506" s="35"/>
      <c r="AR506" s="36">
        <f t="shared" si="281"/>
        <v>140046.93799999999</v>
      </c>
      <c r="AS506" s="35"/>
    </row>
    <row r="507" spans="1:45" s="8" customFormat="1" x14ac:dyDescent="0.2">
      <c r="A507" s="24">
        <f t="shared" si="264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27">
        <v>42982</v>
      </c>
      <c r="G507" s="24">
        <v>4</v>
      </c>
      <c r="H507" s="28">
        <v>40</v>
      </c>
      <c r="I507" s="29" t="s">
        <v>69</v>
      </c>
      <c r="J507" s="30" t="s">
        <v>32</v>
      </c>
      <c r="K507" s="29" t="s">
        <v>70</v>
      </c>
      <c r="L507" s="28" t="s">
        <v>52</v>
      </c>
      <c r="M507" s="28" t="s">
        <v>141</v>
      </c>
      <c r="N507" s="31">
        <v>5723.25</v>
      </c>
      <c r="O507" s="32"/>
      <c r="P507" s="32">
        <f t="shared" si="268"/>
        <v>5723.25</v>
      </c>
      <c r="Q507" s="35">
        <v>1091</v>
      </c>
      <c r="R507" s="35"/>
      <c r="S507" s="32"/>
      <c r="T507" s="33">
        <f t="shared" si="275"/>
        <v>1001.5687499999999</v>
      </c>
      <c r="U507" s="35">
        <f t="shared" si="276"/>
        <v>171.69749999999999</v>
      </c>
      <c r="V507" s="48">
        <f t="shared" si="269"/>
        <v>343.39499999999998</v>
      </c>
      <c r="W507" s="35">
        <f t="shared" si="277"/>
        <v>114.465</v>
      </c>
      <c r="X507" s="41"/>
      <c r="Y507" s="35">
        <v>708.25</v>
      </c>
      <c r="Z507" s="32"/>
      <c r="AA507" s="49"/>
      <c r="AB507" s="35"/>
      <c r="AC507" s="41"/>
      <c r="AD507" s="35">
        <f t="shared" si="278"/>
        <v>97.29525000000001</v>
      </c>
      <c r="AE507" s="35">
        <f t="shared" si="265"/>
        <v>2518.23</v>
      </c>
      <c r="AF507" s="41">
        <f t="shared" si="279"/>
        <v>4578.6000000000004</v>
      </c>
      <c r="AG507" s="32">
        <f t="shared" si="280"/>
        <v>9538.75</v>
      </c>
      <c r="AH507" s="35">
        <v>2861.55</v>
      </c>
      <c r="AI507" s="35">
        <f t="shared" si="270"/>
        <v>2861.625</v>
      </c>
      <c r="AJ507" s="35">
        <f t="shared" si="271"/>
        <v>572.32500000000005</v>
      </c>
      <c r="AK507" s="35">
        <f t="shared" si="272"/>
        <v>953.875</v>
      </c>
      <c r="AL507" s="35">
        <f t="shared" si="273"/>
        <v>2861.625</v>
      </c>
      <c r="AM507" s="35">
        <f t="shared" si="274"/>
        <v>2289.3000000000002</v>
      </c>
      <c r="AN507" s="35"/>
      <c r="AO507" s="35"/>
      <c r="AP507" s="35"/>
      <c r="AQ507" s="35"/>
      <c r="AR507" s="36">
        <f t="shared" si="281"/>
        <v>140046.93799999999</v>
      </c>
      <c r="AS507" s="35"/>
    </row>
    <row r="508" spans="1:45" s="8" customFormat="1" x14ac:dyDescent="0.2">
      <c r="A508" s="24">
        <f t="shared" si="264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27">
        <v>43601</v>
      </c>
      <c r="G508" s="24">
        <v>4</v>
      </c>
      <c r="H508" s="28">
        <v>40</v>
      </c>
      <c r="I508" s="29" t="s">
        <v>69</v>
      </c>
      <c r="J508" s="30" t="s">
        <v>32</v>
      </c>
      <c r="K508" s="29" t="s">
        <v>70</v>
      </c>
      <c r="L508" s="28" t="s">
        <v>52</v>
      </c>
      <c r="M508" s="28" t="s">
        <v>141</v>
      </c>
      <c r="N508" s="31">
        <v>5723.25</v>
      </c>
      <c r="O508" s="32"/>
      <c r="P508" s="32">
        <f t="shared" si="268"/>
        <v>5723.25</v>
      </c>
      <c r="Q508" s="35">
        <v>1091</v>
      </c>
      <c r="R508" s="35"/>
      <c r="S508" s="32"/>
      <c r="T508" s="33">
        <f t="shared" si="275"/>
        <v>1001.5687499999999</v>
      </c>
      <c r="U508" s="35">
        <f t="shared" si="276"/>
        <v>171.69749999999999</v>
      </c>
      <c r="V508" s="48">
        <f t="shared" si="269"/>
        <v>343.39499999999998</v>
      </c>
      <c r="W508" s="35">
        <f t="shared" si="277"/>
        <v>114.465</v>
      </c>
      <c r="X508" s="41"/>
      <c r="Y508" s="35">
        <v>708.25</v>
      </c>
      <c r="Z508" s="32"/>
      <c r="AA508" s="49"/>
      <c r="AB508" s="35"/>
      <c r="AC508" s="41"/>
      <c r="AD508" s="35">
        <f t="shared" si="278"/>
        <v>97.29525000000001</v>
      </c>
      <c r="AE508" s="35">
        <f t="shared" si="265"/>
        <v>2518.23</v>
      </c>
      <c r="AF508" s="41">
        <f t="shared" si="279"/>
        <v>4578.6000000000004</v>
      </c>
      <c r="AG508" s="32">
        <f t="shared" si="280"/>
        <v>9538.75</v>
      </c>
      <c r="AH508" s="35">
        <v>1057.24</v>
      </c>
      <c r="AI508" s="35">
        <f t="shared" si="270"/>
        <v>2861.625</v>
      </c>
      <c r="AJ508" s="35">
        <f t="shared" si="271"/>
        <v>572.32500000000005</v>
      </c>
      <c r="AK508" s="35">
        <f t="shared" si="272"/>
        <v>953.875</v>
      </c>
      <c r="AL508" s="35">
        <f t="shared" si="273"/>
        <v>2861.625</v>
      </c>
      <c r="AM508" s="35">
        <f t="shared" si="274"/>
        <v>2289.3000000000002</v>
      </c>
      <c r="AN508" s="35"/>
      <c r="AO508" s="35"/>
      <c r="AP508" s="35"/>
      <c r="AQ508" s="35"/>
      <c r="AR508" s="36">
        <f t="shared" si="281"/>
        <v>138242.628</v>
      </c>
      <c r="AS508" s="35"/>
    </row>
    <row r="509" spans="1:45" s="8" customFormat="1" x14ac:dyDescent="0.2">
      <c r="A509" s="24">
        <f t="shared" si="264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27">
        <v>37073</v>
      </c>
      <c r="G509" s="24">
        <v>4</v>
      </c>
      <c r="H509" s="28">
        <v>40</v>
      </c>
      <c r="I509" s="29" t="s">
        <v>69</v>
      </c>
      <c r="J509" s="30" t="s">
        <v>30</v>
      </c>
      <c r="K509" s="29" t="s">
        <v>70</v>
      </c>
      <c r="L509" s="28" t="s">
        <v>52</v>
      </c>
      <c r="M509" s="28" t="s">
        <v>141</v>
      </c>
      <c r="N509" s="31">
        <v>5723.25</v>
      </c>
      <c r="O509" s="32"/>
      <c r="P509" s="32">
        <f>N509+O509</f>
        <v>5723.25</v>
      </c>
      <c r="Q509" s="35">
        <v>1091</v>
      </c>
      <c r="R509" s="35"/>
      <c r="S509" s="32"/>
      <c r="T509" s="33">
        <f t="shared" si="275"/>
        <v>1001.5687499999999</v>
      </c>
      <c r="U509" s="35">
        <f t="shared" si="276"/>
        <v>171.69749999999999</v>
      </c>
      <c r="V509" s="48">
        <f t="shared" si="269"/>
        <v>467.01419999999996</v>
      </c>
      <c r="W509" s="35">
        <f t="shared" si="277"/>
        <v>114.465</v>
      </c>
      <c r="X509" s="41">
        <v>2060.3200000000002</v>
      </c>
      <c r="Y509" s="35">
        <v>708.25</v>
      </c>
      <c r="Z509" s="32"/>
      <c r="AA509" s="49"/>
      <c r="AB509" s="35"/>
      <c r="AC509" s="41"/>
      <c r="AD509" s="35">
        <f t="shared" si="278"/>
        <v>97.29525000000001</v>
      </c>
      <c r="AE509" s="35">
        <f t="shared" si="265"/>
        <v>2518.23</v>
      </c>
      <c r="AF509" s="41">
        <f t="shared" si="279"/>
        <v>6226.8559999999998</v>
      </c>
      <c r="AG509" s="32">
        <f t="shared" si="280"/>
        <v>12972.616666666667</v>
      </c>
      <c r="AH509" s="35">
        <v>2861.55</v>
      </c>
      <c r="AI509" s="35">
        <f t="shared" si="270"/>
        <v>2861.625</v>
      </c>
      <c r="AJ509" s="35">
        <f t="shared" si="271"/>
        <v>778.35699999999997</v>
      </c>
      <c r="AK509" s="35">
        <f t="shared" si="272"/>
        <v>1297.2616666666668</v>
      </c>
      <c r="AL509" s="35">
        <f t="shared" si="273"/>
        <v>3891.7850000000003</v>
      </c>
      <c r="AM509" s="35">
        <f t="shared" si="274"/>
        <v>3113.4279999999999</v>
      </c>
      <c r="AN509" s="35"/>
      <c r="AO509" s="35"/>
      <c r="AP509" s="35"/>
      <c r="AQ509" s="35"/>
      <c r="AR509" s="36">
        <f t="shared" si="281"/>
        <v>173740.03773333333</v>
      </c>
      <c r="AS509" s="35"/>
    </row>
    <row r="510" spans="1:45" s="8" customFormat="1" x14ac:dyDescent="0.2">
      <c r="A510" s="24">
        <f t="shared" si="264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27">
        <v>40553</v>
      </c>
      <c r="G510" s="24">
        <v>4</v>
      </c>
      <c r="H510" s="28">
        <v>40</v>
      </c>
      <c r="I510" s="29" t="s">
        <v>69</v>
      </c>
      <c r="J510" s="30" t="s">
        <v>30</v>
      </c>
      <c r="K510" s="29" t="s">
        <v>70</v>
      </c>
      <c r="L510" s="28" t="s">
        <v>52</v>
      </c>
      <c r="M510" s="28" t="s">
        <v>141</v>
      </c>
      <c r="N510" s="31">
        <v>5723.25</v>
      </c>
      <c r="O510" s="32"/>
      <c r="P510" s="32">
        <f t="shared" si="268"/>
        <v>5723.25</v>
      </c>
      <c r="Q510" s="35">
        <v>1091</v>
      </c>
      <c r="R510" s="35"/>
      <c r="S510" s="32"/>
      <c r="T510" s="33">
        <f t="shared" si="275"/>
        <v>1001.5687499999999</v>
      </c>
      <c r="U510" s="35">
        <f t="shared" si="276"/>
        <v>171.69749999999999</v>
      </c>
      <c r="V510" s="48">
        <f t="shared" si="269"/>
        <v>398.33699999999999</v>
      </c>
      <c r="W510" s="35">
        <f t="shared" si="277"/>
        <v>114.465</v>
      </c>
      <c r="X510" s="41">
        <v>915.7</v>
      </c>
      <c r="Y510" s="35">
        <v>708.25</v>
      </c>
      <c r="Z510" s="32"/>
      <c r="AA510" s="49"/>
      <c r="AB510" s="35"/>
      <c r="AC510" s="41"/>
      <c r="AD510" s="35">
        <f t="shared" si="278"/>
        <v>97.29525000000001</v>
      </c>
      <c r="AE510" s="35">
        <f t="shared" si="265"/>
        <v>2518.23</v>
      </c>
      <c r="AF510" s="41">
        <f t="shared" si="279"/>
        <v>5311.16</v>
      </c>
      <c r="AG510" s="32">
        <f t="shared" si="280"/>
        <v>11064.916666666666</v>
      </c>
      <c r="AH510" s="35">
        <v>2861.55</v>
      </c>
      <c r="AI510" s="35">
        <f t="shared" si="270"/>
        <v>2861.625</v>
      </c>
      <c r="AJ510" s="35">
        <f t="shared" si="271"/>
        <v>663.89499999999998</v>
      </c>
      <c r="AK510" s="35">
        <f t="shared" si="272"/>
        <v>1106.4916666666666</v>
      </c>
      <c r="AL510" s="35">
        <f t="shared" si="273"/>
        <v>3319.4749999999999</v>
      </c>
      <c r="AM510" s="35">
        <f t="shared" si="274"/>
        <v>2655.58</v>
      </c>
      <c r="AN510" s="35"/>
      <c r="AO510" s="35"/>
      <c r="AP510" s="35"/>
      <c r="AQ510" s="35"/>
      <c r="AR510" s="36">
        <f t="shared" si="281"/>
        <v>155021.68533333333</v>
      </c>
      <c r="AS510" s="35"/>
    </row>
    <row r="511" spans="1:45" s="8" customFormat="1" x14ac:dyDescent="0.2">
      <c r="A511" s="24">
        <f t="shared" si="264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27">
        <v>41730</v>
      </c>
      <c r="G511" s="24">
        <v>4</v>
      </c>
      <c r="H511" s="28">
        <v>40</v>
      </c>
      <c r="I511" s="29" t="s">
        <v>69</v>
      </c>
      <c r="J511" s="30" t="s">
        <v>30</v>
      </c>
      <c r="K511" s="29" t="s">
        <v>70</v>
      </c>
      <c r="L511" s="28" t="s">
        <v>52</v>
      </c>
      <c r="M511" s="28" t="s">
        <v>141</v>
      </c>
      <c r="N511" s="31">
        <v>5723.25</v>
      </c>
      <c r="O511" s="32"/>
      <c r="P511" s="32">
        <f t="shared" si="268"/>
        <v>5723.25</v>
      </c>
      <c r="Q511" s="35">
        <v>1091</v>
      </c>
      <c r="R511" s="35"/>
      <c r="S511" s="32"/>
      <c r="T511" s="33">
        <f t="shared" si="275"/>
        <v>1001.5687499999999</v>
      </c>
      <c r="U511" s="35">
        <f t="shared" si="276"/>
        <v>171.69749999999999</v>
      </c>
      <c r="V511" s="48">
        <f t="shared" si="269"/>
        <v>377.733</v>
      </c>
      <c r="W511" s="35">
        <f t="shared" si="277"/>
        <v>114.465</v>
      </c>
      <c r="X511" s="41">
        <v>572.29999999999995</v>
      </c>
      <c r="Y511" s="35">
        <v>708.25</v>
      </c>
      <c r="Z511" s="32"/>
      <c r="AA511" s="49"/>
      <c r="AB511" s="35"/>
      <c r="AC511" s="41"/>
      <c r="AD511" s="35">
        <f t="shared" si="278"/>
        <v>97.29525000000001</v>
      </c>
      <c r="AE511" s="35">
        <f t="shared" si="265"/>
        <v>2518.23</v>
      </c>
      <c r="AF511" s="41">
        <f t="shared" si="279"/>
        <v>5036.4399999999996</v>
      </c>
      <c r="AG511" s="32">
        <f t="shared" si="280"/>
        <v>10492.583333333332</v>
      </c>
      <c r="AH511" s="35">
        <v>2861.55</v>
      </c>
      <c r="AI511" s="35">
        <f t="shared" si="270"/>
        <v>2861.625</v>
      </c>
      <c r="AJ511" s="35">
        <f t="shared" si="271"/>
        <v>629.55499999999995</v>
      </c>
      <c r="AK511" s="35">
        <f t="shared" si="272"/>
        <v>1049.2583333333332</v>
      </c>
      <c r="AL511" s="35">
        <f t="shared" si="273"/>
        <v>3147.7750000000001</v>
      </c>
      <c r="AM511" s="35">
        <f t="shared" si="274"/>
        <v>2518.2199999999998</v>
      </c>
      <c r="AN511" s="35"/>
      <c r="AO511" s="35"/>
      <c r="AP511" s="35"/>
      <c r="AQ511" s="35"/>
      <c r="AR511" s="36">
        <f t="shared" si="281"/>
        <v>149405.95066666667</v>
      </c>
      <c r="AS511" s="35"/>
    </row>
    <row r="512" spans="1:45" s="8" customFormat="1" x14ac:dyDescent="0.2">
      <c r="A512" s="24">
        <f t="shared" si="264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27"/>
      <c r="G512" s="24">
        <v>4</v>
      </c>
      <c r="H512" s="28">
        <v>40</v>
      </c>
      <c r="I512" s="29" t="s">
        <v>69</v>
      </c>
      <c r="J512" s="30" t="s">
        <v>30</v>
      </c>
      <c r="K512" s="29" t="s">
        <v>70</v>
      </c>
      <c r="L512" s="28" t="s">
        <v>52</v>
      </c>
      <c r="M512" s="28"/>
      <c r="N512" s="31">
        <v>5723.25</v>
      </c>
      <c r="O512" s="32"/>
      <c r="P512" s="32">
        <f t="shared" ref="P512" si="283">N512+O512</f>
        <v>5723.25</v>
      </c>
      <c r="Q512" s="35">
        <v>1091</v>
      </c>
      <c r="R512" s="35"/>
      <c r="S512" s="32"/>
      <c r="T512" s="33">
        <f t="shared" si="275"/>
        <v>1001.5687499999999</v>
      </c>
      <c r="U512" s="35">
        <f t="shared" si="276"/>
        <v>171.69749999999999</v>
      </c>
      <c r="V512" s="48">
        <f t="shared" si="269"/>
        <v>343.39499999999998</v>
      </c>
      <c r="W512" s="35">
        <f t="shared" si="277"/>
        <v>114.465</v>
      </c>
      <c r="X512" s="41"/>
      <c r="Y512" s="35">
        <v>708.25</v>
      </c>
      <c r="Z512" s="32"/>
      <c r="AA512" s="49"/>
      <c r="AB512" s="35"/>
      <c r="AC512" s="41"/>
      <c r="AD512" s="35">
        <f t="shared" si="278"/>
        <v>97.29525000000001</v>
      </c>
      <c r="AE512" s="35">
        <f t="shared" si="265"/>
        <v>2518.23</v>
      </c>
      <c r="AF512" s="41">
        <f t="shared" si="279"/>
        <v>4578.6000000000004</v>
      </c>
      <c r="AG512" s="32">
        <f t="shared" si="280"/>
        <v>9538.75</v>
      </c>
      <c r="AH512" s="35">
        <v>0</v>
      </c>
      <c r="AI512" s="35">
        <f t="shared" si="270"/>
        <v>2861.625</v>
      </c>
      <c r="AJ512" s="35">
        <f t="shared" si="271"/>
        <v>572.32500000000005</v>
      </c>
      <c r="AK512" s="35">
        <f t="shared" si="272"/>
        <v>953.875</v>
      </c>
      <c r="AL512" s="35">
        <f t="shared" si="273"/>
        <v>2861.625</v>
      </c>
      <c r="AM512" s="35">
        <f t="shared" si="274"/>
        <v>2289.3000000000002</v>
      </c>
      <c r="AN512" s="35"/>
      <c r="AO512" s="35"/>
      <c r="AP512" s="35"/>
      <c r="AQ512" s="35"/>
      <c r="AR512" s="36">
        <f t="shared" si="281"/>
        <v>137185.38800000001</v>
      </c>
      <c r="AS512" s="35" t="s">
        <v>72</v>
      </c>
    </row>
    <row r="513" spans="1:45" s="8" customFormat="1" x14ac:dyDescent="0.2">
      <c r="A513" s="24">
        <f t="shared" si="264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27">
        <v>37561</v>
      </c>
      <c r="G513" s="24">
        <v>4</v>
      </c>
      <c r="H513" s="28">
        <v>40</v>
      </c>
      <c r="I513" s="29" t="s">
        <v>69</v>
      </c>
      <c r="J513" s="30" t="s">
        <v>33</v>
      </c>
      <c r="K513" s="29" t="s">
        <v>70</v>
      </c>
      <c r="L513" s="28" t="s">
        <v>52</v>
      </c>
      <c r="M513" s="28" t="s">
        <v>141</v>
      </c>
      <c r="N513" s="31">
        <v>5723.25</v>
      </c>
      <c r="O513" s="32"/>
      <c r="P513" s="32">
        <f t="shared" si="268"/>
        <v>5723.25</v>
      </c>
      <c r="Q513" s="35">
        <v>1091</v>
      </c>
      <c r="R513" s="35"/>
      <c r="S513" s="32"/>
      <c r="T513" s="33">
        <f t="shared" si="275"/>
        <v>1001.5687499999999</v>
      </c>
      <c r="U513" s="35">
        <f t="shared" si="276"/>
        <v>171.69749999999999</v>
      </c>
      <c r="V513" s="48">
        <f t="shared" si="269"/>
        <v>453.27899999999994</v>
      </c>
      <c r="W513" s="35">
        <f t="shared" si="277"/>
        <v>114.465</v>
      </c>
      <c r="X513" s="41">
        <v>1831.4</v>
      </c>
      <c r="Y513" s="35">
        <v>708.25</v>
      </c>
      <c r="Z513" s="32"/>
      <c r="AA513" s="49"/>
      <c r="AB513" s="35"/>
      <c r="AC513" s="41"/>
      <c r="AD513" s="35">
        <f t="shared" si="278"/>
        <v>97.29525000000001</v>
      </c>
      <c r="AE513" s="35">
        <f t="shared" si="265"/>
        <v>2518.23</v>
      </c>
      <c r="AF513" s="41">
        <f t="shared" si="279"/>
        <v>6043.7199999999993</v>
      </c>
      <c r="AG513" s="32">
        <f t="shared" si="280"/>
        <v>12591.083333333332</v>
      </c>
      <c r="AH513" s="35">
        <v>2861.55</v>
      </c>
      <c r="AI513" s="35">
        <f t="shared" si="270"/>
        <v>2861.625</v>
      </c>
      <c r="AJ513" s="35">
        <f t="shared" si="271"/>
        <v>755.46499999999992</v>
      </c>
      <c r="AK513" s="35">
        <f t="shared" si="272"/>
        <v>1259.1083333333333</v>
      </c>
      <c r="AL513" s="35">
        <f t="shared" si="273"/>
        <v>3777.3249999999998</v>
      </c>
      <c r="AM513" s="35">
        <f t="shared" si="274"/>
        <v>3021.8599999999997</v>
      </c>
      <c r="AN513" s="35"/>
      <c r="AO513" s="35"/>
      <c r="AP513" s="35"/>
      <c r="AQ513" s="35"/>
      <c r="AR513" s="36">
        <f t="shared" si="281"/>
        <v>169996.43266666669</v>
      </c>
      <c r="AS513" s="35"/>
    </row>
    <row r="514" spans="1:45" s="8" customFormat="1" x14ac:dyDescent="0.2">
      <c r="A514" s="24">
        <f t="shared" si="264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27">
        <v>43024</v>
      </c>
      <c r="G514" s="24">
        <v>4</v>
      </c>
      <c r="H514" s="28">
        <v>40</v>
      </c>
      <c r="I514" s="29" t="s">
        <v>69</v>
      </c>
      <c r="J514" s="30" t="s">
        <v>33</v>
      </c>
      <c r="K514" s="29" t="s">
        <v>70</v>
      </c>
      <c r="L514" s="28" t="s">
        <v>52</v>
      </c>
      <c r="M514" s="28" t="s">
        <v>141</v>
      </c>
      <c r="N514" s="31">
        <v>5723.25</v>
      </c>
      <c r="O514" s="32"/>
      <c r="P514" s="32">
        <f t="shared" si="268"/>
        <v>5723.25</v>
      </c>
      <c r="Q514" s="35">
        <v>1091</v>
      </c>
      <c r="R514" s="35"/>
      <c r="S514" s="32"/>
      <c r="T514" s="33">
        <f t="shared" si="275"/>
        <v>1001.5687499999999</v>
      </c>
      <c r="U514" s="35">
        <f t="shared" si="276"/>
        <v>171.69749999999999</v>
      </c>
      <c r="V514" s="48">
        <f t="shared" si="269"/>
        <v>343.39499999999998</v>
      </c>
      <c r="W514" s="35">
        <f t="shared" si="277"/>
        <v>114.465</v>
      </c>
      <c r="X514" s="41"/>
      <c r="Y514" s="35">
        <v>708.25</v>
      </c>
      <c r="Z514" s="32"/>
      <c r="AA514" s="49"/>
      <c r="AB514" s="35"/>
      <c r="AC514" s="41"/>
      <c r="AD514" s="35">
        <f t="shared" si="278"/>
        <v>97.29525000000001</v>
      </c>
      <c r="AE514" s="35">
        <f t="shared" si="265"/>
        <v>2518.23</v>
      </c>
      <c r="AF514" s="41">
        <f t="shared" si="279"/>
        <v>4578.6000000000004</v>
      </c>
      <c r="AG514" s="32">
        <f t="shared" si="280"/>
        <v>9538.75</v>
      </c>
      <c r="AH514" s="35">
        <v>2861.55</v>
      </c>
      <c r="AI514" s="35">
        <f t="shared" si="270"/>
        <v>2861.625</v>
      </c>
      <c r="AJ514" s="35">
        <f t="shared" si="271"/>
        <v>572.32500000000005</v>
      </c>
      <c r="AK514" s="35">
        <f t="shared" si="272"/>
        <v>953.875</v>
      </c>
      <c r="AL514" s="35">
        <f t="shared" si="273"/>
        <v>2861.625</v>
      </c>
      <c r="AM514" s="35">
        <f t="shared" si="274"/>
        <v>2289.3000000000002</v>
      </c>
      <c r="AN514" s="35"/>
      <c r="AO514" s="35"/>
      <c r="AP514" s="35"/>
      <c r="AQ514" s="35"/>
      <c r="AR514" s="36">
        <f t="shared" si="281"/>
        <v>140046.93799999999</v>
      </c>
      <c r="AS514" s="35"/>
    </row>
    <row r="515" spans="1:45" s="8" customFormat="1" x14ac:dyDescent="0.2">
      <c r="A515" s="24">
        <f t="shared" si="264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27">
        <v>37150</v>
      </c>
      <c r="G515" s="24">
        <v>3</v>
      </c>
      <c r="H515" s="28">
        <v>40</v>
      </c>
      <c r="I515" s="29" t="s">
        <v>69</v>
      </c>
      <c r="J515" s="30" t="s">
        <v>34</v>
      </c>
      <c r="K515" s="29" t="s">
        <v>70</v>
      </c>
      <c r="L515" s="28" t="s">
        <v>52</v>
      </c>
      <c r="M515" s="28" t="s">
        <v>141</v>
      </c>
      <c r="N515" s="31">
        <v>5473.6</v>
      </c>
      <c r="O515" s="32"/>
      <c r="P515" s="32">
        <f t="shared" si="268"/>
        <v>5473.6</v>
      </c>
      <c r="Q515" s="35">
        <v>1091</v>
      </c>
      <c r="R515" s="35"/>
      <c r="S515" s="32"/>
      <c r="T515" s="33">
        <f t="shared" si="275"/>
        <v>957.88</v>
      </c>
      <c r="U515" s="35">
        <f t="shared" si="276"/>
        <v>164.208</v>
      </c>
      <c r="V515" s="48">
        <f t="shared" si="269"/>
        <v>443.35980000000001</v>
      </c>
      <c r="W515" s="35">
        <f t="shared" si="277"/>
        <v>109.47200000000001</v>
      </c>
      <c r="X515" s="41">
        <v>1915.73</v>
      </c>
      <c r="Y515" s="35">
        <v>708.25</v>
      </c>
      <c r="Z515" s="32"/>
      <c r="AA515" s="49"/>
      <c r="AB515" s="35"/>
      <c r="AC515" s="41"/>
      <c r="AD515" s="35">
        <f t="shared" si="278"/>
        <v>93.051200000000009</v>
      </c>
      <c r="AE515" s="35">
        <f t="shared" si="265"/>
        <v>2408.384</v>
      </c>
      <c r="AF515" s="41">
        <f t="shared" si="279"/>
        <v>5911.4639999999999</v>
      </c>
      <c r="AG515" s="32">
        <f t="shared" si="280"/>
        <v>12315.550000000001</v>
      </c>
      <c r="AH515" s="35">
        <v>2736.75</v>
      </c>
      <c r="AI515" s="35">
        <f t="shared" si="270"/>
        <v>2736.8</v>
      </c>
      <c r="AJ515" s="35">
        <f t="shared" si="271"/>
        <v>738.93299999999999</v>
      </c>
      <c r="AK515" s="35">
        <f t="shared" si="272"/>
        <v>1231.5550000000001</v>
      </c>
      <c r="AL515" s="35">
        <f t="shared" si="273"/>
        <v>3694.665</v>
      </c>
      <c r="AM515" s="35">
        <f t="shared" si="274"/>
        <v>2955.732</v>
      </c>
      <c r="AN515" s="35"/>
      <c r="AO515" s="35"/>
      <c r="AP515" s="35"/>
      <c r="AQ515" s="35"/>
      <c r="AR515" s="36">
        <f t="shared" si="281"/>
        <v>166208.44500000001</v>
      </c>
      <c r="AS515" s="35"/>
    </row>
    <row r="516" spans="1:45" s="8" customFormat="1" x14ac:dyDescent="0.2">
      <c r="A516" s="24">
        <f t="shared" si="264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27">
        <v>37561</v>
      </c>
      <c r="G516" s="24">
        <v>3</v>
      </c>
      <c r="H516" s="28">
        <v>40</v>
      </c>
      <c r="I516" s="29" t="s">
        <v>69</v>
      </c>
      <c r="J516" s="30" t="s">
        <v>34</v>
      </c>
      <c r="K516" s="29" t="s">
        <v>70</v>
      </c>
      <c r="L516" s="28" t="s">
        <v>52</v>
      </c>
      <c r="M516" s="28" t="s">
        <v>141</v>
      </c>
      <c r="N516" s="31">
        <v>5473.6</v>
      </c>
      <c r="O516" s="32"/>
      <c r="P516" s="32">
        <f t="shared" si="268"/>
        <v>5473.6</v>
      </c>
      <c r="Q516" s="35">
        <v>1091</v>
      </c>
      <c r="R516" s="35"/>
      <c r="S516" s="32"/>
      <c r="T516" s="33">
        <f t="shared" si="275"/>
        <v>957.88</v>
      </c>
      <c r="U516" s="35">
        <f t="shared" si="276"/>
        <v>164.208</v>
      </c>
      <c r="V516" s="48">
        <f t="shared" si="269"/>
        <v>433.50720000000001</v>
      </c>
      <c r="W516" s="35">
        <f t="shared" si="277"/>
        <v>109.47200000000001</v>
      </c>
      <c r="X516" s="41">
        <v>1751.52</v>
      </c>
      <c r="Y516" s="35">
        <v>708.25</v>
      </c>
      <c r="Z516" s="32"/>
      <c r="AA516" s="49"/>
      <c r="AB516" s="35"/>
      <c r="AC516" s="41"/>
      <c r="AD516" s="35">
        <f t="shared" si="278"/>
        <v>93.051200000000009</v>
      </c>
      <c r="AE516" s="35">
        <f t="shared" si="265"/>
        <v>2408.384</v>
      </c>
      <c r="AF516" s="41">
        <f t="shared" si="279"/>
        <v>5780.0960000000005</v>
      </c>
      <c r="AG516" s="32">
        <f t="shared" si="280"/>
        <v>12041.866666666669</v>
      </c>
      <c r="AH516" s="35">
        <v>2736.75</v>
      </c>
      <c r="AI516" s="35">
        <f t="shared" si="270"/>
        <v>2736.8</v>
      </c>
      <c r="AJ516" s="35">
        <f t="shared" si="271"/>
        <v>722.51200000000006</v>
      </c>
      <c r="AK516" s="35">
        <f t="shared" si="272"/>
        <v>1204.1866666666667</v>
      </c>
      <c r="AL516" s="35">
        <f t="shared" si="273"/>
        <v>3612.5600000000004</v>
      </c>
      <c r="AM516" s="35">
        <f t="shared" si="274"/>
        <v>2890.0480000000002</v>
      </c>
      <c r="AN516" s="35"/>
      <c r="AO516" s="35"/>
      <c r="AP516" s="35"/>
      <c r="AQ516" s="35"/>
      <c r="AR516" s="36">
        <f t="shared" si="281"/>
        <v>163523.06413333333</v>
      </c>
      <c r="AS516" s="35"/>
    </row>
    <row r="517" spans="1:45" s="8" customFormat="1" x14ac:dyDescent="0.2">
      <c r="A517" s="24">
        <f t="shared" si="264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27">
        <v>43344</v>
      </c>
      <c r="G517" s="24">
        <v>3</v>
      </c>
      <c r="H517" s="28">
        <v>40</v>
      </c>
      <c r="I517" s="29" t="s">
        <v>69</v>
      </c>
      <c r="J517" s="30" t="s">
        <v>34</v>
      </c>
      <c r="K517" s="29" t="s">
        <v>70</v>
      </c>
      <c r="L517" s="28" t="s">
        <v>52</v>
      </c>
      <c r="M517" s="28" t="s">
        <v>141</v>
      </c>
      <c r="N517" s="31">
        <v>5473.6</v>
      </c>
      <c r="O517" s="32"/>
      <c r="P517" s="32">
        <f t="shared" si="268"/>
        <v>5473.6</v>
      </c>
      <c r="Q517" s="35">
        <v>1091</v>
      </c>
      <c r="R517" s="35"/>
      <c r="S517" s="32"/>
      <c r="T517" s="33">
        <f t="shared" si="275"/>
        <v>957.88</v>
      </c>
      <c r="U517" s="35">
        <f t="shared" si="276"/>
        <v>164.208</v>
      </c>
      <c r="V517" s="48">
        <f t="shared" si="269"/>
        <v>328.416</v>
      </c>
      <c r="W517" s="35">
        <f t="shared" si="277"/>
        <v>109.47200000000001</v>
      </c>
      <c r="X517" s="41"/>
      <c r="Y517" s="35">
        <v>708.25</v>
      </c>
      <c r="Z517" s="32"/>
      <c r="AA517" s="49"/>
      <c r="AB517" s="35"/>
      <c r="AC517" s="41"/>
      <c r="AD517" s="35">
        <f t="shared" si="278"/>
        <v>93.051200000000009</v>
      </c>
      <c r="AE517" s="35">
        <f t="shared" si="265"/>
        <v>2408.384</v>
      </c>
      <c r="AF517" s="41">
        <f t="shared" si="279"/>
        <v>4378.88</v>
      </c>
      <c r="AG517" s="32">
        <f t="shared" si="280"/>
        <v>9122.6666666666679</v>
      </c>
      <c r="AH517" s="35">
        <v>2736.75</v>
      </c>
      <c r="AI517" s="35">
        <f t="shared" si="270"/>
        <v>2736.8</v>
      </c>
      <c r="AJ517" s="35">
        <f t="shared" si="271"/>
        <v>547.36</v>
      </c>
      <c r="AK517" s="35">
        <f t="shared" si="272"/>
        <v>912.26666666666677</v>
      </c>
      <c r="AL517" s="35">
        <f t="shared" si="273"/>
        <v>2736.8</v>
      </c>
      <c r="AM517" s="35">
        <f t="shared" si="274"/>
        <v>2189.44</v>
      </c>
      <c r="AN517" s="35"/>
      <c r="AO517" s="35"/>
      <c r="AP517" s="35"/>
      <c r="AQ517" s="35"/>
      <c r="AR517" s="36">
        <f t="shared" si="281"/>
        <v>134879.87373333334</v>
      </c>
      <c r="AS517" s="35"/>
    </row>
    <row r="518" spans="1:45" s="8" customFormat="1" x14ac:dyDescent="0.2">
      <c r="A518" s="24">
        <f t="shared" si="264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27">
        <v>38762</v>
      </c>
      <c r="G518" s="24"/>
      <c r="H518" s="28">
        <v>40</v>
      </c>
      <c r="I518" s="29" t="s">
        <v>68</v>
      </c>
      <c r="J518" s="30" t="s">
        <v>178</v>
      </c>
      <c r="K518" s="29" t="s">
        <v>70</v>
      </c>
      <c r="L518" s="28" t="s">
        <v>53</v>
      </c>
      <c r="M518" s="28" t="s">
        <v>141</v>
      </c>
      <c r="N518" s="31">
        <v>40914.699999999997</v>
      </c>
      <c r="O518" s="32"/>
      <c r="P518" s="32">
        <f t="shared" si="268"/>
        <v>40914.699999999997</v>
      </c>
      <c r="Q518" s="35">
        <v>1091</v>
      </c>
      <c r="R518" s="35"/>
      <c r="S518" s="32"/>
      <c r="T518" s="33">
        <f t="shared" si="275"/>
        <v>7160.0724999999993</v>
      </c>
      <c r="U518" s="35">
        <f t="shared" si="276"/>
        <v>1227.4409999999998</v>
      </c>
      <c r="V518" s="47">
        <v>1292.6300000000001</v>
      </c>
      <c r="W518" s="35">
        <f t="shared" si="277"/>
        <v>818.29399999999998</v>
      </c>
      <c r="X518" s="41"/>
      <c r="Y518" s="35"/>
      <c r="Z518" s="32"/>
      <c r="AA518" s="49"/>
      <c r="AB518" s="35"/>
      <c r="AC518" s="41"/>
      <c r="AD518" s="35">
        <f t="shared" si="278"/>
        <v>695.54989999999998</v>
      </c>
      <c r="AE518" s="35">
        <f t="shared" si="265"/>
        <v>18002.468000000001</v>
      </c>
      <c r="AF518" s="41">
        <f t="shared" si="279"/>
        <v>32731.759999999998</v>
      </c>
      <c r="AG518" s="32">
        <f t="shared" si="280"/>
        <v>68191.166666666657</v>
      </c>
      <c r="AH518" s="35">
        <v>0</v>
      </c>
      <c r="AI518" s="35">
        <v>9666.0499999999993</v>
      </c>
      <c r="AJ518" s="35"/>
      <c r="AK518" s="35"/>
      <c r="AL518" s="35"/>
      <c r="AM518" s="35"/>
      <c r="AN518" s="35"/>
      <c r="AO518" s="35"/>
      <c r="AP518" s="35"/>
      <c r="AQ518" s="35"/>
      <c r="AR518" s="36">
        <f t="shared" si="281"/>
        <v>766987.69346666662</v>
      </c>
      <c r="AS518" s="35"/>
    </row>
    <row r="519" spans="1:45" s="8" customFormat="1" x14ac:dyDescent="0.2">
      <c r="A519" s="24">
        <f t="shared" si="264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27">
        <v>38945</v>
      </c>
      <c r="G519" s="24"/>
      <c r="H519" s="28">
        <v>40</v>
      </c>
      <c r="I519" s="29" t="s">
        <v>68</v>
      </c>
      <c r="J519" s="30" t="s">
        <v>180</v>
      </c>
      <c r="K519" s="29" t="s">
        <v>70</v>
      </c>
      <c r="L519" s="28" t="s">
        <v>53</v>
      </c>
      <c r="M519" s="28" t="s">
        <v>141</v>
      </c>
      <c r="N519" s="31">
        <v>30074.9</v>
      </c>
      <c r="O519" s="32"/>
      <c r="P519" s="32">
        <f t="shared" si="268"/>
        <v>30074.9</v>
      </c>
      <c r="Q519" s="35">
        <v>1091</v>
      </c>
      <c r="R519" s="35"/>
      <c r="S519" s="32"/>
      <c r="T519" s="33">
        <f t="shared" si="275"/>
        <v>5263.1075000000001</v>
      </c>
      <c r="U519" s="35">
        <f t="shared" si="276"/>
        <v>902.24699999999996</v>
      </c>
      <c r="V519" s="47">
        <v>1292.6300000000001</v>
      </c>
      <c r="W519" s="35">
        <f t="shared" si="277"/>
        <v>601.49800000000005</v>
      </c>
      <c r="X519" s="41"/>
      <c r="Y519" s="35"/>
      <c r="Z519" s="32"/>
      <c r="AA519" s="49"/>
      <c r="AB519" s="35"/>
      <c r="AC519" s="41"/>
      <c r="AD519" s="35">
        <f t="shared" si="278"/>
        <v>511.27330000000006</v>
      </c>
      <c r="AE519" s="35">
        <f t="shared" si="265"/>
        <v>13232.956000000002</v>
      </c>
      <c r="AF519" s="41">
        <f t="shared" si="279"/>
        <v>24059.919999999998</v>
      </c>
      <c r="AG519" s="32">
        <f t="shared" si="280"/>
        <v>50124.833333333336</v>
      </c>
      <c r="AH519" s="35">
        <v>15037.5</v>
      </c>
      <c r="AI519" s="35">
        <v>9666.0499999999993</v>
      </c>
      <c r="AJ519" s="35"/>
      <c r="AK519" s="35"/>
      <c r="AL519" s="35"/>
      <c r="AM519" s="35"/>
      <c r="AN519" s="35"/>
      <c r="AO519" s="35"/>
      <c r="AP519" s="35"/>
      <c r="AQ519" s="35"/>
      <c r="AR519" s="36">
        <f t="shared" si="281"/>
        <v>588961.12893333333</v>
      </c>
      <c r="AS519" s="35"/>
    </row>
    <row r="520" spans="1:45" s="8" customFormat="1" x14ac:dyDescent="0.2">
      <c r="A520" s="24">
        <f t="shared" si="264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27">
        <v>37288</v>
      </c>
      <c r="G520" s="24"/>
      <c r="H520" s="28">
        <v>40</v>
      </c>
      <c r="I520" s="29" t="s">
        <v>68</v>
      </c>
      <c r="J520" s="30" t="s">
        <v>157</v>
      </c>
      <c r="K520" s="29" t="s">
        <v>70</v>
      </c>
      <c r="L520" s="28" t="s">
        <v>53</v>
      </c>
      <c r="M520" s="28" t="s">
        <v>142</v>
      </c>
      <c r="N520" s="31">
        <v>29113.45</v>
      </c>
      <c r="O520" s="32"/>
      <c r="P520" s="32">
        <f t="shared" si="268"/>
        <v>29113.45</v>
      </c>
      <c r="Q520" s="35">
        <v>1091</v>
      </c>
      <c r="R520" s="35"/>
      <c r="S520" s="32"/>
      <c r="T520" s="33">
        <f t="shared" si="275"/>
        <v>5094.8537500000002</v>
      </c>
      <c r="U520" s="35">
        <f t="shared" si="276"/>
        <v>873.40350000000001</v>
      </c>
      <c r="V520" s="47">
        <v>1292.6300000000001</v>
      </c>
      <c r="W520" s="35">
        <f t="shared" si="277"/>
        <v>582.26900000000001</v>
      </c>
      <c r="X520" s="41"/>
      <c r="Y520" s="35"/>
      <c r="Z520" s="32"/>
      <c r="AA520" s="49"/>
      <c r="AB520" s="35"/>
      <c r="AC520" s="41"/>
      <c r="AD520" s="35">
        <f t="shared" si="278"/>
        <v>494.92865000000006</v>
      </c>
      <c r="AE520" s="35">
        <f t="shared" si="265"/>
        <v>12809.918</v>
      </c>
      <c r="AF520" s="41">
        <f t="shared" si="279"/>
        <v>23290.760000000002</v>
      </c>
      <c r="AG520" s="32">
        <f t="shared" si="280"/>
        <v>48522.416666666672</v>
      </c>
      <c r="AH520" s="35">
        <v>14556.75</v>
      </c>
      <c r="AI520" s="35">
        <v>9666.0499999999993</v>
      </c>
      <c r="AJ520" s="35"/>
      <c r="AK520" s="35"/>
      <c r="AL520" s="35"/>
      <c r="AM520" s="35"/>
      <c r="AN520" s="35"/>
      <c r="AO520" s="35"/>
      <c r="AP520" s="35"/>
      <c r="AQ520" s="35"/>
      <c r="AR520" s="36">
        <f t="shared" si="281"/>
        <v>571356.31346666662</v>
      </c>
      <c r="AS520" s="35"/>
    </row>
    <row r="521" spans="1:45" s="8" customFormat="1" x14ac:dyDescent="0.2">
      <c r="A521" s="24">
        <f t="shared" ref="A521:A584" si="284">A520+1</f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27">
        <v>43693</v>
      </c>
      <c r="G521" s="24"/>
      <c r="H521" s="28">
        <v>40</v>
      </c>
      <c r="I521" s="29" t="s">
        <v>68</v>
      </c>
      <c r="J521" s="30" t="s">
        <v>157</v>
      </c>
      <c r="K521" s="29" t="s">
        <v>70</v>
      </c>
      <c r="L521" s="28" t="s">
        <v>53</v>
      </c>
      <c r="M521" s="28" t="s">
        <v>142</v>
      </c>
      <c r="N521" s="31">
        <v>29113.45</v>
      </c>
      <c r="O521" s="32"/>
      <c r="P521" s="32">
        <f t="shared" si="268"/>
        <v>29113.45</v>
      </c>
      <c r="Q521" s="35">
        <v>1091</v>
      </c>
      <c r="R521" s="35"/>
      <c r="S521" s="32"/>
      <c r="T521" s="33">
        <f t="shared" si="275"/>
        <v>5094.8537500000002</v>
      </c>
      <c r="U521" s="35">
        <f t="shared" si="276"/>
        <v>873.40350000000001</v>
      </c>
      <c r="V521" s="47">
        <v>1292.6300000000001</v>
      </c>
      <c r="W521" s="35">
        <f t="shared" si="277"/>
        <v>582.26900000000001</v>
      </c>
      <c r="X521" s="41"/>
      <c r="Y521" s="35"/>
      <c r="Z521" s="32"/>
      <c r="AA521" s="49"/>
      <c r="AB521" s="35"/>
      <c r="AC521" s="41"/>
      <c r="AD521" s="35">
        <f t="shared" si="278"/>
        <v>494.92865000000006</v>
      </c>
      <c r="AE521" s="35">
        <f t="shared" ref="AE521:AE584" si="285">(N521*4%)*11</f>
        <v>12809.918</v>
      </c>
      <c r="AF521" s="41">
        <f t="shared" si="279"/>
        <v>23290.760000000002</v>
      </c>
      <c r="AG521" s="32">
        <f t="shared" si="280"/>
        <v>48522.416666666672</v>
      </c>
      <c r="AH521" s="35">
        <v>0</v>
      </c>
      <c r="AI521" s="35">
        <v>9666.0499999999993</v>
      </c>
      <c r="AJ521" s="35"/>
      <c r="AK521" s="35"/>
      <c r="AL521" s="35"/>
      <c r="AM521" s="35"/>
      <c r="AN521" s="35"/>
      <c r="AO521" s="35"/>
      <c r="AP521" s="35"/>
      <c r="AQ521" s="35"/>
      <c r="AR521" s="36">
        <f t="shared" si="281"/>
        <v>556799.56346666662</v>
      </c>
      <c r="AS521" s="35"/>
    </row>
    <row r="522" spans="1:45" s="8" customFormat="1" x14ac:dyDescent="0.2">
      <c r="A522" s="24">
        <f t="shared" si="284"/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27">
        <v>38519</v>
      </c>
      <c r="G522" s="24"/>
      <c r="H522" s="28">
        <v>40</v>
      </c>
      <c r="I522" s="29" t="s">
        <v>68</v>
      </c>
      <c r="J522" s="30" t="s">
        <v>157</v>
      </c>
      <c r="K522" s="29" t="s">
        <v>70</v>
      </c>
      <c r="L522" s="28" t="s">
        <v>53</v>
      </c>
      <c r="M522" s="28" t="s">
        <v>142</v>
      </c>
      <c r="N522" s="31">
        <v>29113.45</v>
      </c>
      <c r="O522" s="32"/>
      <c r="P522" s="32">
        <f t="shared" si="268"/>
        <v>29113.45</v>
      </c>
      <c r="Q522" s="35">
        <v>1091</v>
      </c>
      <c r="R522" s="35"/>
      <c r="S522" s="32"/>
      <c r="T522" s="33">
        <f t="shared" si="275"/>
        <v>5094.8537500000002</v>
      </c>
      <c r="U522" s="35">
        <f t="shared" si="276"/>
        <v>873.40350000000001</v>
      </c>
      <c r="V522" s="47">
        <v>1292.6300000000001</v>
      </c>
      <c r="W522" s="35">
        <f t="shared" si="277"/>
        <v>582.26900000000001</v>
      </c>
      <c r="X522" s="41"/>
      <c r="Y522" s="35"/>
      <c r="Z522" s="32"/>
      <c r="AA522" s="49"/>
      <c r="AB522" s="35"/>
      <c r="AC522" s="41"/>
      <c r="AD522" s="35">
        <f t="shared" si="278"/>
        <v>494.92865000000006</v>
      </c>
      <c r="AE522" s="35">
        <f t="shared" si="285"/>
        <v>12809.918</v>
      </c>
      <c r="AF522" s="41">
        <f t="shared" si="279"/>
        <v>23290.760000000002</v>
      </c>
      <c r="AG522" s="32">
        <f t="shared" si="280"/>
        <v>48522.416666666672</v>
      </c>
      <c r="AH522" s="35">
        <v>14556.75</v>
      </c>
      <c r="AI522" s="35">
        <v>9666.0499999999993</v>
      </c>
      <c r="AJ522" s="35"/>
      <c r="AK522" s="35"/>
      <c r="AL522" s="35"/>
      <c r="AM522" s="35"/>
      <c r="AN522" s="35"/>
      <c r="AO522" s="35"/>
      <c r="AP522" s="35"/>
      <c r="AQ522" s="35"/>
      <c r="AR522" s="36">
        <f t="shared" si="281"/>
        <v>571356.31346666662</v>
      </c>
      <c r="AS522" s="35"/>
    </row>
    <row r="523" spans="1:45" s="8" customFormat="1" x14ac:dyDescent="0.2">
      <c r="A523" s="24">
        <f t="shared" si="284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27">
        <v>36739</v>
      </c>
      <c r="G523" s="24">
        <v>14</v>
      </c>
      <c r="H523" s="28">
        <v>40</v>
      </c>
      <c r="I523" s="29" t="s">
        <v>69</v>
      </c>
      <c r="J523" s="30" t="s">
        <v>21</v>
      </c>
      <c r="K523" s="29" t="s">
        <v>70</v>
      </c>
      <c r="L523" s="28" t="s">
        <v>53</v>
      </c>
      <c r="M523" s="28" t="s">
        <v>141</v>
      </c>
      <c r="N523" s="31">
        <v>9666.0499999999993</v>
      </c>
      <c r="O523" s="32"/>
      <c r="P523" s="32">
        <f t="shared" si="268"/>
        <v>9666.0499999999993</v>
      </c>
      <c r="Q523" s="35">
        <v>1091</v>
      </c>
      <c r="R523" s="35"/>
      <c r="S523" s="32"/>
      <c r="T523" s="33">
        <f t="shared" si="275"/>
        <v>1691.5587499999997</v>
      </c>
      <c r="U523" s="35">
        <f t="shared" si="276"/>
        <v>289.98149999999998</v>
      </c>
      <c r="V523" s="48">
        <f t="shared" ref="V523:V543" si="286">(N523+X523)*6%</f>
        <v>800.34779999999989</v>
      </c>
      <c r="W523" s="35">
        <f t="shared" si="277"/>
        <v>193.321</v>
      </c>
      <c r="X523" s="41">
        <v>3673.08</v>
      </c>
      <c r="Y523" s="35">
        <v>708.25</v>
      </c>
      <c r="Z523" s="32"/>
      <c r="AA523" s="49"/>
      <c r="AB523" s="35"/>
      <c r="AC523" s="41"/>
      <c r="AD523" s="35">
        <f t="shared" si="278"/>
        <v>164.32284999999999</v>
      </c>
      <c r="AE523" s="35">
        <f t="shared" si="285"/>
        <v>4253.0619999999999</v>
      </c>
      <c r="AF523" s="41">
        <f t="shared" si="279"/>
        <v>10671.304</v>
      </c>
      <c r="AG523" s="32">
        <f t="shared" si="280"/>
        <v>22231.883333333331</v>
      </c>
      <c r="AH523" s="35">
        <v>4833</v>
      </c>
      <c r="AI523" s="35">
        <f t="shared" ref="AI523:AI543" si="287">(N523/30)*15</f>
        <v>4833.0249999999996</v>
      </c>
      <c r="AJ523" s="35">
        <f t="shared" ref="AJ523:AJ543" si="288">(N523+X523)/30*3</f>
        <v>1333.913</v>
      </c>
      <c r="AK523" s="35">
        <f t="shared" ref="AK523:AK543" si="289">(N523+X523)/30*5</f>
        <v>2223.188333333333</v>
      </c>
      <c r="AL523" s="35">
        <f t="shared" ref="AL523:AL543" si="290">(N523+X523)/30*15</f>
        <v>6669.5649999999996</v>
      </c>
      <c r="AM523" s="35">
        <f t="shared" ref="AM523:AM543" si="291">(N523+X523)/30*12</f>
        <v>5335.652</v>
      </c>
      <c r="AN523" s="35"/>
      <c r="AO523" s="35"/>
      <c r="AP523" s="35"/>
      <c r="AQ523" s="35"/>
      <c r="AR523" s="36">
        <f t="shared" si="281"/>
        <v>281719.53546666668</v>
      </c>
      <c r="AS523" s="35"/>
    </row>
    <row r="524" spans="1:45" s="8" customFormat="1" x14ac:dyDescent="0.2">
      <c r="A524" s="24">
        <f t="shared" si="284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27">
        <v>39218</v>
      </c>
      <c r="G524" s="24">
        <v>14</v>
      </c>
      <c r="H524" s="28">
        <v>40</v>
      </c>
      <c r="I524" s="29" t="s">
        <v>69</v>
      </c>
      <c r="J524" s="30" t="s">
        <v>21</v>
      </c>
      <c r="K524" s="29" t="s">
        <v>70</v>
      </c>
      <c r="L524" s="28" t="s">
        <v>53</v>
      </c>
      <c r="M524" s="28" t="s">
        <v>141</v>
      </c>
      <c r="N524" s="31">
        <v>9666.0499999999993</v>
      </c>
      <c r="O524" s="32"/>
      <c r="P524" s="32">
        <f t="shared" si="268"/>
        <v>9666.0499999999993</v>
      </c>
      <c r="Q524" s="35">
        <v>1091</v>
      </c>
      <c r="R524" s="35"/>
      <c r="S524" s="32"/>
      <c r="T524" s="33">
        <f t="shared" si="275"/>
        <v>1691.5587499999997</v>
      </c>
      <c r="U524" s="35">
        <f t="shared" si="276"/>
        <v>289.98149999999998</v>
      </c>
      <c r="V524" s="48">
        <f t="shared" si="286"/>
        <v>719.15339999999992</v>
      </c>
      <c r="W524" s="35">
        <f t="shared" si="277"/>
        <v>193.321</v>
      </c>
      <c r="X524" s="41">
        <v>2319.84</v>
      </c>
      <c r="Y524" s="35">
        <v>708.25</v>
      </c>
      <c r="Z524" s="32"/>
      <c r="AA524" s="49"/>
      <c r="AB524" s="35"/>
      <c r="AC524" s="41"/>
      <c r="AD524" s="35">
        <f t="shared" si="278"/>
        <v>164.32284999999999</v>
      </c>
      <c r="AE524" s="35">
        <f t="shared" si="285"/>
        <v>4253.0619999999999</v>
      </c>
      <c r="AF524" s="41">
        <f t="shared" si="279"/>
        <v>9588.7119999999995</v>
      </c>
      <c r="AG524" s="32">
        <f t="shared" si="280"/>
        <v>19976.48333333333</v>
      </c>
      <c r="AH524" s="35">
        <v>4833</v>
      </c>
      <c r="AI524" s="35">
        <f t="shared" si="287"/>
        <v>4833.0249999999996</v>
      </c>
      <c r="AJ524" s="35">
        <f t="shared" si="288"/>
        <v>1198.5889999999999</v>
      </c>
      <c r="AK524" s="35">
        <f t="shared" si="289"/>
        <v>1997.6483333333331</v>
      </c>
      <c r="AL524" s="35">
        <f t="shared" si="290"/>
        <v>5992.9449999999997</v>
      </c>
      <c r="AM524" s="35">
        <f t="shared" si="291"/>
        <v>4794.3559999999998</v>
      </c>
      <c r="AN524" s="35"/>
      <c r="AO524" s="35"/>
      <c r="AP524" s="35"/>
      <c r="AQ524" s="35"/>
      <c r="AR524" s="36">
        <f t="shared" si="281"/>
        <v>259589.55066666665</v>
      </c>
      <c r="AS524" s="35"/>
    </row>
    <row r="525" spans="1:45" s="8" customFormat="1" x14ac:dyDescent="0.2">
      <c r="A525" s="24">
        <f t="shared" si="284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27">
        <v>41730</v>
      </c>
      <c r="G525" s="24">
        <v>13</v>
      </c>
      <c r="H525" s="28">
        <v>40</v>
      </c>
      <c r="I525" s="29" t="s">
        <v>69</v>
      </c>
      <c r="J525" s="30" t="s">
        <v>23</v>
      </c>
      <c r="K525" s="29" t="s">
        <v>70</v>
      </c>
      <c r="L525" s="28" t="s">
        <v>53</v>
      </c>
      <c r="M525" s="28" t="s">
        <v>141</v>
      </c>
      <c r="N525" s="31">
        <v>9006.5499999999993</v>
      </c>
      <c r="O525" s="32"/>
      <c r="P525" s="32">
        <f t="shared" si="268"/>
        <v>9006.5499999999993</v>
      </c>
      <c r="Q525" s="35">
        <v>1091</v>
      </c>
      <c r="R525" s="35"/>
      <c r="S525" s="32"/>
      <c r="T525" s="33">
        <f t="shared" si="275"/>
        <v>1576.1462499999998</v>
      </c>
      <c r="U525" s="35">
        <f t="shared" si="276"/>
        <v>270.19649999999996</v>
      </c>
      <c r="V525" s="48">
        <f t="shared" si="286"/>
        <v>594.43499999999995</v>
      </c>
      <c r="W525" s="35">
        <f t="shared" si="277"/>
        <v>180.131</v>
      </c>
      <c r="X525" s="41">
        <v>900.7</v>
      </c>
      <c r="Y525" s="35">
        <v>708.25</v>
      </c>
      <c r="Z525" s="32"/>
      <c r="AA525" s="49"/>
      <c r="AB525" s="35"/>
      <c r="AC525" s="41"/>
      <c r="AD525" s="35">
        <f t="shared" si="278"/>
        <v>153.11134999999999</v>
      </c>
      <c r="AE525" s="35">
        <f t="shared" si="285"/>
        <v>3962.8820000000001</v>
      </c>
      <c r="AF525" s="41">
        <f t="shared" si="279"/>
        <v>7925.8</v>
      </c>
      <c r="AG525" s="32">
        <f t="shared" si="280"/>
        <v>16512.083333333332</v>
      </c>
      <c r="AH525" s="35">
        <v>4503.3</v>
      </c>
      <c r="AI525" s="35">
        <f t="shared" si="287"/>
        <v>4503.2749999999996</v>
      </c>
      <c r="AJ525" s="35">
        <f t="shared" si="288"/>
        <v>990.72500000000002</v>
      </c>
      <c r="AK525" s="35">
        <f t="shared" si="289"/>
        <v>1651.2083333333335</v>
      </c>
      <c r="AL525" s="35">
        <f t="shared" si="290"/>
        <v>4953.625</v>
      </c>
      <c r="AM525" s="35">
        <f t="shared" si="291"/>
        <v>3962.9</v>
      </c>
      <c r="AN525" s="35"/>
      <c r="AO525" s="35"/>
      <c r="AP525" s="35"/>
      <c r="AQ525" s="35"/>
      <c r="AR525" s="36">
        <f t="shared" si="281"/>
        <v>222732.03986666666</v>
      </c>
      <c r="AS525" s="35"/>
    </row>
    <row r="526" spans="1:45" s="8" customFormat="1" x14ac:dyDescent="0.2">
      <c r="A526" s="24">
        <f t="shared" si="284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27">
        <v>43420</v>
      </c>
      <c r="G526" s="24">
        <v>10</v>
      </c>
      <c r="H526" s="28">
        <v>40</v>
      </c>
      <c r="I526" s="29" t="s">
        <v>69</v>
      </c>
      <c r="J526" s="30" t="s">
        <v>35</v>
      </c>
      <c r="K526" s="29" t="s">
        <v>70</v>
      </c>
      <c r="L526" s="28" t="s">
        <v>53</v>
      </c>
      <c r="M526" s="28" t="s">
        <v>141</v>
      </c>
      <c r="N526" s="31">
        <v>7723.6</v>
      </c>
      <c r="O526" s="32"/>
      <c r="P526" s="32">
        <f t="shared" si="268"/>
        <v>7723.6</v>
      </c>
      <c r="Q526" s="35">
        <v>1091</v>
      </c>
      <c r="R526" s="35"/>
      <c r="S526" s="32"/>
      <c r="T526" s="33">
        <f t="shared" si="275"/>
        <v>1351.6299999999999</v>
      </c>
      <c r="U526" s="35">
        <f t="shared" si="276"/>
        <v>231.708</v>
      </c>
      <c r="V526" s="48">
        <f t="shared" si="286"/>
        <v>463.416</v>
      </c>
      <c r="W526" s="35">
        <f t="shared" si="277"/>
        <v>154.47200000000001</v>
      </c>
      <c r="X526" s="41"/>
      <c r="Y526" s="35">
        <v>708.25</v>
      </c>
      <c r="Z526" s="32"/>
      <c r="AA526" s="49"/>
      <c r="AB526" s="35"/>
      <c r="AC526" s="41"/>
      <c r="AD526" s="35">
        <f t="shared" si="278"/>
        <v>131.30120000000002</v>
      </c>
      <c r="AE526" s="35">
        <f t="shared" si="285"/>
        <v>3398.384</v>
      </c>
      <c r="AF526" s="41">
        <f t="shared" si="279"/>
        <v>6178.8799999999992</v>
      </c>
      <c r="AG526" s="32">
        <f t="shared" si="280"/>
        <v>12872.666666666666</v>
      </c>
      <c r="AH526" s="35">
        <v>1748.51</v>
      </c>
      <c r="AI526" s="35">
        <f t="shared" si="287"/>
        <v>3861.7999999999997</v>
      </c>
      <c r="AJ526" s="35">
        <f t="shared" si="288"/>
        <v>772.3599999999999</v>
      </c>
      <c r="AK526" s="35">
        <f t="shared" si="289"/>
        <v>1287.2666666666667</v>
      </c>
      <c r="AL526" s="35">
        <f t="shared" si="290"/>
        <v>3861.7999999999997</v>
      </c>
      <c r="AM526" s="35">
        <f t="shared" si="291"/>
        <v>3089.4399999999996</v>
      </c>
      <c r="AN526" s="35"/>
      <c r="AO526" s="35"/>
      <c r="AP526" s="35"/>
      <c r="AQ526" s="35"/>
      <c r="AR526" s="36">
        <f t="shared" si="281"/>
        <v>179335.63373333332</v>
      </c>
      <c r="AS526" s="35"/>
    </row>
    <row r="527" spans="1:45" s="8" customFormat="1" x14ac:dyDescent="0.2">
      <c r="A527" s="24">
        <f t="shared" si="284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27">
        <v>37500</v>
      </c>
      <c r="G527" s="24">
        <v>8</v>
      </c>
      <c r="H527" s="28">
        <v>40</v>
      </c>
      <c r="I527" s="29" t="s">
        <v>69</v>
      </c>
      <c r="J527" s="30" t="s">
        <v>37</v>
      </c>
      <c r="K527" s="29" t="s">
        <v>70</v>
      </c>
      <c r="L527" s="28" t="s">
        <v>53</v>
      </c>
      <c r="M527" s="28" t="s">
        <v>141</v>
      </c>
      <c r="N527" s="31">
        <v>6999.5</v>
      </c>
      <c r="O527" s="32"/>
      <c r="P527" s="32">
        <f t="shared" si="268"/>
        <v>6999.5</v>
      </c>
      <c r="Q527" s="35">
        <v>1091</v>
      </c>
      <c r="R527" s="35"/>
      <c r="S527" s="32"/>
      <c r="T527" s="33">
        <f t="shared" si="275"/>
        <v>1224.9124999999999</v>
      </c>
      <c r="U527" s="35">
        <f t="shared" si="276"/>
        <v>209.98499999999999</v>
      </c>
      <c r="V527" s="48">
        <f t="shared" si="286"/>
        <v>562.76160000000004</v>
      </c>
      <c r="W527" s="35">
        <f t="shared" si="277"/>
        <v>139.99</v>
      </c>
      <c r="X527" s="41">
        <v>2379.86</v>
      </c>
      <c r="Y527" s="35">
        <v>708.25</v>
      </c>
      <c r="Z527" s="32"/>
      <c r="AA527" s="49"/>
      <c r="AB527" s="35"/>
      <c r="AC527" s="41"/>
      <c r="AD527" s="35">
        <f t="shared" si="278"/>
        <v>118.9915</v>
      </c>
      <c r="AE527" s="35">
        <f t="shared" si="285"/>
        <v>3079.78</v>
      </c>
      <c r="AF527" s="41">
        <f t="shared" si="279"/>
        <v>7503.4879999999994</v>
      </c>
      <c r="AG527" s="32">
        <f t="shared" si="280"/>
        <v>15632.266666666666</v>
      </c>
      <c r="AH527" s="35">
        <v>3499.8</v>
      </c>
      <c r="AI527" s="35">
        <f t="shared" si="287"/>
        <v>3499.75</v>
      </c>
      <c r="AJ527" s="35">
        <f t="shared" si="288"/>
        <v>937.93599999999992</v>
      </c>
      <c r="AK527" s="35">
        <f t="shared" si="289"/>
        <v>1563.2266666666667</v>
      </c>
      <c r="AL527" s="35">
        <f t="shared" si="290"/>
        <v>4689.68</v>
      </c>
      <c r="AM527" s="35">
        <f t="shared" si="291"/>
        <v>3751.7439999999997</v>
      </c>
      <c r="AN527" s="35"/>
      <c r="AO527" s="35"/>
      <c r="AP527" s="35"/>
      <c r="AQ527" s="35"/>
      <c r="AR527" s="36">
        <f t="shared" si="281"/>
        <v>205380.67853333335</v>
      </c>
      <c r="AS527" s="35"/>
    </row>
    <row r="528" spans="1:45" s="8" customFormat="1" x14ac:dyDescent="0.2">
      <c r="A528" s="24">
        <f t="shared" si="284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27">
        <v>39022</v>
      </c>
      <c r="G528" s="24">
        <v>8</v>
      </c>
      <c r="H528" s="28">
        <v>40</v>
      </c>
      <c r="I528" s="29" t="s">
        <v>69</v>
      </c>
      <c r="J528" s="30" t="s">
        <v>37</v>
      </c>
      <c r="K528" s="29" t="s">
        <v>70</v>
      </c>
      <c r="L528" s="28" t="s">
        <v>53</v>
      </c>
      <c r="M528" s="28" t="s">
        <v>141</v>
      </c>
      <c r="N528" s="31">
        <v>6999.5</v>
      </c>
      <c r="O528" s="32"/>
      <c r="P528" s="32">
        <f t="shared" si="268"/>
        <v>6999.5</v>
      </c>
      <c r="Q528" s="35">
        <v>1091</v>
      </c>
      <c r="R528" s="35"/>
      <c r="S528" s="32"/>
      <c r="T528" s="33">
        <f t="shared" si="275"/>
        <v>1224.9124999999999</v>
      </c>
      <c r="U528" s="35">
        <f t="shared" si="276"/>
        <v>209.98499999999999</v>
      </c>
      <c r="V528" s="48">
        <f t="shared" si="286"/>
        <v>520.76400000000001</v>
      </c>
      <c r="W528" s="35">
        <f t="shared" si="277"/>
        <v>139.99</v>
      </c>
      <c r="X528" s="41">
        <v>1679.9</v>
      </c>
      <c r="Y528" s="35">
        <v>708.25</v>
      </c>
      <c r="Z528" s="32"/>
      <c r="AA528" s="49"/>
      <c r="AB528" s="35"/>
      <c r="AC528" s="41"/>
      <c r="AD528" s="35">
        <f t="shared" si="278"/>
        <v>118.9915</v>
      </c>
      <c r="AE528" s="35">
        <f t="shared" si="285"/>
        <v>3079.78</v>
      </c>
      <c r="AF528" s="41">
        <f t="shared" si="279"/>
        <v>6943.52</v>
      </c>
      <c r="AG528" s="32">
        <f t="shared" si="280"/>
        <v>14465.666666666666</v>
      </c>
      <c r="AH528" s="35">
        <v>3499.8</v>
      </c>
      <c r="AI528" s="35">
        <f t="shared" si="287"/>
        <v>3499.75</v>
      </c>
      <c r="AJ528" s="35">
        <f t="shared" si="288"/>
        <v>867.94</v>
      </c>
      <c r="AK528" s="35">
        <f t="shared" si="289"/>
        <v>1446.5666666666666</v>
      </c>
      <c r="AL528" s="35">
        <f t="shared" si="290"/>
        <v>4339.7</v>
      </c>
      <c r="AM528" s="35">
        <f t="shared" si="291"/>
        <v>3471.76</v>
      </c>
      <c r="AN528" s="35"/>
      <c r="AO528" s="35"/>
      <c r="AP528" s="35"/>
      <c r="AQ528" s="35"/>
      <c r="AR528" s="36">
        <f t="shared" si="281"/>
        <v>193933.99933333334</v>
      </c>
      <c r="AS528" s="35"/>
    </row>
    <row r="529" spans="1:45" s="8" customFormat="1" x14ac:dyDescent="0.2">
      <c r="A529" s="24">
        <f t="shared" si="284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27">
        <v>38687</v>
      </c>
      <c r="G529" s="24">
        <v>8</v>
      </c>
      <c r="H529" s="28">
        <v>40</v>
      </c>
      <c r="I529" s="29" t="s">
        <v>69</v>
      </c>
      <c r="J529" s="30" t="s">
        <v>36</v>
      </c>
      <c r="K529" s="29" t="s">
        <v>70</v>
      </c>
      <c r="L529" s="28" t="s">
        <v>53</v>
      </c>
      <c r="M529" s="28" t="s">
        <v>141</v>
      </c>
      <c r="N529" s="31">
        <v>6999.5</v>
      </c>
      <c r="O529" s="32"/>
      <c r="P529" s="32">
        <f t="shared" si="268"/>
        <v>6999.5</v>
      </c>
      <c r="Q529" s="35">
        <v>1091</v>
      </c>
      <c r="R529" s="35"/>
      <c r="S529" s="32"/>
      <c r="T529" s="33">
        <f t="shared" si="275"/>
        <v>1224.9124999999999</v>
      </c>
      <c r="U529" s="35">
        <f t="shared" si="276"/>
        <v>209.98499999999999</v>
      </c>
      <c r="V529" s="48">
        <f t="shared" si="286"/>
        <v>529.16399999999999</v>
      </c>
      <c r="W529" s="35">
        <f t="shared" si="277"/>
        <v>139.99</v>
      </c>
      <c r="X529" s="41">
        <v>1819.9</v>
      </c>
      <c r="Y529" s="35">
        <v>708.25</v>
      </c>
      <c r="Z529" s="32"/>
      <c r="AA529" s="49"/>
      <c r="AB529" s="35"/>
      <c r="AC529" s="41"/>
      <c r="AD529" s="35">
        <f t="shared" si="278"/>
        <v>118.9915</v>
      </c>
      <c r="AE529" s="35">
        <f t="shared" si="285"/>
        <v>3079.78</v>
      </c>
      <c r="AF529" s="41">
        <f t="shared" si="279"/>
        <v>7055.5199999999986</v>
      </c>
      <c r="AG529" s="32">
        <f t="shared" si="280"/>
        <v>14698.999999999998</v>
      </c>
      <c r="AH529" s="35">
        <v>3499.8</v>
      </c>
      <c r="AI529" s="35">
        <f t="shared" si="287"/>
        <v>3499.75</v>
      </c>
      <c r="AJ529" s="35">
        <f t="shared" si="288"/>
        <v>881.93999999999983</v>
      </c>
      <c r="AK529" s="35">
        <f t="shared" si="289"/>
        <v>1469.8999999999999</v>
      </c>
      <c r="AL529" s="35">
        <f t="shared" si="290"/>
        <v>4409.7</v>
      </c>
      <c r="AM529" s="35">
        <f t="shared" si="291"/>
        <v>3527.7599999999993</v>
      </c>
      <c r="AN529" s="35"/>
      <c r="AO529" s="35"/>
      <c r="AP529" s="35"/>
      <c r="AQ529" s="35"/>
      <c r="AR529" s="36">
        <f t="shared" si="281"/>
        <v>196223.46600000001</v>
      </c>
      <c r="AS529" s="35"/>
    </row>
    <row r="530" spans="1:45" s="8" customFormat="1" x14ac:dyDescent="0.2">
      <c r="A530" s="24">
        <f t="shared" si="284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27">
        <v>36770</v>
      </c>
      <c r="G530" s="24">
        <v>8</v>
      </c>
      <c r="H530" s="28">
        <v>40</v>
      </c>
      <c r="I530" s="29" t="s">
        <v>69</v>
      </c>
      <c r="J530" s="30" t="s">
        <v>27</v>
      </c>
      <c r="K530" s="29" t="s">
        <v>70</v>
      </c>
      <c r="L530" s="28" t="s">
        <v>53</v>
      </c>
      <c r="M530" s="28" t="s">
        <v>141</v>
      </c>
      <c r="N530" s="31">
        <v>6999.5</v>
      </c>
      <c r="O530" s="32"/>
      <c r="P530" s="32">
        <f t="shared" si="268"/>
        <v>6999.5</v>
      </c>
      <c r="Q530" s="35">
        <v>1091</v>
      </c>
      <c r="R530" s="35"/>
      <c r="S530" s="32"/>
      <c r="T530" s="33">
        <f t="shared" si="275"/>
        <v>1224.9124999999999</v>
      </c>
      <c r="U530" s="35">
        <f t="shared" si="276"/>
        <v>209.98499999999999</v>
      </c>
      <c r="V530" s="48">
        <f t="shared" si="286"/>
        <v>579.56039999999996</v>
      </c>
      <c r="W530" s="35">
        <f t="shared" si="277"/>
        <v>139.99</v>
      </c>
      <c r="X530" s="41">
        <v>2659.84</v>
      </c>
      <c r="Y530" s="35">
        <v>708.25</v>
      </c>
      <c r="Z530" s="32"/>
      <c r="AA530" s="49"/>
      <c r="AB530" s="35"/>
      <c r="AC530" s="41"/>
      <c r="AD530" s="35">
        <f t="shared" si="278"/>
        <v>118.9915</v>
      </c>
      <c r="AE530" s="35">
        <f t="shared" si="285"/>
        <v>3079.78</v>
      </c>
      <c r="AF530" s="41">
        <f t="shared" si="279"/>
        <v>7727.4719999999998</v>
      </c>
      <c r="AG530" s="32">
        <f t="shared" si="280"/>
        <v>16098.9</v>
      </c>
      <c r="AH530" s="35">
        <v>3499.8</v>
      </c>
      <c r="AI530" s="35">
        <f t="shared" si="287"/>
        <v>3499.75</v>
      </c>
      <c r="AJ530" s="35">
        <f t="shared" si="288"/>
        <v>965.93399999999997</v>
      </c>
      <c r="AK530" s="35">
        <f t="shared" si="289"/>
        <v>1609.89</v>
      </c>
      <c r="AL530" s="35">
        <f t="shared" si="290"/>
        <v>4829.67</v>
      </c>
      <c r="AM530" s="35">
        <f t="shared" si="291"/>
        <v>3863.7359999999999</v>
      </c>
      <c r="AN530" s="35"/>
      <c r="AO530" s="35"/>
      <c r="AP530" s="35"/>
      <c r="AQ530" s="35"/>
      <c r="AR530" s="36">
        <f t="shared" si="281"/>
        <v>209959.28480000002</v>
      </c>
      <c r="AS530" s="35"/>
    </row>
    <row r="531" spans="1:45" s="8" customFormat="1" x14ac:dyDescent="0.2">
      <c r="A531" s="24">
        <f t="shared" si="284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27">
        <v>40833</v>
      </c>
      <c r="G531" s="24">
        <v>7</v>
      </c>
      <c r="H531" s="28">
        <v>40</v>
      </c>
      <c r="I531" s="29" t="s">
        <v>69</v>
      </c>
      <c r="J531" s="30" t="s">
        <v>28</v>
      </c>
      <c r="K531" s="29" t="s">
        <v>70</v>
      </c>
      <c r="L531" s="28" t="s">
        <v>53</v>
      </c>
      <c r="M531" s="28" t="s">
        <v>141</v>
      </c>
      <c r="N531" s="31">
        <v>6654.95</v>
      </c>
      <c r="O531" s="32"/>
      <c r="P531" s="32">
        <f t="shared" si="268"/>
        <v>6654.95</v>
      </c>
      <c r="Q531" s="35">
        <v>1091</v>
      </c>
      <c r="R531" s="35"/>
      <c r="S531" s="32"/>
      <c r="T531" s="33">
        <f t="shared" si="275"/>
        <v>1164.6162499999998</v>
      </c>
      <c r="U531" s="35">
        <f t="shared" si="276"/>
        <v>199.64849999999998</v>
      </c>
      <c r="V531" s="48">
        <f t="shared" si="286"/>
        <v>455.19779999999997</v>
      </c>
      <c r="W531" s="35">
        <f t="shared" si="277"/>
        <v>133.09899999999999</v>
      </c>
      <c r="X531" s="41">
        <v>931.68</v>
      </c>
      <c r="Y531" s="35">
        <v>708.25</v>
      </c>
      <c r="Z531" s="32"/>
      <c r="AA531" s="49"/>
      <c r="AB531" s="35"/>
      <c r="AC531" s="41"/>
      <c r="AD531" s="35">
        <f t="shared" si="278"/>
        <v>113.13415000000001</v>
      </c>
      <c r="AE531" s="35">
        <f t="shared" si="285"/>
        <v>2928.1779999999999</v>
      </c>
      <c r="AF531" s="41">
        <f t="shared" si="279"/>
        <v>6069.3040000000001</v>
      </c>
      <c r="AG531" s="32">
        <f t="shared" si="280"/>
        <v>12644.383333333333</v>
      </c>
      <c r="AH531" s="35">
        <v>3327.45</v>
      </c>
      <c r="AI531" s="35">
        <f t="shared" si="287"/>
        <v>3327.4749999999999</v>
      </c>
      <c r="AJ531" s="35">
        <f t="shared" si="288"/>
        <v>758.66300000000001</v>
      </c>
      <c r="AK531" s="35">
        <f t="shared" si="289"/>
        <v>1264.4383333333333</v>
      </c>
      <c r="AL531" s="35">
        <f t="shared" si="290"/>
        <v>3793.3150000000001</v>
      </c>
      <c r="AM531" s="35">
        <f t="shared" si="291"/>
        <v>3034.652</v>
      </c>
      <c r="AN531" s="35"/>
      <c r="AO531" s="35"/>
      <c r="AP531" s="35"/>
      <c r="AQ531" s="35"/>
      <c r="AR531" s="36">
        <f t="shared" si="281"/>
        <v>174566.76706666665</v>
      </c>
      <c r="AS531" s="35"/>
    </row>
    <row r="532" spans="1:45" s="8" customFormat="1" x14ac:dyDescent="0.2">
      <c r="A532" s="24">
        <f t="shared" si="284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27">
        <v>41761</v>
      </c>
      <c r="G532" s="24">
        <v>7</v>
      </c>
      <c r="H532" s="28">
        <v>40</v>
      </c>
      <c r="I532" s="29" t="s">
        <v>69</v>
      </c>
      <c r="J532" s="30" t="s">
        <v>28</v>
      </c>
      <c r="K532" s="29" t="s">
        <v>70</v>
      </c>
      <c r="L532" s="28" t="s">
        <v>53</v>
      </c>
      <c r="M532" s="28" t="s">
        <v>141</v>
      </c>
      <c r="N532" s="31">
        <v>6654.95</v>
      </c>
      <c r="O532" s="32"/>
      <c r="P532" s="32">
        <f t="shared" si="268"/>
        <v>6654.95</v>
      </c>
      <c r="Q532" s="35">
        <v>1091</v>
      </c>
      <c r="R532" s="35"/>
      <c r="S532" s="32"/>
      <c r="T532" s="33">
        <f t="shared" si="275"/>
        <v>1164.6162499999998</v>
      </c>
      <c r="U532" s="35">
        <f t="shared" si="276"/>
        <v>199.64849999999998</v>
      </c>
      <c r="V532" s="48">
        <f t="shared" si="286"/>
        <v>439.22699999999998</v>
      </c>
      <c r="W532" s="35">
        <f t="shared" si="277"/>
        <v>133.09899999999999</v>
      </c>
      <c r="X532" s="41">
        <v>665.5</v>
      </c>
      <c r="Y532" s="35">
        <v>708.25</v>
      </c>
      <c r="Z532" s="32"/>
      <c r="AA532" s="49"/>
      <c r="AB532" s="35"/>
      <c r="AC532" s="41"/>
      <c r="AD532" s="35">
        <f t="shared" si="278"/>
        <v>113.13415000000001</v>
      </c>
      <c r="AE532" s="35">
        <f t="shared" si="285"/>
        <v>2928.1779999999999</v>
      </c>
      <c r="AF532" s="41">
        <f t="shared" si="279"/>
        <v>5856.36</v>
      </c>
      <c r="AG532" s="32">
        <f t="shared" si="280"/>
        <v>12200.75</v>
      </c>
      <c r="AH532" s="35">
        <v>3327.45</v>
      </c>
      <c r="AI532" s="35">
        <f t="shared" si="287"/>
        <v>3327.4749999999999</v>
      </c>
      <c r="AJ532" s="35">
        <f t="shared" si="288"/>
        <v>732.04499999999996</v>
      </c>
      <c r="AK532" s="35">
        <f t="shared" si="289"/>
        <v>1220.0749999999998</v>
      </c>
      <c r="AL532" s="35">
        <f t="shared" si="290"/>
        <v>3660.2249999999999</v>
      </c>
      <c r="AM532" s="35">
        <f t="shared" si="291"/>
        <v>2928.18</v>
      </c>
      <c r="AN532" s="35"/>
      <c r="AO532" s="35"/>
      <c r="AP532" s="35"/>
      <c r="AQ532" s="35"/>
      <c r="AR532" s="36">
        <f t="shared" si="281"/>
        <v>170213.83679999999</v>
      </c>
      <c r="AS532" s="35"/>
    </row>
    <row r="533" spans="1:45" s="8" customFormat="1" x14ac:dyDescent="0.2">
      <c r="A533" s="24">
        <f t="shared" si="284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27">
        <v>43206</v>
      </c>
      <c r="G533" s="24">
        <v>7</v>
      </c>
      <c r="H533" s="28">
        <v>40</v>
      </c>
      <c r="I533" s="29" t="s">
        <v>69</v>
      </c>
      <c r="J533" s="30" t="s">
        <v>28</v>
      </c>
      <c r="K533" s="29" t="s">
        <v>70</v>
      </c>
      <c r="L533" s="28" t="s">
        <v>53</v>
      </c>
      <c r="M533" s="28" t="s">
        <v>141</v>
      </c>
      <c r="N533" s="31">
        <v>6654.95</v>
      </c>
      <c r="O533" s="32"/>
      <c r="P533" s="32">
        <f t="shared" ref="P533" si="292">N533+O533</f>
        <v>6654.95</v>
      </c>
      <c r="Q533" s="35">
        <v>1091</v>
      </c>
      <c r="R533" s="35"/>
      <c r="S533" s="32"/>
      <c r="T533" s="33">
        <f t="shared" si="275"/>
        <v>1164.6162499999998</v>
      </c>
      <c r="U533" s="35">
        <f t="shared" si="276"/>
        <v>199.64849999999998</v>
      </c>
      <c r="V533" s="48">
        <f t="shared" si="286"/>
        <v>399.29699999999997</v>
      </c>
      <c r="W533" s="35">
        <f t="shared" si="277"/>
        <v>133.09899999999999</v>
      </c>
      <c r="X533" s="41"/>
      <c r="Y533" s="35">
        <v>708.25</v>
      </c>
      <c r="Z533" s="32"/>
      <c r="AA533" s="49"/>
      <c r="AB533" s="35"/>
      <c r="AC533" s="41"/>
      <c r="AD533" s="35">
        <f t="shared" si="278"/>
        <v>113.13415000000001</v>
      </c>
      <c r="AE533" s="35">
        <f t="shared" si="285"/>
        <v>2928.1779999999999</v>
      </c>
      <c r="AF533" s="41">
        <f t="shared" si="279"/>
        <v>5323.9599999999991</v>
      </c>
      <c r="AG533" s="32">
        <f t="shared" si="280"/>
        <v>11091.583333333332</v>
      </c>
      <c r="AH533" s="35">
        <v>3327.45</v>
      </c>
      <c r="AI533" s="35">
        <f t="shared" si="287"/>
        <v>3327.4749999999999</v>
      </c>
      <c r="AJ533" s="35">
        <f t="shared" si="288"/>
        <v>665.49499999999989</v>
      </c>
      <c r="AK533" s="35">
        <f t="shared" si="289"/>
        <v>1109.1583333333333</v>
      </c>
      <c r="AL533" s="35">
        <f t="shared" si="290"/>
        <v>3327.4749999999999</v>
      </c>
      <c r="AM533" s="35">
        <f t="shared" si="291"/>
        <v>2661.9799999999996</v>
      </c>
      <c r="AN533" s="35"/>
      <c r="AO533" s="35"/>
      <c r="AP533" s="35"/>
      <c r="AQ533" s="35"/>
      <c r="AR533" s="36">
        <f t="shared" si="281"/>
        <v>159330.69346666668</v>
      </c>
      <c r="AS533" s="35"/>
    </row>
    <row r="534" spans="1:45" s="8" customFormat="1" x14ac:dyDescent="0.2">
      <c r="A534" s="24">
        <f t="shared" si="284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27">
        <v>36770</v>
      </c>
      <c r="G534" s="24">
        <v>8</v>
      </c>
      <c r="H534" s="28">
        <v>40</v>
      </c>
      <c r="I534" s="29" t="s">
        <v>68</v>
      </c>
      <c r="J534" s="30" t="s">
        <v>38</v>
      </c>
      <c r="K534" s="29" t="s">
        <v>70</v>
      </c>
      <c r="L534" s="28" t="s">
        <v>53</v>
      </c>
      <c r="M534" s="28" t="s">
        <v>141</v>
      </c>
      <c r="N534" s="31">
        <v>6999.5</v>
      </c>
      <c r="O534" s="32"/>
      <c r="P534" s="32">
        <f t="shared" si="268"/>
        <v>6999.5</v>
      </c>
      <c r="Q534" s="35">
        <v>1091</v>
      </c>
      <c r="R534" s="35"/>
      <c r="S534" s="32"/>
      <c r="T534" s="33">
        <f t="shared" si="275"/>
        <v>1224.9124999999999</v>
      </c>
      <c r="U534" s="35">
        <f t="shared" si="276"/>
        <v>209.98499999999999</v>
      </c>
      <c r="V534" s="48">
        <f t="shared" si="286"/>
        <v>579.56039999999996</v>
      </c>
      <c r="W534" s="35">
        <f t="shared" si="277"/>
        <v>139.99</v>
      </c>
      <c r="X534" s="41">
        <v>2659.84</v>
      </c>
      <c r="Y534" s="35">
        <v>708.25</v>
      </c>
      <c r="Z534" s="32"/>
      <c r="AA534" s="49"/>
      <c r="AB534" s="35"/>
      <c r="AC534" s="41"/>
      <c r="AD534" s="35">
        <f t="shared" si="278"/>
        <v>118.9915</v>
      </c>
      <c r="AE534" s="35">
        <f t="shared" si="285"/>
        <v>3079.78</v>
      </c>
      <c r="AF534" s="41">
        <f t="shared" si="279"/>
        <v>7727.4719999999998</v>
      </c>
      <c r="AG534" s="32">
        <f t="shared" si="280"/>
        <v>16098.9</v>
      </c>
      <c r="AH534" s="35">
        <v>3499.8</v>
      </c>
      <c r="AI534" s="35">
        <f t="shared" si="287"/>
        <v>3499.75</v>
      </c>
      <c r="AJ534" s="35">
        <f t="shared" si="288"/>
        <v>965.93399999999997</v>
      </c>
      <c r="AK534" s="35">
        <f t="shared" si="289"/>
        <v>1609.89</v>
      </c>
      <c r="AL534" s="35">
        <f t="shared" si="290"/>
        <v>4829.67</v>
      </c>
      <c r="AM534" s="35">
        <f t="shared" si="291"/>
        <v>3863.7359999999999</v>
      </c>
      <c r="AN534" s="35"/>
      <c r="AO534" s="35"/>
      <c r="AP534" s="35"/>
      <c r="AQ534" s="35"/>
      <c r="AR534" s="36">
        <f t="shared" si="281"/>
        <v>209959.28480000002</v>
      </c>
      <c r="AS534" s="35"/>
    </row>
    <row r="535" spans="1:45" s="8" customFormat="1" x14ac:dyDescent="0.2">
      <c r="A535" s="24">
        <f t="shared" si="284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27">
        <v>43420</v>
      </c>
      <c r="G535" s="24">
        <v>4</v>
      </c>
      <c r="H535" s="28">
        <v>40</v>
      </c>
      <c r="I535" s="29" t="s">
        <v>69</v>
      </c>
      <c r="J535" s="30" t="s">
        <v>33</v>
      </c>
      <c r="K535" s="29" t="s">
        <v>70</v>
      </c>
      <c r="L535" s="28" t="s">
        <v>53</v>
      </c>
      <c r="M535" s="28" t="s">
        <v>141</v>
      </c>
      <c r="N535" s="31">
        <v>5723.25</v>
      </c>
      <c r="O535" s="32"/>
      <c r="P535" s="32">
        <f t="shared" ref="P535:P575" si="293">N535+O535</f>
        <v>5723.25</v>
      </c>
      <c r="Q535" s="35">
        <v>1091</v>
      </c>
      <c r="R535" s="35"/>
      <c r="S535" s="32"/>
      <c r="T535" s="33">
        <f t="shared" si="275"/>
        <v>1001.5687499999999</v>
      </c>
      <c r="U535" s="35">
        <f t="shared" si="276"/>
        <v>171.69749999999999</v>
      </c>
      <c r="V535" s="48">
        <f t="shared" si="286"/>
        <v>343.39499999999998</v>
      </c>
      <c r="W535" s="35">
        <f t="shared" si="277"/>
        <v>114.465</v>
      </c>
      <c r="X535" s="41"/>
      <c r="Y535" s="35">
        <v>708.25</v>
      </c>
      <c r="Z535" s="32"/>
      <c r="AA535" s="49"/>
      <c r="AB535" s="35"/>
      <c r="AC535" s="41"/>
      <c r="AD535" s="35">
        <f t="shared" si="278"/>
        <v>97.29525000000001</v>
      </c>
      <c r="AE535" s="35">
        <f t="shared" si="285"/>
        <v>2518.23</v>
      </c>
      <c r="AF535" s="41">
        <f t="shared" si="279"/>
        <v>4578.6000000000004</v>
      </c>
      <c r="AG535" s="32">
        <f t="shared" si="280"/>
        <v>9538.75</v>
      </c>
      <c r="AH535" s="35">
        <v>1295.6500000000001</v>
      </c>
      <c r="AI535" s="35">
        <f t="shared" si="287"/>
        <v>2861.625</v>
      </c>
      <c r="AJ535" s="35">
        <f t="shared" si="288"/>
        <v>572.32500000000005</v>
      </c>
      <c r="AK535" s="35">
        <f t="shared" si="289"/>
        <v>953.875</v>
      </c>
      <c r="AL535" s="35">
        <f t="shared" si="290"/>
        <v>2861.625</v>
      </c>
      <c r="AM535" s="35">
        <f t="shared" si="291"/>
        <v>2289.3000000000002</v>
      </c>
      <c r="AN535" s="35"/>
      <c r="AO535" s="35"/>
      <c r="AP535" s="35"/>
      <c r="AQ535" s="35"/>
      <c r="AR535" s="36">
        <f t="shared" si="281"/>
        <v>138481.038</v>
      </c>
      <c r="AS535" s="35"/>
    </row>
    <row r="536" spans="1:45" s="8" customFormat="1" x14ac:dyDescent="0.2">
      <c r="A536" s="24">
        <f t="shared" si="284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27">
        <v>43453</v>
      </c>
      <c r="G536" s="24">
        <v>4</v>
      </c>
      <c r="H536" s="28">
        <v>40</v>
      </c>
      <c r="I536" s="29" t="s">
        <v>69</v>
      </c>
      <c r="J536" s="30" t="s">
        <v>33</v>
      </c>
      <c r="K536" s="29" t="s">
        <v>70</v>
      </c>
      <c r="L536" s="28" t="s">
        <v>53</v>
      </c>
      <c r="M536" s="28" t="s">
        <v>141</v>
      </c>
      <c r="N536" s="31">
        <v>5723.25</v>
      </c>
      <c r="O536" s="32"/>
      <c r="P536" s="32">
        <f t="shared" si="293"/>
        <v>5723.25</v>
      </c>
      <c r="Q536" s="35">
        <v>1091</v>
      </c>
      <c r="R536" s="35"/>
      <c r="S536" s="32"/>
      <c r="T536" s="33">
        <f t="shared" si="275"/>
        <v>1001.5687499999999</v>
      </c>
      <c r="U536" s="35">
        <f t="shared" si="276"/>
        <v>171.69749999999999</v>
      </c>
      <c r="V536" s="48">
        <f t="shared" si="286"/>
        <v>343.39499999999998</v>
      </c>
      <c r="W536" s="35">
        <f t="shared" si="277"/>
        <v>114.465</v>
      </c>
      <c r="X536" s="41"/>
      <c r="Y536" s="35">
        <v>708.25</v>
      </c>
      <c r="Z536" s="32"/>
      <c r="AA536" s="49"/>
      <c r="AB536" s="35"/>
      <c r="AC536" s="41"/>
      <c r="AD536" s="35">
        <f t="shared" si="278"/>
        <v>97.29525000000001</v>
      </c>
      <c r="AE536" s="35">
        <f t="shared" si="285"/>
        <v>2518.23</v>
      </c>
      <c r="AF536" s="41">
        <f t="shared" si="279"/>
        <v>4578.6000000000004</v>
      </c>
      <c r="AG536" s="32">
        <f t="shared" si="280"/>
        <v>9538.75</v>
      </c>
      <c r="AH536" s="35">
        <v>1295.71</v>
      </c>
      <c r="AI536" s="35">
        <f t="shared" si="287"/>
        <v>2861.625</v>
      </c>
      <c r="AJ536" s="35">
        <f t="shared" si="288"/>
        <v>572.32500000000005</v>
      </c>
      <c r="AK536" s="35">
        <f t="shared" si="289"/>
        <v>953.875</v>
      </c>
      <c r="AL536" s="35">
        <f t="shared" si="290"/>
        <v>2861.625</v>
      </c>
      <c r="AM536" s="35">
        <f t="shared" si="291"/>
        <v>2289.3000000000002</v>
      </c>
      <c r="AN536" s="35"/>
      <c r="AO536" s="35"/>
      <c r="AP536" s="35"/>
      <c r="AQ536" s="35"/>
      <c r="AR536" s="36">
        <f t="shared" si="281"/>
        <v>138481.098</v>
      </c>
      <c r="AS536" s="35"/>
    </row>
    <row r="537" spans="1:45" s="8" customFormat="1" x14ac:dyDescent="0.2">
      <c r="A537" s="24">
        <f t="shared" si="284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27">
        <v>42917</v>
      </c>
      <c r="G537" s="24">
        <v>4</v>
      </c>
      <c r="H537" s="28">
        <v>40</v>
      </c>
      <c r="I537" s="29" t="s">
        <v>69</v>
      </c>
      <c r="J537" s="30" t="s">
        <v>29</v>
      </c>
      <c r="K537" s="29" t="s">
        <v>70</v>
      </c>
      <c r="L537" s="28" t="s">
        <v>53</v>
      </c>
      <c r="M537" s="28" t="s">
        <v>141</v>
      </c>
      <c r="N537" s="31">
        <v>5723.25</v>
      </c>
      <c r="O537" s="32"/>
      <c r="P537" s="32">
        <f t="shared" si="293"/>
        <v>5723.25</v>
      </c>
      <c r="Q537" s="35">
        <v>1091</v>
      </c>
      <c r="R537" s="35"/>
      <c r="S537" s="32"/>
      <c r="T537" s="33">
        <f t="shared" si="275"/>
        <v>1001.5687499999999</v>
      </c>
      <c r="U537" s="35">
        <f t="shared" si="276"/>
        <v>171.69749999999999</v>
      </c>
      <c r="V537" s="48">
        <f t="shared" si="286"/>
        <v>343.39499999999998</v>
      </c>
      <c r="W537" s="35">
        <f t="shared" si="277"/>
        <v>114.465</v>
      </c>
      <c r="X537" s="41"/>
      <c r="Y537" s="35">
        <v>708.25</v>
      </c>
      <c r="Z537" s="32"/>
      <c r="AA537" s="49"/>
      <c r="AB537" s="35"/>
      <c r="AC537" s="41"/>
      <c r="AD537" s="35">
        <f t="shared" si="278"/>
        <v>97.29525000000001</v>
      </c>
      <c r="AE537" s="35">
        <f t="shared" si="285"/>
        <v>2518.23</v>
      </c>
      <c r="AF537" s="41">
        <f t="shared" si="279"/>
        <v>4578.6000000000004</v>
      </c>
      <c r="AG537" s="32">
        <f t="shared" si="280"/>
        <v>9538.75</v>
      </c>
      <c r="AH537" s="35">
        <v>2861.55</v>
      </c>
      <c r="AI537" s="35">
        <f t="shared" si="287"/>
        <v>2861.625</v>
      </c>
      <c r="AJ537" s="35">
        <f t="shared" si="288"/>
        <v>572.32500000000005</v>
      </c>
      <c r="AK537" s="35">
        <f t="shared" si="289"/>
        <v>953.875</v>
      </c>
      <c r="AL537" s="35">
        <f t="shared" si="290"/>
        <v>2861.625</v>
      </c>
      <c r="AM537" s="35">
        <f t="shared" si="291"/>
        <v>2289.3000000000002</v>
      </c>
      <c r="AN537" s="35"/>
      <c r="AO537" s="35"/>
      <c r="AP537" s="35"/>
      <c r="AQ537" s="35"/>
      <c r="AR537" s="36">
        <f t="shared" si="281"/>
        <v>140046.93799999999</v>
      </c>
      <c r="AS537" s="35"/>
    </row>
    <row r="538" spans="1:45" s="8" customFormat="1" x14ac:dyDescent="0.2">
      <c r="A538" s="24">
        <f t="shared" si="284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27">
        <v>36784</v>
      </c>
      <c r="G538" s="24">
        <v>4</v>
      </c>
      <c r="H538" s="28">
        <v>40</v>
      </c>
      <c r="I538" s="29" t="s">
        <v>69</v>
      </c>
      <c r="J538" s="30" t="s">
        <v>30</v>
      </c>
      <c r="K538" s="29" t="s">
        <v>70</v>
      </c>
      <c r="L538" s="28" t="s">
        <v>53</v>
      </c>
      <c r="M538" s="28" t="s">
        <v>141</v>
      </c>
      <c r="N538" s="31">
        <v>5723.25</v>
      </c>
      <c r="O538" s="32"/>
      <c r="P538" s="32">
        <f>N538+O538</f>
        <v>5723.25</v>
      </c>
      <c r="Q538" s="35">
        <v>1091</v>
      </c>
      <c r="R538" s="35"/>
      <c r="S538" s="32"/>
      <c r="T538" s="33">
        <f t="shared" si="275"/>
        <v>1001.5687499999999</v>
      </c>
      <c r="U538" s="35">
        <f t="shared" si="276"/>
        <v>171.69749999999999</v>
      </c>
      <c r="V538" s="48">
        <f t="shared" si="286"/>
        <v>470.67660000000001</v>
      </c>
      <c r="W538" s="35">
        <f t="shared" si="277"/>
        <v>114.465</v>
      </c>
      <c r="X538" s="41">
        <v>2121.36</v>
      </c>
      <c r="Y538" s="35">
        <v>708.25</v>
      </c>
      <c r="Z538" s="32"/>
      <c r="AA538" s="49"/>
      <c r="AB538" s="35"/>
      <c r="AC538" s="41"/>
      <c r="AD538" s="35">
        <f t="shared" si="278"/>
        <v>97.29525000000001</v>
      </c>
      <c r="AE538" s="35">
        <f t="shared" si="285"/>
        <v>2518.23</v>
      </c>
      <c r="AF538" s="41">
        <f t="shared" si="279"/>
        <v>6275.6880000000001</v>
      </c>
      <c r="AG538" s="32">
        <f t="shared" si="280"/>
        <v>13074.35</v>
      </c>
      <c r="AH538" s="35">
        <v>2861.55</v>
      </c>
      <c r="AI538" s="35">
        <f t="shared" si="287"/>
        <v>2861.625</v>
      </c>
      <c r="AJ538" s="35">
        <f t="shared" si="288"/>
        <v>784.46100000000001</v>
      </c>
      <c r="AK538" s="35">
        <f t="shared" si="289"/>
        <v>1307.4350000000002</v>
      </c>
      <c r="AL538" s="35">
        <f t="shared" si="290"/>
        <v>3922.3050000000003</v>
      </c>
      <c r="AM538" s="35">
        <f t="shared" si="291"/>
        <v>3137.8440000000001</v>
      </c>
      <c r="AN538" s="35"/>
      <c r="AO538" s="35"/>
      <c r="AP538" s="35"/>
      <c r="AQ538" s="35"/>
      <c r="AR538" s="36">
        <f t="shared" si="281"/>
        <v>174738.2452</v>
      </c>
      <c r="AS538" s="35"/>
    </row>
    <row r="539" spans="1:45" s="8" customFormat="1" x14ac:dyDescent="0.2">
      <c r="A539" s="24">
        <f t="shared" si="284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27">
        <v>40087</v>
      </c>
      <c r="G539" s="24">
        <v>4</v>
      </c>
      <c r="H539" s="28">
        <v>40</v>
      </c>
      <c r="I539" s="29" t="s">
        <v>69</v>
      </c>
      <c r="J539" s="30" t="s">
        <v>30</v>
      </c>
      <c r="K539" s="29" t="s">
        <v>70</v>
      </c>
      <c r="L539" s="28" t="s">
        <v>53</v>
      </c>
      <c r="M539" s="28" t="s">
        <v>141</v>
      </c>
      <c r="N539" s="31">
        <v>5723.25</v>
      </c>
      <c r="O539" s="32"/>
      <c r="P539" s="32">
        <f t="shared" si="293"/>
        <v>5723.25</v>
      </c>
      <c r="Q539" s="35">
        <v>1091</v>
      </c>
      <c r="R539" s="35"/>
      <c r="S539" s="32"/>
      <c r="T539" s="33">
        <f t="shared" ref="T539:T580" si="294">(N539*17.5%)</f>
        <v>1001.5687499999999</v>
      </c>
      <c r="U539" s="35">
        <f t="shared" ref="U539:U580" si="295">N539*3%</f>
        <v>171.69749999999999</v>
      </c>
      <c r="V539" s="48">
        <f t="shared" si="286"/>
        <v>405.20459999999997</v>
      </c>
      <c r="W539" s="35">
        <f t="shared" ref="W539:W580" si="296">N539*2%</f>
        <v>114.465</v>
      </c>
      <c r="X539" s="41">
        <v>1030.1600000000001</v>
      </c>
      <c r="Y539" s="35">
        <v>708.25</v>
      </c>
      <c r="Z539" s="32"/>
      <c r="AA539" s="49"/>
      <c r="AB539" s="35"/>
      <c r="AC539" s="41"/>
      <c r="AD539" s="35">
        <f t="shared" ref="AD539:AD580" si="297">N539*1.7%</f>
        <v>97.29525000000001</v>
      </c>
      <c r="AE539" s="35">
        <f t="shared" si="285"/>
        <v>2518.23</v>
      </c>
      <c r="AF539" s="41">
        <f t="shared" ref="AF539:AF580" si="298">(N539+X539)/30*24</f>
        <v>5402.7280000000001</v>
      </c>
      <c r="AG539" s="32">
        <f t="shared" ref="AG539:AG580" si="299">(N539+X539)/30*50</f>
        <v>11255.683333333332</v>
      </c>
      <c r="AH539" s="35">
        <v>2861.55</v>
      </c>
      <c r="AI539" s="35">
        <f t="shared" si="287"/>
        <v>2861.625</v>
      </c>
      <c r="AJ539" s="35">
        <f t="shared" si="288"/>
        <v>675.34100000000001</v>
      </c>
      <c r="AK539" s="35">
        <f t="shared" si="289"/>
        <v>1125.5683333333334</v>
      </c>
      <c r="AL539" s="35">
        <f t="shared" si="290"/>
        <v>3376.7049999999999</v>
      </c>
      <c r="AM539" s="35">
        <f t="shared" si="291"/>
        <v>2701.364</v>
      </c>
      <c r="AN539" s="35"/>
      <c r="AO539" s="35"/>
      <c r="AP539" s="35"/>
      <c r="AQ539" s="35"/>
      <c r="AR539" s="36">
        <f t="shared" si="281"/>
        <v>156893.48786666663</v>
      </c>
      <c r="AS539" s="35"/>
    </row>
    <row r="540" spans="1:45" s="8" customFormat="1" x14ac:dyDescent="0.2">
      <c r="A540" s="24">
        <f t="shared" si="284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27">
        <v>43543</v>
      </c>
      <c r="G540" s="24">
        <v>4</v>
      </c>
      <c r="H540" s="28">
        <v>40</v>
      </c>
      <c r="I540" s="29" t="s">
        <v>69</v>
      </c>
      <c r="J540" s="30" t="s">
        <v>30</v>
      </c>
      <c r="K540" s="29" t="s">
        <v>70</v>
      </c>
      <c r="L540" s="28" t="s">
        <v>53</v>
      </c>
      <c r="M540" s="28" t="s">
        <v>141</v>
      </c>
      <c r="N540" s="31">
        <v>5723.25</v>
      </c>
      <c r="O540" s="32"/>
      <c r="P540" s="32">
        <f t="shared" si="293"/>
        <v>5723.25</v>
      </c>
      <c r="Q540" s="35">
        <v>1091</v>
      </c>
      <c r="R540" s="35"/>
      <c r="S540" s="32"/>
      <c r="T540" s="33">
        <f t="shared" si="294"/>
        <v>1001.5687499999999</v>
      </c>
      <c r="U540" s="35">
        <f t="shared" si="295"/>
        <v>171.69749999999999</v>
      </c>
      <c r="V540" s="48">
        <f t="shared" si="286"/>
        <v>343.39499999999998</v>
      </c>
      <c r="W540" s="35">
        <f t="shared" si="296"/>
        <v>114.465</v>
      </c>
      <c r="X540" s="41"/>
      <c r="Y540" s="35">
        <v>708.25</v>
      </c>
      <c r="Z540" s="32"/>
      <c r="AA540" s="49"/>
      <c r="AB540" s="35"/>
      <c r="AC540" s="41"/>
      <c r="AD540" s="35">
        <f t="shared" si="297"/>
        <v>97.29525000000001</v>
      </c>
      <c r="AE540" s="35">
        <f t="shared" si="285"/>
        <v>2518.23</v>
      </c>
      <c r="AF540" s="41">
        <f t="shared" si="298"/>
        <v>4578.6000000000004</v>
      </c>
      <c r="AG540" s="32">
        <f t="shared" si="299"/>
        <v>9538.75</v>
      </c>
      <c r="AH540" s="35">
        <v>1510.34</v>
      </c>
      <c r="AI540" s="35">
        <f t="shared" si="287"/>
        <v>2861.625</v>
      </c>
      <c r="AJ540" s="35">
        <f t="shared" si="288"/>
        <v>572.32500000000005</v>
      </c>
      <c r="AK540" s="35">
        <f t="shared" si="289"/>
        <v>953.875</v>
      </c>
      <c r="AL540" s="35">
        <f t="shared" si="290"/>
        <v>2861.625</v>
      </c>
      <c r="AM540" s="35">
        <f t="shared" si="291"/>
        <v>2289.3000000000002</v>
      </c>
      <c r="AN540" s="35"/>
      <c r="AO540" s="35"/>
      <c r="AP540" s="35"/>
      <c r="AQ540" s="35"/>
      <c r="AR540" s="36">
        <f t="shared" ref="AR540:AR581" si="300">(P540+Q540+R540+S540+T540+U540+V540+W540+X540+Y540+Z540+AA540+AB540+AC540+AD540)*12+(AE540+AF540+AG540+AH540+AI540+AJ540+AK540+AL540+AM540+AN540+AO540+AP540+AQ540)</f>
        <v>138695.728</v>
      </c>
      <c r="AS540" s="35"/>
    </row>
    <row r="541" spans="1:45" s="8" customFormat="1" x14ac:dyDescent="0.2">
      <c r="A541" s="24">
        <f t="shared" si="284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27">
        <v>43025</v>
      </c>
      <c r="G541" s="24">
        <v>3</v>
      </c>
      <c r="H541" s="28">
        <v>40</v>
      </c>
      <c r="I541" s="29" t="s">
        <v>69</v>
      </c>
      <c r="J541" s="30" t="s">
        <v>34</v>
      </c>
      <c r="K541" s="29" t="s">
        <v>70</v>
      </c>
      <c r="L541" s="28" t="s">
        <v>53</v>
      </c>
      <c r="M541" s="28" t="s">
        <v>141</v>
      </c>
      <c r="N541" s="31">
        <v>5473.6</v>
      </c>
      <c r="O541" s="32"/>
      <c r="P541" s="32">
        <f t="shared" si="293"/>
        <v>5473.6</v>
      </c>
      <c r="Q541" s="35">
        <v>1091</v>
      </c>
      <c r="R541" s="35"/>
      <c r="S541" s="32"/>
      <c r="T541" s="33">
        <f t="shared" si="294"/>
        <v>957.88</v>
      </c>
      <c r="U541" s="35">
        <f t="shared" si="295"/>
        <v>164.208</v>
      </c>
      <c r="V541" s="48">
        <f t="shared" si="286"/>
        <v>328.416</v>
      </c>
      <c r="W541" s="35">
        <f t="shared" si="296"/>
        <v>109.47200000000001</v>
      </c>
      <c r="X541" s="41"/>
      <c r="Y541" s="35">
        <v>708.25</v>
      </c>
      <c r="Z541" s="32"/>
      <c r="AA541" s="49"/>
      <c r="AB541" s="35"/>
      <c r="AC541" s="41"/>
      <c r="AD541" s="35">
        <f t="shared" si="297"/>
        <v>93.051200000000009</v>
      </c>
      <c r="AE541" s="35">
        <f t="shared" si="285"/>
        <v>2408.384</v>
      </c>
      <c r="AF541" s="41">
        <f t="shared" si="298"/>
        <v>4378.88</v>
      </c>
      <c r="AG541" s="32">
        <f t="shared" si="299"/>
        <v>9122.6666666666679</v>
      </c>
      <c r="AH541" s="35">
        <v>2736.75</v>
      </c>
      <c r="AI541" s="35">
        <f t="shared" si="287"/>
        <v>2736.8</v>
      </c>
      <c r="AJ541" s="35">
        <f t="shared" si="288"/>
        <v>547.36</v>
      </c>
      <c r="AK541" s="35">
        <f t="shared" si="289"/>
        <v>912.26666666666677</v>
      </c>
      <c r="AL541" s="35">
        <f t="shared" si="290"/>
        <v>2736.8</v>
      </c>
      <c r="AM541" s="35">
        <f t="shared" si="291"/>
        <v>2189.44</v>
      </c>
      <c r="AN541" s="35"/>
      <c r="AO541" s="35"/>
      <c r="AP541" s="35"/>
      <c r="AQ541" s="35"/>
      <c r="AR541" s="36">
        <f t="shared" si="300"/>
        <v>134879.87373333334</v>
      </c>
      <c r="AS541" s="35"/>
    </row>
    <row r="542" spans="1:45" s="8" customFormat="1" x14ac:dyDescent="0.2">
      <c r="A542" s="24">
        <f t="shared" si="284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27">
        <v>41761</v>
      </c>
      <c r="G542" s="24">
        <v>3</v>
      </c>
      <c r="H542" s="28">
        <v>40</v>
      </c>
      <c r="I542" s="29" t="s">
        <v>69</v>
      </c>
      <c r="J542" s="30" t="s">
        <v>34</v>
      </c>
      <c r="K542" s="29" t="s">
        <v>70</v>
      </c>
      <c r="L542" s="28" t="s">
        <v>53</v>
      </c>
      <c r="M542" s="28" t="s">
        <v>141</v>
      </c>
      <c r="N542" s="31">
        <v>5473.6</v>
      </c>
      <c r="O542" s="32"/>
      <c r="P542" s="32">
        <f t="shared" si="293"/>
        <v>5473.6</v>
      </c>
      <c r="Q542" s="35">
        <v>1091</v>
      </c>
      <c r="R542" s="35"/>
      <c r="S542" s="32"/>
      <c r="T542" s="33">
        <f t="shared" si="294"/>
        <v>957.88</v>
      </c>
      <c r="U542" s="35">
        <f t="shared" si="295"/>
        <v>164.208</v>
      </c>
      <c r="V542" s="48">
        <f t="shared" si="286"/>
        <v>361.25759999999997</v>
      </c>
      <c r="W542" s="35">
        <f t="shared" si="296"/>
        <v>109.47200000000001</v>
      </c>
      <c r="X542" s="41">
        <v>547.36</v>
      </c>
      <c r="Y542" s="35">
        <v>708.25</v>
      </c>
      <c r="Z542" s="32"/>
      <c r="AA542" s="49"/>
      <c r="AB542" s="35"/>
      <c r="AC542" s="41"/>
      <c r="AD542" s="35">
        <f t="shared" si="297"/>
        <v>93.051200000000009</v>
      </c>
      <c r="AE542" s="35">
        <f t="shared" si="285"/>
        <v>2408.384</v>
      </c>
      <c r="AF542" s="41">
        <f t="shared" si="298"/>
        <v>4816.768</v>
      </c>
      <c r="AG542" s="32">
        <f t="shared" si="299"/>
        <v>10034.933333333334</v>
      </c>
      <c r="AH542" s="35">
        <v>2736.75</v>
      </c>
      <c r="AI542" s="35">
        <f t="shared" si="287"/>
        <v>2736.8</v>
      </c>
      <c r="AJ542" s="35">
        <f t="shared" si="288"/>
        <v>602.096</v>
      </c>
      <c r="AK542" s="35">
        <f t="shared" si="289"/>
        <v>1003.4933333333333</v>
      </c>
      <c r="AL542" s="35">
        <f t="shared" si="290"/>
        <v>3010.48</v>
      </c>
      <c r="AM542" s="35">
        <f t="shared" si="291"/>
        <v>2408.384</v>
      </c>
      <c r="AN542" s="35"/>
      <c r="AO542" s="35"/>
      <c r="AP542" s="35"/>
      <c r="AQ542" s="35"/>
      <c r="AR542" s="36">
        <f t="shared" si="300"/>
        <v>143831.03426666665</v>
      </c>
      <c r="AS542" s="35"/>
    </row>
    <row r="543" spans="1:45" s="8" customFormat="1" x14ac:dyDescent="0.2">
      <c r="A543" s="24">
        <f t="shared" si="284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27">
        <v>42917</v>
      </c>
      <c r="G543" s="24">
        <v>3</v>
      </c>
      <c r="H543" s="28">
        <v>40</v>
      </c>
      <c r="I543" s="29" t="s">
        <v>69</v>
      </c>
      <c r="J543" s="30" t="s">
        <v>34</v>
      </c>
      <c r="K543" s="29" t="s">
        <v>70</v>
      </c>
      <c r="L543" s="28" t="s">
        <v>53</v>
      </c>
      <c r="M543" s="28" t="s">
        <v>141</v>
      </c>
      <c r="N543" s="31">
        <v>5473.6</v>
      </c>
      <c r="O543" s="32"/>
      <c r="P543" s="32">
        <f t="shared" si="293"/>
        <v>5473.6</v>
      </c>
      <c r="Q543" s="35">
        <v>1091</v>
      </c>
      <c r="R543" s="35"/>
      <c r="S543" s="32"/>
      <c r="T543" s="33">
        <f t="shared" si="294"/>
        <v>957.88</v>
      </c>
      <c r="U543" s="35">
        <f t="shared" si="295"/>
        <v>164.208</v>
      </c>
      <c r="V543" s="48">
        <f t="shared" si="286"/>
        <v>328.416</v>
      </c>
      <c r="W543" s="35">
        <f t="shared" si="296"/>
        <v>109.47200000000001</v>
      </c>
      <c r="X543" s="41"/>
      <c r="Y543" s="35">
        <v>708.25</v>
      </c>
      <c r="Z543" s="32"/>
      <c r="AA543" s="49"/>
      <c r="AB543" s="35"/>
      <c r="AC543" s="41"/>
      <c r="AD543" s="35">
        <f t="shared" si="297"/>
        <v>93.051200000000009</v>
      </c>
      <c r="AE543" s="35">
        <f t="shared" si="285"/>
        <v>2408.384</v>
      </c>
      <c r="AF543" s="41">
        <f t="shared" si="298"/>
        <v>4378.88</v>
      </c>
      <c r="AG543" s="32">
        <f t="shared" si="299"/>
        <v>9122.6666666666679</v>
      </c>
      <c r="AH543" s="35">
        <v>2736.75</v>
      </c>
      <c r="AI543" s="35">
        <f t="shared" si="287"/>
        <v>2736.8</v>
      </c>
      <c r="AJ543" s="35">
        <f t="shared" si="288"/>
        <v>547.36</v>
      </c>
      <c r="AK543" s="35">
        <f t="shared" si="289"/>
        <v>912.26666666666677</v>
      </c>
      <c r="AL543" s="35">
        <f t="shared" si="290"/>
        <v>2736.8</v>
      </c>
      <c r="AM543" s="35">
        <f t="shared" si="291"/>
        <v>2189.44</v>
      </c>
      <c r="AN543" s="35"/>
      <c r="AO543" s="35"/>
      <c r="AP543" s="35"/>
      <c r="AQ543" s="35"/>
      <c r="AR543" s="36">
        <f t="shared" si="300"/>
        <v>134879.87373333334</v>
      </c>
      <c r="AS543" s="35"/>
    </row>
    <row r="544" spans="1:45" s="8" customFormat="1" x14ac:dyDescent="0.2">
      <c r="A544" s="24">
        <f t="shared" si="284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27"/>
      <c r="G544" s="24"/>
      <c r="H544" s="28">
        <v>40</v>
      </c>
      <c r="I544" s="29" t="s">
        <v>68</v>
      </c>
      <c r="J544" s="30" t="s">
        <v>177</v>
      </c>
      <c r="K544" s="29" t="s">
        <v>71</v>
      </c>
      <c r="L544" s="28" t="s">
        <v>54</v>
      </c>
      <c r="M544" s="28"/>
      <c r="N544" s="31">
        <v>57134.7</v>
      </c>
      <c r="O544" s="32"/>
      <c r="P544" s="32">
        <f t="shared" si="293"/>
        <v>57134.7</v>
      </c>
      <c r="Q544" s="35">
        <v>1091</v>
      </c>
      <c r="R544" s="35"/>
      <c r="S544" s="32"/>
      <c r="T544" s="33">
        <f t="shared" si="294"/>
        <v>9998.5724999999984</v>
      </c>
      <c r="U544" s="35">
        <f t="shared" si="295"/>
        <v>1714.0409999999999</v>
      </c>
      <c r="V544" s="47">
        <v>1292.6300000000001</v>
      </c>
      <c r="W544" s="35">
        <f t="shared" si="296"/>
        <v>1142.694</v>
      </c>
      <c r="X544" s="41"/>
      <c r="Y544" s="35"/>
      <c r="Z544" s="32"/>
      <c r="AA544" s="49"/>
      <c r="AB544" s="35"/>
      <c r="AC544" s="41"/>
      <c r="AD544" s="35">
        <f t="shared" si="297"/>
        <v>971.28989999999999</v>
      </c>
      <c r="AE544" s="35">
        <f t="shared" si="285"/>
        <v>25139.268</v>
      </c>
      <c r="AF544" s="41">
        <f t="shared" si="298"/>
        <v>45707.76</v>
      </c>
      <c r="AG544" s="32">
        <f t="shared" si="299"/>
        <v>95224.5</v>
      </c>
      <c r="AH544" s="35">
        <v>0</v>
      </c>
      <c r="AI544" s="35">
        <v>9666.0499999999993</v>
      </c>
      <c r="AJ544" s="35"/>
      <c r="AK544" s="35"/>
      <c r="AL544" s="35"/>
      <c r="AM544" s="35"/>
      <c r="AN544" s="35"/>
      <c r="AO544" s="35"/>
      <c r="AP544" s="35"/>
      <c r="AQ544" s="35"/>
      <c r="AR544" s="36">
        <f t="shared" si="300"/>
        <v>1055876.7068</v>
      </c>
      <c r="AS544" s="35" t="s">
        <v>72</v>
      </c>
    </row>
    <row r="545" spans="1:45" s="8" customFormat="1" x14ac:dyDescent="0.2">
      <c r="A545" s="24">
        <f t="shared" si="284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27">
        <v>43481</v>
      </c>
      <c r="G545" s="24"/>
      <c r="H545" s="28">
        <v>40</v>
      </c>
      <c r="I545" s="29" t="s">
        <v>68</v>
      </c>
      <c r="J545" s="30" t="s">
        <v>179</v>
      </c>
      <c r="K545" s="29" t="s">
        <v>71</v>
      </c>
      <c r="L545" s="28" t="s">
        <v>54</v>
      </c>
      <c r="M545" s="28" t="s">
        <v>141</v>
      </c>
      <c r="N545" s="31">
        <v>41997.8</v>
      </c>
      <c r="O545" s="32"/>
      <c r="P545" s="32">
        <f t="shared" si="293"/>
        <v>41997.8</v>
      </c>
      <c r="Q545" s="35">
        <v>1091</v>
      </c>
      <c r="R545" s="35"/>
      <c r="S545" s="32"/>
      <c r="T545" s="33">
        <f t="shared" si="294"/>
        <v>7349.6149999999998</v>
      </c>
      <c r="U545" s="35">
        <f t="shared" si="295"/>
        <v>1259.934</v>
      </c>
      <c r="V545" s="47">
        <v>1292.6300000000001</v>
      </c>
      <c r="W545" s="35">
        <f t="shared" si="296"/>
        <v>839.95600000000013</v>
      </c>
      <c r="X545" s="41"/>
      <c r="Y545" s="35"/>
      <c r="Z545" s="32"/>
      <c r="AA545" s="49"/>
      <c r="AB545" s="35"/>
      <c r="AC545" s="41"/>
      <c r="AD545" s="35">
        <f t="shared" si="297"/>
        <v>713.96260000000007</v>
      </c>
      <c r="AE545" s="35">
        <f t="shared" si="285"/>
        <v>18479.032000000003</v>
      </c>
      <c r="AF545" s="41">
        <f t="shared" si="298"/>
        <v>33598.240000000005</v>
      </c>
      <c r="AG545" s="32">
        <f t="shared" si="299"/>
        <v>69996.333333333343</v>
      </c>
      <c r="AH545" s="35">
        <v>0</v>
      </c>
      <c r="AI545" s="35">
        <v>9666.0499999999993</v>
      </c>
      <c r="AJ545" s="35"/>
      <c r="AK545" s="35"/>
      <c r="AL545" s="35"/>
      <c r="AM545" s="35"/>
      <c r="AN545" s="35"/>
      <c r="AO545" s="35"/>
      <c r="AP545" s="35"/>
      <c r="AQ545" s="35"/>
      <c r="AR545" s="36">
        <f t="shared" si="300"/>
        <v>786278.42653333326</v>
      </c>
      <c r="AS545" s="35"/>
    </row>
    <row r="546" spans="1:45" s="8" customFormat="1" x14ac:dyDescent="0.2">
      <c r="A546" s="24">
        <f t="shared" si="284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27">
        <v>43540</v>
      </c>
      <c r="G546" s="24"/>
      <c r="H546" s="28">
        <v>40</v>
      </c>
      <c r="I546" s="29" t="s">
        <v>68</v>
      </c>
      <c r="J546" s="30" t="s">
        <v>179</v>
      </c>
      <c r="K546" s="29" t="s">
        <v>71</v>
      </c>
      <c r="L546" s="28" t="s">
        <v>54</v>
      </c>
      <c r="M546" s="28" t="s">
        <v>141</v>
      </c>
      <c r="N546" s="31">
        <v>41997.8</v>
      </c>
      <c r="O546" s="32"/>
      <c r="P546" s="32">
        <f t="shared" si="293"/>
        <v>41997.8</v>
      </c>
      <c r="Q546" s="35">
        <v>1091</v>
      </c>
      <c r="R546" s="35"/>
      <c r="S546" s="32"/>
      <c r="T546" s="33">
        <f t="shared" si="294"/>
        <v>7349.6149999999998</v>
      </c>
      <c r="U546" s="35">
        <f t="shared" si="295"/>
        <v>1259.934</v>
      </c>
      <c r="V546" s="47">
        <v>1292.6300000000001</v>
      </c>
      <c r="W546" s="35">
        <f t="shared" si="296"/>
        <v>839.95600000000013</v>
      </c>
      <c r="X546" s="41"/>
      <c r="Y546" s="35"/>
      <c r="Z546" s="32"/>
      <c r="AA546" s="49"/>
      <c r="AB546" s="35"/>
      <c r="AC546" s="41"/>
      <c r="AD546" s="35">
        <f t="shared" si="297"/>
        <v>713.96260000000007</v>
      </c>
      <c r="AE546" s="35">
        <f t="shared" si="285"/>
        <v>18479.032000000003</v>
      </c>
      <c r="AF546" s="41">
        <f t="shared" si="298"/>
        <v>33598.240000000005</v>
      </c>
      <c r="AG546" s="32">
        <f t="shared" si="299"/>
        <v>69996.333333333343</v>
      </c>
      <c r="AH546" s="35">
        <v>0</v>
      </c>
      <c r="AI546" s="35">
        <v>9666.0499999999993</v>
      </c>
      <c r="AJ546" s="35"/>
      <c r="AK546" s="35"/>
      <c r="AL546" s="35"/>
      <c r="AM546" s="35"/>
      <c r="AN546" s="35"/>
      <c r="AO546" s="35"/>
      <c r="AP546" s="35"/>
      <c r="AQ546" s="35"/>
      <c r="AR546" s="36">
        <f t="shared" si="300"/>
        <v>786278.42653333326</v>
      </c>
      <c r="AS546" s="35"/>
    </row>
    <row r="547" spans="1:45" s="8" customFormat="1" x14ac:dyDescent="0.2">
      <c r="A547" s="24">
        <f t="shared" si="284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27">
        <v>43481</v>
      </c>
      <c r="G547" s="24"/>
      <c r="H547" s="28">
        <v>40</v>
      </c>
      <c r="I547" s="29" t="s">
        <v>68</v>
      </c>
      <c r="J547" s="30" t="s">
        <v>157</v>
      </c>
      <c r="K547" s="29" t="s">
        <v>71</v>
      </c>
      <c r="L547" s="28" t="s">
        <v>54</v>
      </c>
      <c r="M547" s="28" t="s">
        <v>142</v>
      </c>
      <c r="N547" s="31">
        <v>35352.5</v>
      </c>
      <c r="O547" s="32"/>
      <c r="P547" s="32">
        <f t="shared" si="293"/>
        <v>35352.5</v>
      </c>
      <c r="Q547" s="35">
        <v>1091</v>
      </c>
      <c r="R547" s="35"/>
      <c r="S547" s="32"/>
      <c r="T547" s="33">
        <f t="shared" si="294"/>
        <v>6186.6875</v>
      </c>
      <c r="U547" s="35">
        <f t="shared" si="295"/>
        <v>1060.575</v>
      </c>
      <c r="V547" s="47">
        <v>1292.6300000000001</v>
      </c>
      <c r="W547" s="35">
        <f t="shared" si="296"/>
        <v>707.05000000000007</v>
      </c>
      <c r="X547" s="41"/>
      <c r="Y547" s="35"/>
      <c r="Z547" s="32"/>
      <c r="AA547" s="49"/>
      <c r="AB547" s="35"/>
      <c r="AC547" s="41"/>
      <c r="AD547" s="35">
        <f t="shared" si="297"/>
        <v>600.99250000000006</v>
      </c>
      <c r="AE547" s="35">
        <f t="shared" si="285"/>
        <v>15555.100000000002</v>
      </c>
      <c r="AF547" s="41">
        <f t="shared" si="298"/>
        <v>28282</v>
      </c>
      <c r="AG547" s="32">
        <f t="shared" si="299"/>
        <v>58920.833333333336</v>
      </c>
      <c r="AH547" s="35">
        <v>0</v>
      </c>
      <c r="AI547" s="35">
        <v>9666.0499999999993</v>
      </c>
      <c r="AJ547" s="35"/>
      <c r="AK547" s="35"/>
      <c r="AL547" s="35"/>
      <c r="AM547" s="35"/>
      <c r="AN547" s="35"/>
      <c r="AO547" s="35"/>
      <c r="AP547" s="35"/>
      <c r="AQ547" s="35"/>
      <c r="AR547" s="36">
        <f t="shared" si="300"/>
        <v>667921.20333333337</v>
      </c>
      <c r="AS547" s="35"/>
    </row>
    <row r="548" spans="1:45" s="8" customFormat="1" x14ac:dyDescent="0.2">
      <c r="A548" s="24">
        <f t="shared" si="284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27">
        <v>35566</v>
      </c>
      <c r="G548" s="24"/>
      <c r="H548" s="28">
        <v>40</v>
      </c>
      <c r="I548" s="29" t="s">
        <v>68</v>
      </c>
      <c r="J548" s="30" t="s">
        <v>157</v>
      </c>
      <c r="K548" s="29" t="s">
        <v>71</v>
      </c>
      <c r="L548" s="28" t="s">
        <v>54</v>
      </c>
      <c r="M548" s="28" t="s">
        <v>142</v>
      </c>
      <c r="N548" s="31">
        <v>35352.5</v>
      </c>
      <c r="O548" s="32"/>
      <c r="P548" s="32">
        <f t="shared" si="293"/>
        <v>35352.5</v>
      </c>
      <c r="Q548" s="35">
        <v>1091</v>
      </c>
      <c r="R548" s="35"/>
      <c r="S548" s="32"/>
      <c r="T548" s="33">
        <f t="shared" si="294"/>
        <v>6186.6875</v>
      </c>
      <c r="U548" s="35">
        <f t="shared" si="295"/>
        <v>1060.575</v>
      </c>
      <c r="V548" s="47">
        <v>1292.6300000000001</v>
      </c>
      <c r="W548" s="35">
        <f t="shared" si="296"/>
        <v>707.05000000000007</v>
      </c>
      <c r="X548" s="41"/>
      <c r="Y548" s="35"/>
      <c r="Z548" s="32"/>
      <c r="AA548" s="49"/>
      <c r="AB548" s="35"/>
      <c r="AC548" s="41"/>
      <c r="AD548" s="35">
        <f t="shared" si="297"/>
        <v>600.99250000000006</v>
      </c>
      <c r="AE548" s="35">
        <f t="shared" si="285"/>
        <v>15555.100000000002</v>
      </c>
      <c r="AF548" s="41">
        <f t="shared" si="298"/>
        <v>28282</v>
      </c>
      <c r="AG548" s="32">
        <f t="shared" si="299"/>
        <v>58920.833333333336</v>
      </c>
      <c r="AH548" s="35">
        <v>17676.3</v>
      </c>
      <c r="AI548" s="35">
        <v>9666.0499999999993</v>
      </c>
      <c r="AJ548" s="35"/>
      <c r="AK548" s="35"/>
      <c r="AL548" s="35"/>
      <c r="AM548" s="35"/>
      <c r="AN548" s="35"/>
      <c r="AO548" s="35"/>
      <c r="AP548" s="35"/>
      <c r="AQ548" s="35"/>
      <c r="AR548" s="36">
        <f t="shared" si="300"/>
        <v>685597.5033333333</v>
      </c>
      <c r="AS548" s="35"/>
    </row>
    <row r="549" spans="1:45" s="8" customFormat="1" x14ac:dyDescent="0.2">
      <c r="A549" s="24">
        <f t="shared" si="284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27">
        <v>37668</v>
      </c>
      <c r="G549" s="24"/>
      <c r="H549" s="28">
        <v>40</v>
      </c>
      <c r="I549" s="29" t="s">
        <v>68</v>
      </c>
      <c r="J549" s="30" t="s">
        <v>157</v>
      </c>
      <c r="K549" s="29" t="s">
        <v>71</v>
      </c>
      <c r="L549" s="28" t="s">
        <v>54</v>
      </c>
      <c r="M549" s="28" t="s">
        <v>142</v>
      </c>
      <c r="N549" s="31">
        <v>35352.5</v>
      </c>
      <c r="O549" s="32"/>
      <c r="P549" s="32">
        <f t="shared" si="293"/>
        <v>35352.5</v>
      </c>
      <c r="Q549" s="35">
        <v>1091</v>
      </c>
      <c r="R549" s="35"/>
      <c r="S549" s="32"/>
      <c r="T549" s="33">
        <f t="shared" si="294"/>
        <v>6186.6875</v>
      </c>
      <c r="U549" s="35">
        <f t="shared" si="295"/>
        <v>1060.575</v>
      </c>
      <c r="V549" s="47">
        <v>1292.6300000000001</v>
      </c>
      <c r="W549" s="35">
        <f t="shared" si="296"/>
        <v>707.05000000000007</v>
      </c>
      <c r="X549" s="41"/>
      <c r="Y549" s="35"/>
      <c r="Z549" s="32"/>
      <c r="AA549" s="49"/>
      <c r="AB549" s="35"/>
      <c r="AC549" s="41"/>
      <c r="AD549" s="35">
        <f t="shared" si="297"/>
        <v>600.99250000000006</v>
      </c>
      <c r="AE549" s="35">
        <f t="shared" si="285"/>
        <v>15555.100000000002</v>
      </c>
      <c r="AF549" s="41">
        <f t="shared" si="298"/>
        <v>28282</v>
      </c>
      <c r="AG549" s="32">
        <f t="shared" si="299"/>
        <v>58920.833333333336</v>
      </c>
      <c r="AH549" s="35">
        <v>17676.3</v>
      </c>
      <c r="AI549" s="35">
        <v>9666.0499999999993</v>
      </c>
      <c r="AJ549" s="35"/>
      <c r="AK549" s="35"/>
      <c r="AL549" s="35"/>
      <c r="AM549" s="35"/>
      <c r="AN549" s="35"/>
      <c r="AO549" s="35"/>
      <c r="AP549" s="35"/>
      <c r="AQ549" s="35"/>
      <c r="AR549" s="36">
        <f t="shared" si="300"/>
        <v>685597.5033333333</v>
      </c>
      <c r="AS549" s="35"/>
    </row>
    <row r="550" spans="1:45" s="8" customFormat="1" x14ac:dyDescent="0.2">
      <c r="A550" s="24">
        <f t="shared" si="284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27">
        <v>37165</v>
      </c>
      <c r="G550" s="24">
        <v>14</v>
      </c>
      <c r="H550" s="28">
        <v>40</v>
      </c>
      <c r="I550" s="29" t="s">
        <v>69</v>
      </c>
      <c r="J550" s="30" t="s">
        <v>21</v>
      </c>
      <c r="K550" s="29" t="s">
        <v>71</v>
      </c>
      <c r="L550" s="28" t="s">
        <v>54</v>
      </c>
      <c r="M550" s="28" t="s">
        <v>141</v>
      </c>
      <c r="N550" s="31">
        <v>11694.5</v>
      </c>
      <c r="O550" s="32"/>
      <c r="P550" s="32">
        <f t="shared" si="293"/>
        <v>11694.5</v>
      </c>
      <c r="Q550" s="35">
        <v>1091</v>
      </c>
      <c r="R550" s="35"/>
      <c r="S550" s="32"/>
      <c r="T550" s="33">
        <f t="shared" si="294"/>
        <v>2046.5374999999999</v>
      </c>
      <c r="U550" s="35">
        <f t="shared" si="295"/>
        <v>350.83499999999998</v>
      </c>
      <c r="V550" s="48">
        <f t="shared" ref="V550:V568" si="301">(N550+X550)*6%</f>
        <v>940.2396</v>
      </c>
      <c r="W550" s="35">
        <f t="shared" si="296"/>
        <v>233.89000000000001</v>
      </c>
      <c r="X550" s="41">
        <v>3976.16</v>
      </c>
      <c r="Y550" s="35">
        <v>115.55</v>
      </c>
      <c r="Z550" s="32"/>
      <c r="AA550" s="49"/>
      <c r="AB550" s="35"/>
      <c r="AC550" s="41"/>
      <c r="AD550" s="35">
        <f t="shared" si="297"/>
        <v>198.80650000000003</v>
      </c>
      <c r="AE550" s="35">
        <f t="shared" si="285"/>
        <v>5145.58</v>
      </c>
      <c r="AF550" s="41">
        <f t="shared" si="298"/>
        <v>12536.527999999998</v>
      </c>
      <c r="AG550" s="32">
        <f t="shared" si="299"/>
        <v>26117.766666666666</v>
      </c>
      <c r="AH550" s="35">
        <v>5847.3</v>
      </c>
      <c r="AI550" s="35">
        <f t="shared" ref="AI550:AI568" si="302">(N550/30)*15</f>
        <v>5847.25</v>
      </c>
      <c r="AJ550" s="35">
        <f t="shared" ref="AJ550:AJ568" si="303">(N550+X550)/30*3</f>
        <v>1567.0659999999998</v>
      </c>
      <c r="AK550" s="35">
        <f t="shared" ref="AK550:AK568" si="304">(N550+X550)/30*5</f>
        <v>2611.7766666666666</v>
      </c>
      <c r="AL550" s="35">
        <f t="shared" ref="AL550:AL568" si="305">(N550+X550)/30*15</f>
        <v>7835.33</v>
      </c>
      <c r="AM550" s="35">
        <f t="shared" ref="AM550:AM568" si="306">(N550+X550)/30*12</f>
        <v>6268.2639999999992</v>
      </c>
      <c r="AN550" s="35"/>
      <c r="AO550" s="35"/>
      <c r="AP550" s="35"/>
      <c r="AQ550" s="35"/>
      <c r="AR550" s="36">
        <f t="shared" si="300"/>
        <v>321547.08453333331</v>
      </c>
      <c r="AS550" s="35"/>
    </row>
    <row r="551" spans="1:45" s="8" customFormat="1" x14ac:dyDescent="0.2">
      <c r="A551" s="24">
        <f t="shared" si="284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27">
        <v>40087</v>
      </c>
      <c r="G551" s="24">
        <v>14</v>
      </c>
      <c r="H551" s="28">
        <v>40</v>
      </c>
      <c r="I551" s="29" t="s">
        <v>69</v>
      </c>
      <c r="J551" s="30" t="s">
        <v>21</v>
      </c>
      <c r="K551" s="29" t="s">
        <v>71</v>
      </c>
      <c r="L551" s="28" t="s">
        <v>54</v>
      </c>
      <c r="M551" s="28" t="s">
        <v>141</v>
      </c>
      <c r="N551" s="31">
        <v>11694.5</v>
      </c>
      <c r="O551" s="32"/>
      <c r="P551" s="32">
        <f t="shared" si="293"/>
        <v>11694.5</v>
      </c>
      <c r="Q551" s="35">
        <v>1091</v>
      </c>
      <c r="R551" s="35"/>
      <c r="S551" s="32"/>
      <c r="T551" s="33">
        <f t="shared" si="294"/>
        <v>2046.5374999999999</v>
      </c>
      <c r="U551" s="35">
        <f t="shared" si="295"/>
        <v>350.83499999999998</v>
      </c>
      <c r="V551" s="48">
        <f t="shared" si="301"/>
        <v>827.97119999999995</v>
      </c>
      <c r="W551" s="35">
        <f t="shared" si="296"/>
        <v>233.89000000000001</v>
      </c>
      <c r="X551" s="41">
        <v>2105.02</v>
      </c>
      <c r="Y551" s="35">
        <v>115.55</v>
      </c>
      <c r="Z551" s="32"/>
      <c r="AA551" s="49"/>
      <c r="AB551" s="35">
        <v>2235</v>
      </c>
      <c r="AC551" s="41">
        <v>2360</v>
      </c>
      <c r="AD551" s="35">
        <f t="shared" si="297"/>
        <v>198.80650000000003</v>
      </c>
      <c r="AE551" s="35">
        <f t="shared" si="285"/>
        <v>5145.58</v>
      </c>
      <c r="AF551" s="41">
        <f t="shared" si="298"/>
        <v>11039.616000000002</v>
      </c>
      <c r="AG551" s="32">
        <f t="shared" si="299"/>
        <v>22999.200000000001</v>
      </c>
      <c r="AH551" s="35">
        <v>5847.3</v>
      </c>
      <c r="AI551" s="35">
        <f t="shared" si="302"/>
        <v>5847.25</v>
      </c>
      <c r="AJ551" s="35">
        <f t="shared" si="303"/>
        <v>1379.9520000000002</v>
      </c>
      <c r="AK551" s="35">
        <f t="shared" si="304"/>
        <v>2299.92</v>
      </c>
      <c r="AL551" s="35">
        <f t="shared" si="305"/>
        <v>6899.76</v>
      </c>
      <c r="AM551" s="35">
        <f t="shared" si="306"/>
        <v>5519.8080000000009</v>
      </c>
      <c r="AN551" s="35"/>
      <c r="AO551" s="35"/>
      <c r="AP551" s="35"/>
      <c r="AQ551" s="35"/>
      <c r="AR551" s="36">
        <f t="shared" si="300"/>
        <v>346087.70839999994</v>
      </c>
      <c r="AS551" s="35"/>
    </row>
    <row r="552" spans="1:45" s="8" customFormat="1" x14ac:dyDescent="0.2">
      <c r="A552" s="24">
        <f t="shared" si="284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27">
        <v>40466</v>
      </c>
      <c r="G552" s="24">
        <v>14</v>
      </c>
      <c r="H552" s="28">
        <v>40</v>
      </c>
      <c r="I552" s="29" t="s">
        <v>69</v>
      </c>
      <c r="J552" s="30" t="s">
        <v>21</v>
      </c>
      <c r="K552" s="29" t="s">
        <v>71</v>
      </c>
      <c r="L552" s="28" t="s">
        <v>54</v>
      </c>
      <c r="M552" s="28" t="s">
        <v>141</v>
      </c>
      <c r="N552" s="31">
        <v>11694.5</v>
      </c>
      <c r="O552" s="32"/>
      <c r="P552" s="32">
        <f t="shared" si="293"/>
        <v>11694.5</v>
      </c>
      <c r="Q552" s="35">
        <v>1091</v>
      </c>
      <c r="R552" s="35"/>
      <c r="S552" s="32"/>
      <c r="T552" s="33">
        <f t="shared" si="294"/>
        <v>2046.5374999999999</v>
      </c>
      <c r="U552" s="35">
        <f t="shared" si="295"/>
        <v>350.83499999999998</v>
      </c>
      <c r="V552" s="48">
        <f t="shared" si="301"/>
        <v>813.93839999999989</v>
      </c>
      <c r="W552" s="35">
        <f t="shared" si="296"/>
        <v>233.89000000000001</v>
      </c>
      <c r="X552" s="41">
        <v>1871.14</v>
      </c>
      <c r="Y552" s="35">
        <v>115.55</v>
      </c>
      <c r="Z552" s="32"/>
      <c r="AA552" s="49"/>
      <c r="AB552" s="35"/>
      <c r="AC552" s="41"/>
      <c r="AD552" s="35">
        <f t="shared" si="297"/>
        <v>198.80650000000003</v>
      </c>
      <c r="AE552" s="35">
        <f t="shared" si="285"/>
        <v>5145.58</v>
      </c>
      <c r="AF552" s="41">
        <f t="shared" si="298"/>
        <v>10852.511999999999</v>
      </c>
      <c r="AG552" s="32">
        <f t="shared" si="299"/>
        <v>22609.399999999998</v>
      </c>
      <c r="AH552" s="35">
        <v>5847.3</v>
      </c>
      <c r="AI552" s="35">
        <f t="shared" si="302"/>
        <v>5847.25</v>
      </c>
      <c r="AJ552" s="35">
        <f t="shared" si="303"/>
        <v>1356.5639999999999</v>
      </c>
      <c r="AK552" s="35">
        <f t="shared" si="304"/>
        <v>2260.94</v>
      </c>
      <c r="AL552" s="35">
        <f t="shared" si="305"/>
        <v>6782.82</v>
      </c>
      <c r="AM552" s="35">
        <f t="shared" si="306"/>
        <v>5426.2559999999994</v>
      </c>
      <c r="AN552" s="35"/>
      <c r="AO552" s="35"/>
      <c r="AP552" s="35"/>
      <c r="AQ552" s="35"/>
      <c r="AR552" s="36">
        <f t="shared" si="300"/>
        <v>287122.99079999997</v>
      </c>
      <c r="AS552" s="35"/>
    </row>
    <row r="553" spans="1:45" s="8" customFormat="1" x14ac:dyDescent="0.2">
      <c r="A553" s="24">
        <f t="shared" si="284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27">
        <v>40749</v>
      </c>
      <c r="G553" s="24">
        <v>13</v>
      </c>
      <c r="H553" s="28">
        <v>40</v>
      </c>
      <c r="I553" s="29" t="s">
        <v>69</v>
      </c>
      <c r="J553" s="30" t="s">
        <v>24</v>
      </c>
      <c r="K553" s="29" t="s">
        <v>71</v>
      </c>
      <c r="L553" s="28" t="s">
        <v>54</v>
      </c>
      <c r="M553" s="28" t="s">
        <v>144</v>
      </c>
      <c r="N553" s="31">
        <v>10896.25</v>
      </c>
      <c r="O553" s="32"/>
      <c r="P553" s="32">
        <f t="shared" si="293"/>
        <v>10896.25</v>
      </c>
      <c r="Q553" s="35">
        <v>1091</v>
      </c>
      <c r="R553" s="35"/>
      <c r="S553" s="32"/>
      <c r="T553" s="33">
        <f t="shared" si="294"/>
        <v>1906.8437499999998</v>
      </c>
      <c r="U553" s="35">
        <f t="shared" si="295"/>
        <v>326.88749999999999</v>
      </c>
      <c r="V553" s="48">
        <f t="shared" si="301"/>
        <v>758.37899999999991</v>
      </c>
      <c r="W553" s="35">
        <f t="shared" si="296"/>
        <v>217.92500000000001</v>
      </c>
      <c r="X553" s="41">
        <v>1743.4</v>
      </c>
      <c r="Y553" s="35">
        <v>115.55</v>
      </c>
      <c r="Z553" s="32"/>
      <c r="AA553" s="49"/>
      <c r="AB553" s="35"/>
      <c r="AC553" s="41"/>
      <c r="AD553" s="35">
        <f t="shared" si="297"/>
        <v>185.23625000000001</v>
      </c>
      <c r="AE553" s="35">
        <f t="shared" si="285"/>
        <v>4794.3500000000004</v>
      </c>
      <c r="AF553" s="41">
        <f t="shared" si="298"/>
        <v>10111.719999999999</v>
      </c>
      <c r="AG553" s="32">
        <f t="shared" si="299"/>
        <v>21066.083333333332</v>
      </c>
      <c r="AH553" s="35">
        <v>5448.15</v>
      </c>
      <c r="AI553" s="35">
        <f t="shared" si="302"/>
        <v>5448.125</v>
      </c>
      <c r="AJ553" s="35">
        <f t="shared" si="303"/>
        <v>1263.9649999999999</v>
      </c>
      <c r="AK553" s="35">
        <f t="shared" si="304"/>
        <v>2106.6083333333331</v>
      </c>
      <c r="AL553" s="35">
        <f t="shared" si="305"/>
        <v>6319.8249999999998</v>
      </c>
      <c r="AM553" s="35">
        <f t="shared" si="306"/>
        <v>5055.8599999999997</v>
      </c>
      <c r="AN553" s="35"/>
      <c r="AO553" s="35"/>
      <c r="AP553" s="35"/>
      <c r="AQ553" s="35"/>
      <c r="AR553" s="36">
        <f t="shared" si="300"/>
        <v>268512.3446666667</v>
      </c>
      <c r="AS553" s="35"/>
    </row>
    <row r="554" spans="1:45" s="8" customFormat="1" x14ac:dyDescent="0.2">
      <c r="A554" s="24">
        <f t="shared" si="284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27">
        <v>40225</v>
      </c>
      <c r="G554" s="24">
        <v>13</v>
      </c>
      <c r="H554" s="28">
        <v>40</v>
      </c>
      <c r="I554" s="29" t="s">
        <v>69</v>
      </c>
      <c r="J554" s="30" t="s">
        <v>23</v>
      </c>
      <c r="K554" s="29" t="s">
        <v>71</v>
      </c>
      <c r="L554" s="28" t="s">
        <v>54</v>
      </c>
      <c r="M554" s="28" t="s">
        <v>141</v>
      </c>
      <c r="N554" s="31">
        <v>10896.25</v>
      </c>
      <c r="O554" s="32"/>
      <c r="P554" s="32">
        <f t="shared" si="293"/>
        <v>10896.25</v>
      </c>
      <c r="Q554" s="35">
        <v>1091</v>
      </c>
      <c r="R554" s="35"/>
      <c r="S554" s="32"/>
      <c r="T554" s="33">
        <f t="shared" si="294"/>
        <v>1906.8437499999998</v>
      </c>
      <c r="U554" s="35">
        <f t="shared" si="295"/>
        <v>326.88749999999999</v>
      </c>
      <c r="V554" s="48">
        <f t="shared" si="301"/>
        <v>771.45180000000005</v>
      </c>
      <c r="W554" s="35">
        <f t="shared" si="296"/>
        <v>217.92500000000001</v>
      </c>
      <c r="X554" s="41">
        <v>1961.28</v>
      </c>
      <c r="Y554" s="35">
        <v>115.55</v>
      </c>
      <c r="Z554" s="32"/>
      <c r="AA554" s="49"/>
      <c r="AB554" s="35"/>
      <c r="AC554" s="41"/>
      <c r="AD554" s="35">
        <f t="shared" si="297"/>
        <v>185.23625000000001</v>
      </c>
      <c r="AE554" s="35">
        <f t="shared" si="285"/>
        <v>4794.3500000000004</v>
      </c>
      <c r="AF554" s="41">
        <f t="shared" si="298"/>
        <v>10286.024000000001</v>
      </c>
      <c r="AG554" s="32">
        <f t="shared" si="299"/>
        <v>21429.216666666667</v>
      </c>
      <c r="AH554" s="35">
        <v>5448.15</v>
      </c>
      <c r="AI554" s="35">
        <f t="shared" si="302"/>
        <v>5448.125</v>
      </c>
      <c r="AJ554" s="35">
        <f t="shared" si="303"/>
        <v>1285.7530000000002</v>
      </c>
      <c r="AK554" s="35">
        <f t="shared" si="304"/>
        <v>2142.9216666666666</v>
      </c>
      <c r="AL554" s="35">
        <f t="shared" si="305"/>
        <v>6428.7650000000003</v>
      </c>
      <c r="AM554" s="35">
        <f t="shared" si="306"/>
        <v>5143.0120000000006</v>
      </c>
      <c r="AN554" s="35"/>
      <c r="AO554" s="35"/>
      <c r="AP554" s="35"/>
      <c r="AQ554" s="35"/>
      <c r="AR554" s="36">
        <f t="shared" si="300"/>
        <v>272075.40893333335</v>
      </c>
      <c r="AS554" s="35"/>
    </row>
    <row r="555" spans="1:45" s="8" customFormat="1" x14ac:dyDescent="0.2">
      <c r="A555" s="24">
        <f t="shared" si="284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27">
        <v>40969</v>
      </c>
      <c r="G555" s="24">
        <v>13</v>
      </c>
      <c r="H555" s="28">
        <v>40</v>
      </c>
      <c r="I555" s="29" t="s">
        <v>69</v>
      </c>
      <c r="J555" s="30" t="s">
        <v>23</v>
      </c>
      <c r="K555" s="29" t="s">
        <v>71</v>
      </c>
      <c r="L555" s="28" t="s">
        <v>54</v>
      </c>
      <c r="M555" s="28" t="s">
        <v>141</v>
      </c>
      <c r="N555" s="31">
        <v>10896.25</v>
      </c>
      <c r="O555" s="32"/>
      <c r="P555" s="32">
        <f t="shared" si="293"/>
        <v>10896.25</v>
      </c>
      <c r="Q555" s="35">
        <v>1091</v>
      </c>
      <c r="R555" s="35"/>
      <c r="S555" s="32"/>
      <c r="T555" s="33">
        <f t="shared" si="294"/>
        <v>1906.8437499999998</v>
      </c>
      <c r="U555" s="35">
        <f t="shared" si="295"/>
        <v>326.88749999999999</v>
      </c>
      <c r="V555" s="48">
        <f t="shared" si="301"/>
        <v>745.30379999999991</v>
      </c>
      <c r="W555" s="35">
        <f t="shared" si="296"/>
        <v>217.92500000000001</v>
      </c>
      <c r="X555" s="41">
        <v>1525.48</v>
      </c>
      <c r="Y555" s="35">
        <v>115.55</v>
      </c>
      <c r="Z555" s="32"/>
      <c r="AA555" s="49"/>
      <c r="AB555" s="35"/>
      <c r="AC555" s="41"/>
      <c r="AD555" s="35">
        <f t="shared" si="297"/>
        <v>185.23625000000001</v>
      </c>
      <c r="AE555" s="35">
        <f t="shared" si="285"/>
        <v>4794.3500000000004</v>
      </c>
      <c r="AF555" s="41">
        <f t="shared" si="298"/>
        <v>9937.384</v>
      </c>
      <c r="AG555" s="32">
        <f t="shared" si="299"/>
        <v>20702.883333333331</v>
      </c>
      <c r="AH555" s="35">
        <v>5448.15</v>
      </c>
      <c r="AI555" s="35">
        <f t="shared" si="302"/>
        <v>5448.125</v>
      </c>
      <c r="AJ555" s="35">
        <f t="shared" si="303"/>
        <v>1242.173</v>
      </c>
      <c r="AK555" s="35">
        <f t="shared" si="304"/>
        <v>2070.2883333333334</v>
      </c>
      <c r="AL555" s="35">
        <f t="shared" si="305"/>
        <v>6210.8649999999998</v>
      </c>
      <c r="AM555" s="35">
        <f t="shared" si="306"/>
        <v>4968.692</v>
      </c>
      <c r="AN555" s="35"/>
      <c r="AO555" s="35"/>
      <c r="AP555" s="35"/>
      <c r="AQ555" s="35"/>
      <c r="AR555" s="36">
        <f t="shared" si="300"/>
        <v>264948.62626666669</v>
      </c>
      <c r="AS555" s="35"/>
    </row>
    <row r="556" spans="1:45" s="8" customFormat="1" x14ac:dyDescent="0.2">
      <c r="A556" s="24">
        <f t="shared" si="284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27">
        <v>38018</v>
      </c>
      <c r="G556" s="24">
        <v>10</v>
      </c>
      <c r="H556" s="28">
        <v>40</v>
      </c>
      <c r="I556" s="29" t="s">
        <v>69</v>
      </c>
      <c r="J556" s="30" t="s">
        <v>35</v>
      </c>
      <c r="K556" s="29" t="s">
        <v>71</v>
      </c>
      <c r="L556" s="28" t="s">
        <v>54</v>
      </c>
      <c r="M556" s="28" t="s">
        <v>141</v>
      </c>
      <c r="N556" s="31">
        <v>9345.1</v>
      </c>
      <c r="O556" s="32"/>
      <c r="P556" s="32">
        <f t="shared" si="293"/>
        <v>9345.1</v>
      </c>
      <c r="Q556" s="35">
        <v>1091</v>
      </c>
      <c r="R556" s="35"/>
      <c r="S556" s="32"/>
      <c r="T556" s="33">
        <f t="shared" si="294"/>
        <v>1635.3924999999999</v>
      </c>
      <c r="U556" s="35">
        <f t="shared" si="295"/>
        <v>280.35300000000001</v>
      </c>
      <c r="V556" s="48">
        <f t="shared" si="301"/>
        <v>728.91599999999994</v>
      </c>
      <c r="W556" s="35">
        <f t="shared" si="296"/>
        <v>186.90200000000002</v>
      </c>
      <c r="X556" s="41">
        <v>2803.5</v>
      </c>
      <c r="Y556" s="35">
        <v>115.55</v>
      </c>
      <c r="Z556" s="32"/>
      <c r="AA556" s="49"/>
      <c r="AB556" s="35"/>
      <c r="AC556" s="41"/>
      <c r="AD556" s="35">
        <f t="shared" si="297"/>
        <v>158.86670000000001</v>
      </c>
      <c r="AE556" s="35">
        <f t="shared" si="285"/>
        <v>4111.8440000000001</v>
      </c>
      <c r="AF556" s="41">
        <f t="shared" si="298"/>
        <v>9718.8799999999992</v>
      </c>
      <c r="AG556" s="32">
        <f t="shared" si="299"/>
        <v>20247.666666666664</v>
      </c>
      <c r="AH556" s="35">
        <v>4672.5</v>
      </c>
      <c r="AI556" s="35">
        <f t="shared" si="302"/>
        <v>4672.55</v>
      </c>
      <c r="AJ556" s="35">
        <f t="shared" si="303"/>
        <v>1214.8599999999999</v>
      </c>
      <c r="AK556" s="35">
        <f t="shared" si="304"/>
        <v>2024.7666666666667</v>
      </c>
      <c r="AL556" s="35">
        <f t="shared" si="305"/>
        <v>6074.3</v>
      </c>
      <c r="AM556" s="35">
        <f t="shared" si="306"/>
        <v>4859.4399999999996</v>
      </c>
      <c r="AN556" s="35"/>
      <c r="AO556" s="35"/>
      <c r="AP556" s="35"/>
      <c r="AQ556" s="35"/>
      <c r="AR556" s="36">
        <f t="shared" si="300"/>
        <v>253743.76973333332</v>
      </c>
      <c r="AS556" s="35"/>
    </row>
    <row r="557" spans="1:45" s="8" customFormat="1" x14ac:dyDescent="0.2">
      <c r="A557" s="24">
        <f t="shared" si="284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27"/>
      <c r="G557" s="24">
        <v>9</v>
      </c>
      <c r="H557" s="28">
        <v>40</v>
      </c>
      <c r="I557" s="29" t="s">
        <v>69</v>
      </c>
      <c r="J557" s="30" t="s">
        <v>39</v>
      </c>
      <c r="K557" s="29" t="s">
        <v>71</v>
      </c>
      <c r="L557" s="28" t="s">
        <v>54</v>
      </c>
      <c r="M557" s="28"/>
      <c r="N557" s="31">
        <v>8892.7999999999993</v>
      </c>
      <c r="O557" s="32"/>
      <c r="P557" s="32">
        <f t="shared" si="293"/>
        <v>8892.7999999999993</v>
      </c>
      <c r="Q557" s="35">
        <v>1091</v>
      </c>
      <c r="R557" s="35"/>
      <c r="S557" s="32"/>
      <c r="T557" s="33">
        <f t="shared" si="294"/>
        <v>1556.2399999999998</v>
      </c>
      <c r="U557" s="35">
        <f t="shared" si="295"/>
        <v>266.78399999999999</v>
      </c>
      <c r="V557" s="48">
        <f t="shared" si="301"/>
        <v>533.56799999999998</v>
      </c>
      <c r="W557" s="35">
        <f t="shared" si="296"/>
        <v>177.85599999999999</v>
      </c>
      <c r="X557" s="41"/>
      <c r="Y557" s="35">
        <v>115.55</v>
      </c>
      <c r="Z557" s="32"/>
      <c r="AA557" s="49"/>
      <c r="AB557" s="35"/>
      <c r="AC557" s="41"/>
      <c r="AD557" s="35">
        <f t="shared" si="297"/>
        <v>151.17760000000001</v>
      </c>
      <c r="AE557" s="35">
        <f t="shared" si="285"/>
        <v>3912.8319999999999</v>
      </c>
      <c r="AF557" s="41">
        <f t="shared" si="298"/>
        <v>7114.2399999999989</v>
      </c>
      <c r="AG557" s="32">
        <f t="shared" si="299"/>
        <v>14821.33333333333</v>
      </c>
      <c r="AH557" s="35">
        <v>0</v>
      </c>
      <c r="AI557" s="35">
        <f t="shared" si="302"/>
        <v>4446.3999999999996</v>
      </c>
      <c r="AJ557" s="35">
        <f t="shared" si="303"/>
        <v>889.27999999999986</v>
      </c>
      <c r="AK557" s="35">
        <f t="shared" si="304"/>
        <v>1482.1333333333332</v>
      </c>
      <c r="AL557" s="35">
        <f t="shared" si="305"/>
        <v>4446.3999999999996</v>
      </c>
      <c r="AM557" s="35">
        <f t="shared" si="306"/>
        <v>3557.1199999999994</v>
      </c>
      <c r="AN557" s="35"/>
      <c r="AO557" s="35"/>
      <c r="AP557" s="35"/>
      <c r="AQ557" s="35"/>
      <c r="AR557" s="36">
        <f t="shared" si="300"/>
        <v>194089.44586666665</v>
      </c>
      <c r="AS557" s="35" t="s">
        <v>72</v>
      </c>
    </row>
    <row r="558" spans="1:45" s="8" customFormat="1" x14ac:dyDescent="0.2">
      <c r="A558" s="24">
        <f t="shared" si="284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27">
        <v>36800</v>
      </c>
      <c r="G558" s="24">
        <v>8</v>
      </c>
      <c r="H558" s="28">
        <v>40</v>
      </c>
      <c r="I558" s="29" t="s">
        <v>69</v>
      </c>
      <c r="J558" s="30" t="s">
        <v>37</v>
      </c>
      <c r="K558" s="29" t="s">
        <v>71</v>
      </c>
      <c r="L558" s="28" t="s">
        <v>54</v>
      </c>
      <c r="M558" s="28" t="s">
        <v>141</v>
      </c>
      <c r="N558" s="31">
        <v>8469.4500000000007</v>
      </c>
      <c r="O558" s="32"/>
      <c r="P558" s="32">
        <f t="shared" si="293"/>
        <v>8469.4500000000007</v>
      </c>
      <c r="Q558" s="35">
        <v>1091</v>
      </c>
      <c r="R558" s="35"/>
      <c r="S558" s="32"/>
      <c r="T558" s="33">
        <f t="shared" si="294"/>
        <v>1482.1537499999999</v>
      </c>
      <c r="U558" s="35">
        <f t="shared" si="295"/>
        <v>254.08350000000002</v>
      </c>
      <c r="V558" s="48">
        <f t="shared" si="301"/>
        <v>691.10340000000008</v>
      </c>
      <c r="W558" s="35">
        <f t="shared" si="296"/>
        <v>169.38900000000001</v>
      </c>
      <c r="X558" s="41">
        <v>3048.94</v>
      </c>
      <c r="Y558" s="35">
        <v>115.55</v>
      </c>
      <c r="Z558" s="32"/>
      <c r="AA558" s="49"/>
      <c r="AB558" s="35"/>
      <c r="AC558" s="41"/>
      <c r="AD558" s="35">
        <f t="shared" si="297"/>
        <v>143.98065000000003</v>
      </c>
      <c r="AE558" s="35">
        <f t="shared" si="285"/>
        <v>3726.558</v>
      </c>
      <c r="AF558" s="41">
        <f t="shared" si="298"/>
        <v>9214.7120000000014</v>
      </c>
      <c r="AG558" s="32">
        <f t="shared" si="299"/>
        <v>19197.316666666669</v>
      </c>
      <c r="AH558" s="35">
        <v>4234.6499999999996</v>
      </c>
      <c r="AI558" s="35">
        <f t="shared" si="302"/>
        <v>4234.7250000000004</v>
      </c>
      <c r="AJ558" s="35">
        <f t="shared" si="303"/>
        <v>1151.8390000000002</v>
      </c>
      <c r="AK558" s="35">
        <f t="shared" si="304"/>
        <v>1919.7316666666668</v>
      </c>
      <c r="AL558" s="35">
        <f t="shared" si="305"/>
        <v>5759.1950000000006</v>
      </c>
      <c r="AM558" s="35">
        <f t="shared" si="306"/>
        <v>4607.3560000000007</v>
      </c>
      <c r="AN558" s="35"/>
      <c r="AO558" s="35"/>
      <c r="AP558" s="35"/>
      <c r="AQ558" s="35"/>
      <c r="AR558" s="36">
        <f t="shared" si="300"/>
        <v>239633.88693333333</v>
      </c>
      <c r="AS558" s="35"/>
    </row>
    <row r="559" spans="1:45" s="8" customFormat="1" x14ac:dyDescent="0.2">
      <c r="A559" s="24">
        <f t="shared" si="284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27">
        <v>41561</v>
      </c>
      <c r="G559" s="24">
        <v>8</v>
      </c>
      <c r="H559" s="28">
        <v>40</v>
      </c>
      <c r="I559" s="29" t="s">
        <v>69</v>
      </c>
      <c r="J559" s="30" t="s">
        <v>37</v>
      </c>
      <c r="K559" s="29" t="s">
        <v>71</v>
      </c>
      <c r="L559" s="28" t="s">
        <v>54</v>
      </c>
      <c r="M559" s="28" t="s">
        <v>141</v>
      </c>
      <c r="N559" s="31">
        <v>8469.4500000000007</v>
      </c>
      <c r="O559" s="32"/>
      <c r="P559" s="32">
        <f>N559+O559</f>
        <v>8469.4500000000007</v>
      </c>
      <c r="Q559" s="35">
        <v>1091</v>
      </c>
      <c r="R559" s="35"/>
      <c r="S559" s="32"/>
      <c r="T559" s="33">
        <f t="shared" si="294"/>
        <v>1482.1537499999999</v>
      </c>
      <c r="U559" s="35">
        <f t="shared" si="295"/>
        <v>254.08350000000002</v>
      </c>
      <c r="V559" s="48">
        <f t="shared" si="301"/>
        <v>558.98340000000007</v>
      </c>
      <c r="W559" s="35">
        <f t="shared" si="296"/>
        <v>169.38900000000001</v>
      </c>
      <c r="X559" s="41">
        <v>846.94</v>
      </c>
      <c r="Y559" s="35">
        <v>115.55</v>
      </c>
      <c r="Z559" s="32"/>
      <c r="AA559" s="49"/>
      <c r="AB559" s="35"/>
      <c r="AC559" s="41"/>
      <c r="AD559" s="35">
        <f t="shared" si="297"/>
        <v>143.98065000000003</v>
      </c>
      <c r="AE559" s="35">
        <f t="shared" si="285"/>
        <v>3726.558</v>
      </c>
      <c r="AF559" s="41">
        <f t="shared" si="298"/>
        <v>7453.112000000001</v>
      </c>
      <c r="AG559" s="32">
        <f t="shared" si="299"/>
        <v>15527.316666666669</v>
      </c>
      <c r="AH559" s="35">
        <v>4234.6499999999996</v>
      </c>
      <c r="AI559" s="35">
        <f t="shared" si="302"/>
        <v>4234.7250000000004</v>
      </c>
      <c r="AJ559" s="35">
        <f t="shared" si="303"/>
        <v>931.63900000000012</v>
      </c>
      <c r="AK559" s="35">
        <f t="shared" si="304"/>
        <v>1552.731666666667</v>
      </c>
      <c r="AL559" s="35">
        <f t="shared" si="305"/>
        <v>4658.1950000000006</v>
      </c>
      <c r="AM559" s="35">
        <f t="shared" si="306"/>
        <v>3726.5560000000005</v>
      </c>
      <c r="AN559" s="35"/>
      <c r="AO559" s="35"/>
      <c r="AP559" s="35"/>
      <c r="AQ559" s="35"/>
      <c r="AR559" s="36">
        <f t="shared" si="300"/>
        <v>203623.84693333332</v>
      </c>
      <c r="AS559" s="35"/>
    </row>
    <row r="560" spans="1:45" s="8" customFormat="1" x14ac:dyDescent="0.2">
      <c r="A560" s="24">
        <f t="shared" si="284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27">
        <v>36739</v>
      </c>
      <c r="G560" s="24">
        <v>8</v>
      </c>
      <c r="H560" s="28">
        <v>40</v>
      </c>
      <c r="I560" s="29" t="s">
        <v>69</v>
      </c>
      <c r="J560" s="30" t="s">
        <v>36</v>
      </c>
      <c r="K560" s="29" t="s">
        <v>71</v>
      </c>
      <c r="L560" s="28" t="s">
        <v>54</v>
      </c>
      <c r="M560" s="28" t="s">
        <v>141</v>
      </c>
      <c r="N560" s="31">
        <v>8469.4500000000007</v>
      </c>
      <c r="O560" s="32"/>
      <c r="P560" s="32">
        <f>N560+O560</f>
        <v>8469.4500000000007</v>
      </c>
      <c r="Q560" s="35">
        <v>1091</v>
      </c>
      <c r="R560" s="35"/>
      <c r="S560" s="32"/>
      <c r="T560" s="33">
        <f t="shared" si="294"/>
        <v>1482.1537499999999</v>
      </c>
      <c r="U560" s="35">
        <f t="shared" si="295"/>
        <v>254.08350000000002</v>
      </c>
      <c r="V560" s="48">
        <f t="shared" si="301"/>
        <v>701.26740000000007</v>
      </c>
      <c r="W560" s="35">
        <f t="shared" si="296"/>
        <v>169.38900000000001</v>
      </c>
      <c r="X560" s="41">
        <v>3218.34</v>
      </c>
      <c r="Y560" s="35">
        <v>115.55</v>
      </c>
      <c r="Z560" s="32"/>
      <c r="AA560" s="49"/>
      <c r="AB560" s="35"/>
      <c r="AC560" s="41"/>
      <c r="AD560" s="35">
        <f t="shared" si="297"/>
        <v>143.98065000000003</v>
      </c>
      <c r="AE560" s="35">
        <f t="shared" si="285"/>
        <v>3726.558</v>
      </c>
      <c r="AF560" s="41">
        <f t="shared" si="298"/>
        <v>9350.232</v>
      </c>
      <c r="AG560" s="32">
        <f t="shared" si="299"/>
        <v>19479.650000000001</v>
      </c>
      <c r="AH560" s="35">
        <v>4234.6499999999996</v>
      </c>
      <c r="AI560" s="35">
        <f t="shared" si="302"/>
        <v>4234.7250000000004</v>
      </c>
      <c r="AJ560" s="35">
        <f t="shared" si="303"/>
        <v>1168.779</v>
      </c>
      <c r="AK560" s="35">
        <f t="shared" si="304"/>
        <v>1947.9650000000001</v>
      </c>
      <c r="AL560" s="35">
        <f t="shared" si="305"/>
        <v>5843.8950000000004</v>
      </c>
      <c r="AM560" s="35">
        <f t="shared" si="306"/>
        <v>4675.116</v>
      </c>
      <c r="AN560" s="35"/>
      <c r="AO560" s="35"/>
      <c r="AP560" s="35"/>
      <c r="AQ560" s="35"/>
      <c r="AR560" s="36">
        <f t="shared" si="300"/>
        <v>242404.1416</v>
      </c>
      <c r="AS560" s="35"/>
    </row>
    <row r="561" spans="1:45" s="8" customFormat="1" x14ac:dyDescent="0.2">
      <c r="A561" s="24">
        <f t="shared" si="284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27">
        <v>38002</v>
      </c>
      <c r="G561" s="24">
        <v>8</v>
      </c>
      <c r="H561" s="28">
        <v>40</v>
      </c>
      <c r="I561" s="29" t="s">
        <v>69</v>
      </c>
      <c r="J561" s="30" t="s">
        <v>27</v>
      </c>
      <c r="K561" s="29" t="s">
        <v>71</v>
      </c>
      <c r="L561" s="28" t="s">
        <v>54</v>
      </c>
      <c r="M561" s="28" t="s">
        <v>141</v>
      </c>
      <c r="N561" s="31">
        <v>8469.4500000000007</v>
      </c>
      <c r="O561" s="32"/>
      <c r="P561" s="32">
        <f t="shared" si="293"/>
        <v>8469.4500000000007</v>
      </c>
      <c r="Q561" s="35">
        <v>1091</v>
      </c>
      <c r="R561" s="35"/>
      <c r="S561" s="32"/>
      <c r="T561" s="33">
        <f t="shared" si="294"/>
        <v>1482.1537499999999</v>
      </c>
      <c r="U561" s="35">
        <f t="shared" si="295"/>
        <v>254.08350000000002</v>
      </c>
      <c r="V561" s="48">
        <f t="shared" si="301"/>
        <v>660.61380000000008</v>
      </c>
      <c r="W561" s="35">
        <f t="shared" si="296"/>
        <v>169.38900000000001</v>
      </c>
      <c r="X561" s="41">
        <v>2540.7800000000002</v>
      </c>
      <c r="Y561" s="35">
        <v>115.55</v>
      </c>
      <c r="Z561" s="32"/>
      <c r="AA561" s="49"/>
      <c r="AB561" s="35"/>
      <c r="AC561" s="41"/>
      <c r="AD561" s="35">
        <f t="shared" si="297"/>
        <v>143.98065000000003</v>
      </c>
      <c r="AE561" s="35">
        <f t="shared" si="285"/>
        <v>3726.558</v>
      </c>
      <c r="AF561" s="41">
        <f t="shared" si="298"/>
        <v>8808.1840000000011</v>
      </c>
      <c r="AG561" s="32">
        <f t="shared" si="299"/>
        <v>18350.383333333335</v>
      </c>
      <c r="AH561" s="35">
        <v>3799.42</v>
      </c>
      <c r="AI561" s="35">
        <f t="shared" si="302"/>
        <v>4234.7250000000004</v>
      </c>
      <c r="AJ561" s="35">
        <f t="shared" si="303"/>
        <v>1101.0230000000001</v>
      </c>
      <c r="AK561" s="35">
        <f t="shared" si="304"/>
        <v>1835.0383333333334</v>
      </c>
      <c r="AL561" s="35">
        <f t="shared" si="305"/>
        <v>5505.1150000000007</v>
      </c>
      <c r="AM561" s="35">
        <f t="shared" si="306"/>
        <v>4404.0920000000006</v>
      </c>
      <c r="AN561" s="35"/>
      <c r="AO561" s="35"/>
      <c r="AP561" s="35"/>
      <c r="AQ561" s="35"/>
      <c r="AR561" s="36">
        <f t="shared" si="300"/>
        <v>230888.54706666665</v>
      </c>
      <c r="AS561" s="35"/>
    </row>
    <row r="562" spans="1:45" s="8" customFormat="1" x14ac:dyDescent="0.2">
      <c r="A562" s="24">
        <f t="shared" si="284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27">
        <v>41761</v>
      </c>
      <c r="G562" s="24">
        <v>7</v>
      </c>
      <c r="H562" s="28">
        <v>40</v>
      </c>
      <c r="I562" s="29" t="s">
        <v>69</v>
      </c>
      <c r="J562" s="30" t="s">
        <v>28</v>
      </c>
      <c r="K562" s="29" t="s">
        <v>71</v>
      </c>
      <c r="L562" s="28" t="s">
        <v>54</v>
      </c>
      <c r="M562" s="28" t="s">
        <v>141</v>
      </c>
      <c r="N562" s="31">
        <v>8052.7</v>
      </c>
      <c r="O562" s="32"/>
      <c r="P562" s="32">
        <f t="shared" si="293"/>
        <v>8052.7</v>
      </c>
      <c r="Q562" s="35">
        <v>1091</v>
      </c>
      <c r="R562" s="35"/>
      <c r="S562" s="32"/>
      <c r="T562" s="33">
        <f t="shared" si="294"/>
        <v>1409.2224999999999</v>
      </c>
      <c r="U562" s="35">
        <f t="shared" si="295"/>
        <v>241.58099999999999</v>
      </c>
      <c r="V562" s="48">
        <f t="shared" si="301"/>
        <v>531.47759999999994</v>
      </c>
      <c r="W562" s="35">
        <f t="shared" si="296"/>
        <v>161.054</v>
      </c>
      <c r="X562" s="41">
        <v>805.26</v>
      </c>
      <c r="Y562" s="35">
        <v>115.55</v>
      </c>
      <c r="Z562" s="32"/>
      <c r="AA562" s="49"/>
      <c r="AB562" s="35"/>
      <c r="AC562" s="41">
        <v>1180</v>
      </c>
      <c r="AD562" s="35">
        <f t="shared" si="297"/>
        <v>136.89590000000001</v>
      </c>
      <c r="AE562" s="35">
        <f t="shared" si="285"/>
        <v>3543.1880000000001</v>
      </c>
      <c r="AF562" s="41">
        <f t="shared" si="298"/>
        <v>7086.3680000000004</v>
      </c>
      <c r="AG562" s="32">
        <f t="shared" si="299"/>
        <v>14763.266666666666</v>
      </c>
      <c r="AH562" s="35">
        <v>4026.3</v>
      </c>
      <c r="AI562" s="35">
        <f t="shared" si="302"/>
        <v>4026.3500000000004</v>
      </c>
      <c r="AJ562" s="35">
        <f t="shared" si="303"/>
        <v>885.79600000000005</v>
      </c>
      <c r="AK562" s="35">
        <f t="shared" si="304"/>
        <v>1476.3266666666666</v>
      </c>
      <c r="AL562" s="35">
        <f t="shared" si="305"/>
        <v>4428.9799999999996</v>
      </c>
      <c r="AM562" s="35">
        <f t="shared" si="306"/>
        <v>3543.1840000000002</v>
      </c>
      <c r="AN562" s="35"/>
      <c r="AO562" s="35"/>
      <c r="AP562" s="35"/>
      <c r="AQ562" s="35"/>
      <c r="AR562" s="36">
        <f t="shared" si="300"/>
        <v>208476.65133333334</v>
      </c>
      <c r="AS562" s="35"/>
    </row>
    <row r="563" spans="1:45" s="8" customFormat="1" x14ac:dyDescent="0.2">
      <c r="A563" s="24">
        <f t="shared" si="284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27">
        <v>43619</v>
      </c>
      <c r="G563" s="24">
        <v>7</v>
      </c>
      <c r="H563" s="28">
        <v>40</v>
      </c>
      <c r="I563" s="29" t="s">
        <v>69</v>
      </c>
      <c r="J563" s="30" t="s">
        <v>28</v>
      </c>
      <c r="K563" s="29" t="s">
        <v>71</v>
      </c>
      <c r="L563" s="28" t="s">
        <v>54</v>
      </c>
      <c r="M563" s="28" t="s">
        <v>141</v>
      </c>
      <c r="N563" s="31">
        <v>8052.7</v>
      </c>
      <c r="O563" s="32"/>
      <c r="P563" s="32">
        <f t="shared" si="293"/>
        <v>8052.7</v>
      </c>
      <c r="Q563" s="35">
        <v>1091</v>
      </c>
      <c r="R563" s="35"/>
      <c r="S563" s="32"/>
      <c r="T563" s="33">
        <f t="shared" si="294"/>
        <v>1409.2224999999999</v>
      </c>
      <c r="U563" s="35">
        <f t="shared" si="295"/>
        <v>241.58099999999999</v>
      </c>
      <c r="V563" s="48">
        <f t="shared" si="301"/>
        <v>483.16199999999998</v>
      </c>
      <c r="W563" s="35">
        <f t="shared" si="296"/>
        <v>161.054</v>
      </c>
      <c r="X563" s="41"/>
      <c r="Y563" s="35">
        <v>115.55</v>
      </c>
      <c r="Z563" s="32"/>
      <c r="AA563" s="49"/>
      <c r="AB563" s="35"/>
      <c r="AC563" s="41"/>
      <c r="AD563" s="35">
        <f t="shared" si="297"/>
        <v>136.89590000000001</v>
      </c>
      <c r="AE563" s="35">
        <f t="shared" si="285"/>
        <v>3543.1880000000001</v>
      </c>
      <c r="AF563" s="41">
        <f t="shared" si="298"/>
        <v>6442.16</v>
      </c>
      <c r="AG563" s="32">
        <f t="shared" si="299"/>
        <v>13421.166666666668</v>
      </c>
      <c r="AH563" s="35">
        <v>1297.3599999999999</v>
      </c>
      <c r="AI563" s="35">
        <f t="shared" si="302"/>
        <v>4026.3500000000004</v>
      </c>
      <c r="AJ563" s="35">
        <f t="shared" si="303"/>
        <v>805.27</v>
      </c>
      <c r="AK563" s="35">
        <f t="shared" si="304"/>
        <v>1342.1166666666668</v>
      </c>
      <c r="AL563" s="35">
        <f t="shared" si="305"/>
        <v>4026.3500000000004</v>
      </c>
      <c r="AM563" s="35">
        <f t="shared" si="306"/>
        <v>3221.08</v>
      </c>
      <c r="AN563" s="35"/>
      <c r="AO563" s="35"/>
      <c r="AP563" s="35"/>
      <c r="AQ563" s="35"/>
      <c r="AR563" s="36">
        <f t="shared" si="300"/>
        <v>178419.02613333333</v>
      </c>
      <c r="AS563" s="35"/>
    </row>
    <row r="564" spans="1:45" s="8" customFormat="1" x14ac:dyDescent="0.2">
      <c r="A564" s="24">
        <f t="shared" si="284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27">
        <v>41761</v>
      </c>
      <c r="G564" s="24">
        <v>8</v>
      </c>
      <c r="H564" s="28">
        <v>40</v>
      </c>
      <c r="I564" s="29" t="s">
        <v>68</v>
      </c>
      <c r="J564" s="30" t="s">
        <v>38</v>
      </c>
      <c r="K564" s="29" t="s">
        <v>71</v>
      </c>
      <c r="L564" s="28" t="s">
        <v>54</v>
      </c>
      <c r="M564" s="28" t="s">
        <v>141</v>
      </c>
      <c r="N564" s="31">
        <v>8469.4500000000007</v>
      </c>
      <c r="O564" s="32"/>
      <c r="P564" s="32">
        <f t="shared" si="293"/>
        <v>8469.4500000000007</v>
      </c>
      <c r="Q564" s="35">
        <v>1091</v>
      </c>
      <c r="R564" s="35"/>
      <c r="S564" s="32"/>
      <c r="T564" s="33">
        <f t="shared" si="294"/>
        <v>1482.1537499999999</v>
      </c>
      <c r="U564" s="35">
        <f t="shared" si="295"/>
        <v>254.08350000000002</v>
      </c>
      <c r="V564" s="48">
        <f t="shared" si="301"/>
        <v>508.16700000000003</v>
      </c>
      <c r="W564" s="35">
        <f t="shared" si="296"/>
        <v>169.38900000000001</v>
      </c>
      <c r="X564" s="41"/>
      <c r="Y564" s="35">
        <v>115.55</v>
      </c>
      <c r="Z564" s="32"/>
      <c r="AA564" s="49"/>
      <c r="AB564" s="35"/>
      <c r="AC564" s="41"/>
      <c r="AD564" s="35">
        <f t="shared" si="297"/>
        <v>143.98065000000003</v>
      </c>
      <c r="AE564" s="35">
        <f t="shared" si="285"/>
        <v>3726.558</v>
      </c>
      <c r="AF564" s="41">
        <f t="shared" si="298"/>
        <v>6775.5599999999995</v>
      </c>
      <c r="AG564" s="32">
        <f t="shared" si="299"/>
        <v>14115.75</v>
      </c>
      <c r="AH564" s="35">
        <v>0</v>
      </c>
      <c r="AI564" s="35">
        <f t="shared" si="302"/>
        <v>4234.7250000000004</v>
      </c>
      <c r="AJ564" s="35">
        <f t="shared" si="303"/>
        <v>846.94499999999994</v>
      </c>
      <c r="AK564" s="35">
        <f t="shared" si="304"/>
        <v>1411.575</v>
      </c>
      <c r="AL564" s="35">
        <f t="shared" si="305"/>
        <v>4234.7250000000004</v>
      </c>
      <c r="AM564" s="35">
        <f t="shared" si="306"/>
        <v>3387.7799999999997</v>
      </c>
      <c r="AN564" s="35"/>
      <c r="AO564" s="35"/>
      <c r="AP564" s="35"/>
      <c r="AQ564" s="35"/>
      <c r="AR564" s="36">
        <f t="shared" si="300"/>
        <v>185538.90479999996</v>
      </c>
      <c r="AS564" s="35"/>
    </row>
    <row r="565" spans="1:45" s="8" customFormat="1" x14ac:dyDescent="0.2">
      <c r="A565" s="24">
        <f t="shared" si="284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27">
        <v>42675</v>
      </c>
      <c r="G565" s="24">
        <v>6</v>
      </c>
      <c r="H565" s="28">
        <v>40</v>
      </c>
      <c r="I565" s="29" t="s">
        <v>69</v>
      </c>
      <c r="J565" s="30" t="s">
        <v>40</v>
      </c>
      <c r="K565" s="29" t="s">
        <v>71</v>
      </c>
      <c r="L565" s="28" t="s">
        <v>54</v>
      </c>
      <c r="M565" s="28" t="s">
        <v>141</v>
      </c>
      <c r="N565" s="31">
        <v>7637.05</v>
      </c>
      <c r="O565" s="32"/>
      <c r="P565" s="32">
        <f t="shared" si="293"/>
        <v>7637.05</v>
      </c>
      <c r="Q565" s="35">
        <v>1091</v>
      </c>
      <c r="R565" s="35"/>
      <c r="S565" s="32"/>
      <c r="T565" s="33">
        <f t="shared" si="294"/>
        <v>1336.4837499999999</v>
      </c>
      <c r="U565" s="35">
        <f t="shared" si="295"/>
        <v>229.11150000000001</v>
      </c>
      <c r="V565" s="48">
        <f t="shared" si="301"/>
        <v>458.22300000000001</v>
      </c>
      <c r="W565" s="35">
        <f t="shared" si="296"/>
        <v>152.74100000000001</v>
      </c>
      <c r="X565" s="41"/>
      <c r="Y565" s="35">
        <v>115.55</v>
      </c>
      <c r="Z565" s="32"/>
      <c r="AA565" s="49"/>
      <c r="AB565" s="35"/>
      <c r="AC565" s="41"/>
      <c r="AD565" s="35">
        <f t="shared" si="297"/>
        <v>129.82985000000002</v>
      </c>
      <c r="AE565" s="35">
        <f t="shared" si="285"/>
        <v>3360.3020000000001</v>
      </c>
      <c r="AF565" s="41">
        <f t="shared" si="298"/>
        <v>6109.6399999999994</v>
      </c>
      <c r="AG565" s="32">
        <f t="shared" si="299"/>
        <v>12728.416666666666</v>
      </c>
      <c r="AH565" s="35">
        <v>3818.55</v>
      </c>
      <c r="AI565" s="35">
        <f t="shared" si="302"/>
        <v>3818.5250000000001</v>
      </c>
      <c r="AJ565" s="35">
        <f t="shared" si="303"/>
        <v>763.70499999999993</v>
      </c>
      <c r="AK565" s="35">
        <f t="shared" si="304"/>
        <v>1272.8416666666667</v>
      </c>
      <c r="AL565" s="35">
        <f t="shared" si="305"/>
        <v>3818.5250000000001</v>
      </c>
      <c r="AM565" s="35">
        <f t="shared" si="306"/>
        <v>3054.8199999999997</v>
      </c>
      <c r="AN565" s="35"/>
      <c r="AO565" s="35"/>
      <c r="AP565" s="35"/>
      <c r="AQ565" s="35"/>
      <c r="AR565" s="36">
        <f t="shared" si="300"/>
        <v>172545.19453333333</v>
      </c>
      <c r="AS565" s="35"/>
    </row>
    <row r="566" spans="1:45" s="8" customFormat="1" x14ac:dyDescent="0.2">
      <c r="A566" s="24">
        <f t="shared" si="284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27">
        <v>40749</v>
      </c>
      <c r="G566" s="24">
        <v>6</v>
      </c>
      <c r="H566" s="28">
        <v>40</v>
      </c>
      <c r="I566" s="29" t="s">
        <v>69</v>
      </c>
      <c r="J566" s="30" t="s">
        <v>40</v>
      </c>
      <c r="K566" s="29" t="s">
        <v>71</v>
      </c>
      <c r="L566" s="28" t="s">
        <v>54</v>
      </c>
      <c r="M566" s="28" t="s">
        <v>141</v>
      </c>
      <c r="N566" s="31">
        <v>7637.05</v>
      </c>
      <c r="O566" s="32"/>
      <c r="P566" s="32">
        <f t="shared" si="293"/>
        <v>7637.05</v>
      </c>
      <c r="Q566" s="35">
        <v>1091</v>
      </c>
      <c r="R566" s="35"/>
      <c r="S566" s="32"/>
      <c r="T566" s="33">
        <f t="shared" si="294"/>
        <v>1336.4837499999999</v>
      </c>
      <c r="U566" s="35">
        <f t="shared" si="295"/>
        <v>229.11150000000001</v>
      </c>
      <c r="V566" s="48">
        <f t="shared" si="301"/>
        <v>531.5394</v>
      </c>
      <c r="W566" s="35">
        <f t="shared" si="296"/>
        <v>152.74100000000001</v>
      </c>
      <c r="X566" s="41">
        <v>1221.94</v>
      </c>
      <c r="Y566" s="35">
        <v>115.55</v>
      </c>
      <c r="Z566" s="32"/>
      <c r="AA566" s="49"/>
      <c r="AB566" s="35"/>
      <c r="AC566" s="41"/>
      <c r="AD566" s="35">
        <f t="shared" si="297"/>
        <v>129.82985000000002</v>
      </c>
      <c r="AE566" s="35">
        <f t="shared" si="285"/>
        <v>3360.3020000000001</v>
      </c>
      <c r="AF566" s="41">
        <f t="shared" si="298"/>
        <v>7087.192</v>
      </c>
      <c r="AG566" s="32">
        <f t="shared" si="299"/>
        <v>14764.983333333334</v>
      </c>
      <c r="AH566" s="35">
        <v>3818.55</v>
      </c>
      <c r="AI566" s="35">
        <f t="shared" si="302"/>
        <v>3818.5250000000001</v>
      </c>
      <c r="AJ566" s="35">
        <f t="shared" si="303"/>
        <v>885.899</v>
      </c>
      <c r="AK566" s="35">
        <f t="shared" si="304"/>
        <v>1476.4983333333334</v>
      </c>
      <c r="AL566" s="35">
        <f t="shared" si="305"/>
        <v>4429.4949999999999</v>
      </c>
      <c r="AM566" s="35">
        <f t="shared" si="306"/>
        <v>3543.596</v>
      </c>
      <c r="AN566" s="35"/>
      <c r="AO566" s="35"/>
      <c r="AP566" s="35"/>
      <c r="AQ566" s="35"/>
      <c r="AR566" s="36">
        <f t="shared" si="300"/>
        <v>192527.98666666666</v>
      </c>
      <c r="AS566" s="35"/>
    </row>
    <row r="567" spans="1:45" s="8" customFormat="1" x14ac:dyDescent="0.2">
      <c r="A567" s="24">
        <f t="shared" si="284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27">
        <v>42110</v>
      </c>
      <c r="G567" s="24">
        <v>4</v>
      </c>
      <c r="H567" s="28">
        <v>40</v>
      </c>
      <c r="I567" s="29" t="s">
        <v>69</v>
      </c>
      <c r="J567" s="30" t="s">
        <v>32</v>
      </c>
      <c r="K567" s="29" t="s">
        <v>71</v>
      </c>
      <c r="L567" s="28" t="s">
        <v>54</v>
      </c>
      <c r="M567" s="28" t="s">
        <v>141</v>
      </c>
      <c r="N567" s="31">
        <v>6924.65</v>
      </c>
      <c r="O567" s="32"/>
      <c r="P567" s="32">
        <f t="shared" si="293"/>
        <v>6924.65</v>
      </c>
      <c r="Q567" s="35">
        <v>1091</v>
      </c>
      <c r="R567" s="35"/>
      <c r="S567" s="32"/>
      <c r="T567" s="33">
        <f t="shared" si="294"/>
        <v>1211.8137499999998</v>
      </c>
      <c r="U567" s="35">
        <f t="shared" si="295"/>
        <v>207.73949999999999</v>
      </c>
      <c r="V567" s="48">
        <f t="shared" si="301"/>
        <v>415.47899999999998</v>
      </c>
      <c r="W567" s="35">
        <f t="shared" si="296"/>
        <v>138.49299999999999</v>
      </c>
      <c r="X567" s="41"/>
      <c r="Y567" s="35">
        <v>115.55</v>
      </c>
      <c r="Z567" s="32"/>
      <c r="AA567" s="49"/>
      <c r="AB567" s="35"/>
      <c r="AC567" s="41"/>
      <c r="AD567" s="35">
        <f t="shared" si="297"/>
        <v>117.71905</v>
      </c>
      <c r="AE567" s="35">
        <f t="shared" si="285"/>
        <v>3046.846</v>
      </c>
      <c r="AF567" s="41">
        <f t="shared" si="298"/>
        <v>5539.7199999999993</v>
      </c>
      <c r="AG567" s="32">
        <f t="shared" si="299"/>
        <v>11541.083333333332</v>
      </c>
      <c r="AH567" s="35">
        <v>3462.3</v>
      </c>
      <c r="AI567" s="35">
        <f t="shared" si="302"/>
        <v>3462.3249999999998</v>
      </c>
      <c r="AJ567" s="35">
        <f t="shared" si="303"/>
        <v>692.46499999999992</v>
      </c>
      <c r="AK567" s="35">
        <f t="shared" si="304"/>
        <v>1154.1083333333333</v>
      </c>
      <c r="AL567" s="35">
        <f t="shared" si="305"/>
        <v>3462.3249999999998</v>
      </c>
      <c r="AM567" s="35">
        <f t="shared" si="306"/>
        <v>2769.8599999999997</v>
      </c>
      <c r="AN567" s="35"/>
      <c r="AO567" s="35"/>
      <c r="AP567" s="35"/>
      <c r="AQ567" s="35"/>
      <c r="AR567" s="36">
        <f t="shared" si="300"/>
        <v>157800.36426666664</v>
      </c>
      <c r="AS567" s="35"/>
    </row>
    <row r="568" spans="1:45" s="8" customFormat="1" x14ac:dyDescent="0.2">
      <c r="A568" s="24">
        <f t="shared" si="284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27">
        <v>43633</v>
      </c>
      <c r="G568" s="24">
        <v>4</v>
      </c>
      <c r="H568" s="28">
        <v>40</v>
      </c>
      <c r="I568" s="29" t="s">
        <v>69</v>
      </c>
      <c r="J568" s="30" t="s">
        <v>32</v>
      </c>
      <c r="K568" s="29" t="s">
        <v>71</v>
      </c>
      <c r="L568" s="28" t="s">
        <v>54</v>
      </c>
      <c r="M568" s="28" t="s">
        <v>141</v>
      </c>
      <c r="N568" s="31">
        <v>6924.65</v>
      </c>
      <c r="O568" s="32"/>
      <c r="P568" s="32">
        <f t="shared" si="293"/>
        <v>6924.65</v>
      </c>
      <c r="Q568" s="35">
        <v>1091</v>
      </c>
      <c r="R568" s="35"/>
      <c r="S568" s="32"/>
      <c r="T568" s="33">
        <f t="shared" si="294"/>
        <v>1211.8137499999998</v>
      </c>
      <c r="U568" s="35">
        <f t="shared" si="295"/>
        <v>207.73949999999999</v>
      </c>
      <c r="V568" s="48">
        <f t="shared" si="301"/>
        <v>415.47899999999998</v>
      </c>
      <c r="W568" s="35">
        <f t="shared" si="296"/>
        <v>138.49299999999999</v>
      </c>
      <c r="X568" s="41"/>
      <c r="Y568" s="35">
        <v>115.55</v>
      </c>
      <c r="Z568" s="32"/>
      <c r="AA568" s="49"/>
      <c r="AB568" s="35"/>
      <c r="AC568" s="41"/>
      <c r="AD568" s="35">
        <f t="shared" si="297"/>
        <v>117.71905</v>
      </c>
      <c r="AE568" s="35">
        <f t="shared" si="285"/>
        <v>3046.846</v>
      </c>
      <c r="AF568" s="41">
        <f t="shared" si="298"/>
        <v>5539.7199999999993</v>
      </c>
      <c r="AG568" s="32">
        <f t="shared" si="299"/>
        <v>11541.083333333332</v>
      </c>
      <c r="AH568" s="35">
        <v>980.99</v>
      </c>
      <c r="AI568" s="35">
        <f t="shared" si="302"/>
        <v>3462.3249999999998</v>
      </c>
      <c r="AJ568" s="35">
        <f t="shared" si="303"/>
        <v>692.46499999999992</v>
      </c>
      <c r="AK568" s="35">
        <f t="shared" si="304"/>
        <v>1154.1083333333333</v>
      </c>
      <c r="AL568" s="35">
        <f t="shared" si="305"/>
        <v>3462.3249999999998</v>
      </c>
      <c r="AM568" s="35">
        <f t="shared" si="306"/>
        <v>2769.8599999999997</v>
      </c>
      <c r="AN568" s="35"/>
      <c r="AO568" s="35"/>
      <c r="AP568" s="35"/>
      <c r="AQ568" s="35"/>
      <c r="AR568" s="36">
        <f t="shared" si="300"/>
        <v>155319.05426666664</v>
      </c>
      <c r="AS568" s="35"/>
    </row>
    <row r="569" spans="1:45" s="8" customFormat="1" x14ac:dyDescent="0.2">
      <c r="A569" s="24">
        <f t="shared" si="284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27">
        <v>36923</v>
      </c>
      <c r="G569" s="24">
        <v>4</v>
      </c>
      <c r="H569" s="28">
        <v>40</v>
      </c>
      <c r="I569" s="29" t="s">
        <v>69</v>
      </c>
      <c r="J569" s="30" t="s">
        <v>33</v>
      </c>
      <c r="K569" s="29" t="s">
        <v>71</v>
      </c>
      <c r="L569" s="28" t="s">
        <v>54</v>
      </c>
      <c r="M569" s="28" t="s">
        <v>141</v>
      </c>
      <c r="N569" s="31">
        <v>6924.65</v>
      </c>
      <c r="O569" s="32"/>
      <c r="P569" s="32">
        <f t="shared" si="293"/>
        <v>6924.65</v>
      </c>
      <c r="Q569" s="35">
        <v>1091</v>
      </c>
      <c r="R569" s="35"/>
      <c r="S569" s="32"/>
      <c r="T569" s="33">
        <f t="shared" si="294"/>
        <v>1211.8137499999998</v>
      </c>
      <c r="U569" s="35">
        <f t="shared" si="295"/>
        <v>207.73949999999999</v>
      </c>
      <c r="V569" s="48">
        <f t="shared" ref="V569:V577" si="307">(N569+X569)*6%</f>
        <v>565.05060000000003</v>
      </c>
      <c r="W569" s="35">
        <f t="shared" si="296"/>
        <v>138.49299999999999</v>
      </c>
      <c r="X569" s="41">
        <v>2492.86</v>
      </c>
      <c r="Y569" s="35">
        <v>115.55</v>
      </c>
      <c r="Z569" s="32"/>
      <c r="AA569" s="49"/>
      <c r="AB569" s="35"/>
      <c r="AC569" s="41"/>
      <c r="AD569" s="35">
        <f t="shared" si="297"/>
        <v>117.71905</v>
      </c>
      <c r="AE569" s="35">
        <f t="shared" si="285"/>
        <v>3046.846</v>
      </c>
      <c r="AF569" s="41">
        <f t="shared" si="298"/>
        <v>7534.0080000000007</v>
      </c>
      <c r="AG569" s="32">
        <f t="shared" si="299"/>
        <v>15695.850000000002</v>
      </c>
      <c r="AH569" s="35">
        <v>3462.3</v>
      </c>
      <c r="AI569" s="35">
        <f t="shared" ref="AI569:AI577" si="308">(N569/30)*15</f>
        <v>3462.3249999999998</v>
      </c>
      <c r="AJ569" s="35">
        <f t="shared" ref="AJ569:AJ577" si="309">(N569+X569)/30*3</f>
        <v>941.75100000000009</v>
      </c>
      <c r="AK569" s="35">
        <f t="shared" ref="AK569:AK577" si="310">(N569+X569)/30*5</f>
        <v>1569.585</v>
      </c>
      <c r="AL569" s="35">
        <f t="shared" ref="AL569:AL577" si="311">(N569+X569)/30*15</f>
        <v>4708.7550000000001</v>
      </c>
      <c r="AM569" s="35">
        <f t="shared" ref="AM569:AM577" si="312">(N569+X569)/30*12</f>
        <v>3767.0040000000004</v>
      </c>
      <c r="AN569" s="35"/>
      <c r="AO569" s="35"/>
      <c r="AP569" s="35"/>
      <c r="AQ569" s="35"/>
      <c r="AR569" s="36">
        <f t="shared" si="300"/>
        <v>198566.93479999999</v>
      </c>
      <c r="AS569" s="35"/>
    </row>
    <row r="570" spans="1:45" s="8" customFormat="1" x14ac:dyDescent="0.2">
      <c r="A570" s="24">
        <f t="shared" si="284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27">
        <v>42646</v>
      </c>
      <c r="G570" s="24">
        <v>4</v>
      </c>
      <c r="H570" s="28">
        <v>40</v>
      </c>
      <c r="I570" s="29" t="s">
        <v>69</v>
      </c>
      <c r="J570" s="30" t="s">
        <v>29</v>
      </c>
      <c r="K570" s="29" t="s">
        <v>71</v>
      </c>
      <c r="L570" s="28" t="s">
        <v>54</v>
      </c>
      <c r="M570" s="28" t="s">
        <v>141</v>
      </c>
      <c r="N570" s="31">
        <v>6924.65</v>
      </c>
      <c r="O570" s="32"/>
      <c r="P570" s="32">
        <f t="shared" si="293"/>
        <v>6924.65</v>
      </c>
      <c r="Q570" s="35">
        <v>1091</v>
      </c>
      <c r="R570" s="35"/>
      <c r="S570" s="32"/>
      <c r="T570" s="33">
        <f t="shared" si="294"/>
        <v>1211.8137499999998</v>
      </c>
      <c r="U570" s="35">
        <f t="shared" si="295"/>
        <v>207.73949999999999</v>
      </c>
      <c r="V570" s="48">
        <f t="shared" si="307"/>
        <v>415.47899999999998</v>
      </c>
      <c r="W570" s="35">
        <f t="shared" si="296"/>
        <v>138.49299999999999</v>
      </c>
      <c r="X570" s="41"/>
      <c r="Y570" s="35">
        <v>115.55</v>
      </c>
      <c r="Z570" s="32"/>
      <c r="AA570" s="49"/>
      <c r="AB570" s="35"/>
      <c r="AC570" s="41"/>
      <c r="AD570" s="35">
        <f t="shared" si="297"/>
        <v>117.71905</v>
      </c>
      <c r="AE570" s="35">
        <f t="shared" si="285"/>
        <v>3046.846</v>
      </c>
      <c r="AF570" s="41">
        <f t="shared" si="298"/>
        <v>5539.7199999999993</v>
      </c>
      <c r="AG570" s="32">
        <f t="shared" si="299"/>
        <v>11541.083333333332</v>
      </c>
      <c r="AH570" s="35">
        <v>3462.3</v>
      </c>
      <c r="AI570" s="35">
        <f t="shared" si="308"/>
        <v>3462.3249999999998</v>
      </c>
      <c r="AJ570" s="35">
        <f t="shared" si="309"/>
        <v>692.46499999999992</v>
      </c>
      <c r="AK570" s="35">
        <f t="shared" si="310"/>
        <v>1154.1083333333333</v>
      </c>
      <c r="AL570" s="35">
        <f t="shared" si="311"/>
        <v>3462.3249999999998</v>
      </c>
      <c r="AM570" s="35">
        <f t="shared" si="312"/>
        <v>2769.8599999999997</v>
      </c>
      <c r="AN570" s="35"/>
      <c r="AO570" s="35"/>
      <c r="AP570" s="35"/>
      <c r="AQ570" s="35"/>
      <c r="AR570" s="36">
        <f t="shared" si="300"/>
        <v>157800.36426666664</v>
      </c>
      <c r="AS570" s="35"/>
    </row>
    <row r="571" spans="1:45" s="8" customFormat="1" x14ac:dyDescent="0.2">
      <c r="A571" s="24">
        <f t="shared" si="284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27">
        <v>37423</v>
      </c>
      <c r="G571" s="24">
        <v>4</v>
      </c>
      <c r="H571" s="28">
        <v>40</v>
      </c>
      <c r="I571" s="29" t="s">
        <v>69</v>
      </c>
      <c r="J571" s="30" t="s">
        <v>30</v>
      </c>
      <c r="K571" s="29" t="s">
        <v>71</v>
      </c>
      <c r="L571" s="28" t="s">
        <v>54</v>
      </c>
      <c r="M571" s="28" t="s">
        <v>141</v>
      </c>
      <c r="N571" s="31">
        <v>6924.65</v>
      </c>
      <c r="O571" s="32"/>
      <c r="P571" s="32">
        <f t="shared" si="293"/>
        <v>6924.65</v>
      </c>
      <c r="Q571" s="35">
        <v>1091</v>
      </c>
      <c r="R571" s="35"/>
      <c r="S571" s="32"/>
      <c r="T571" s="33">
        <f t="shared" si="294"/>
        <v>1211.8137499999998</v>
      </c>
      <c r="U571" s="35">
        <f t="shared" si="295"/>
        <v>207.73949999999999</v>
      </c>
      <c r="V571" s="48">
        <f t="shared" si="307"/>
        <v>556.74059999999997</v>
      </c>
      <c r="W571" s="35">
        <f t="shared" si="296"/>
        <v>138.49299999999999</v>
      </c>
      <c r="X571" s="41">
        <v>2354.36</v>
      </c>
      <c r="Y571" s="35">
        <v>115.55</v>
      </c>
      <c r="Z571" s="32"/>
      <c r="AA571" s="49"/>
      <c r="AB571" s="35"/>
      <c r="AC571" s="41"/>
      <c r="AD571" s="35">
        <f t="shared" si="297"/>
        <v>117.71905</v>
      </c>
      <c r="AE571" s="35">
        <f t="shared" si="285"/>
        <v>3046.846</v>
      </c>
      <c r="AF571" s="41">
        <f t="shared" si="298"/>
        <v>7423.2080000000005</v>
      </c>
      <c r="AG571" s="32">
        <f t="shared" si="299"/>
        <v>15465.016666666668</v>
      </c>
      <c r="AH571" s="35">
        <v>3462.3</v>
      </c>
      <c r="AI571" s="35">
        <f t="shared" si="308"/>
        <v>3462.3249999999998</v>
      </c>
      <c r="AJ571" s="35">
        <f t="shared" si="309"/>
        <v>927.90100000000007</v>
      </c>
      <c r="AK571" s="35">
        <f t="shared" si="310"/>
        <v>1546.5016666666668</v>
      </c>
      <c r="AL571" s="35">
        <f t="shared" si="311"/>
        <v>4639.5050000000001</v>
      </c>
      <c r="AM571" s="35">
        <f t="shared" si="312"/>
        <v>3711.6040000000003</v>
      </c>
      <c r="AN571" s="35"/>
      <c r="AO571" s="35"/>
      <c r="AP571" s="35"/>
      <c r="AQ571" s="35"/>
      <c r="AR571" s="36">
        <f t="shared" si="300"/>
        <v>196301.99813333328</v>
      </c>
      <c r="AS571" s="35"/>
    </row>
    <row r="572" spans="1:45" s="8" customFormat="1" x14ac:dyDescent="0.2">
      <c r="A572" s="24">
        <f t="shared" si="284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27">
        <v>42392</v>
      </c>
      <c r="G572" s="24">
        <v>4</v>
      </c>
      <c r="H572" s="28">
        <v>40</v>
      </c>
      <c r="I572" s="29" t="s">
        <v>69</v>
      </c>
      <c r="J572" s="30" t="s">
        <v>30</v>
      </c>
      <c r="K572" s="29" t="s">
        <v>71</v>
      </c>
      <c r="L572" s="28" t="s">
        <v>54</v>
      </c>
      <c r="M572" s="28" t="s">
        <v>141</v>
      </c>
      <c r="N572" s="31">
        <v>6924.65</v>
      </c>
      <c r="O572" s="32"/>
      <c r="P572" s="32">
        <f t="shared" si="293"/>
        <v>6924.65</v>
      </c>
      <c r="Q572" s="35">
        <v>1091</v>
      </c>
      <c r="R572" s="35"/>
      <c r="S572" s="32"/>
      <c r="T572" s="33">
        <f t="shared" si="294"/>
        <v>1211.8137499999998</v>
      </c>
      <c r="U572" s="35">
        <f t="shared" si="295"/>
        <v>207.73949999999999</v>
      </c>
      <c r="V572" s="48">
        <f t="shared" si="307"/>
        <v>415.47899999999998</v>
      </c>
      <c r="W572" s="35">
        <f t="shared" si="296"/>
        <v>138.49299999999999</v>
      </c>
      <c r="X572" s="41"/>
      <c r="Y572" s="35">
        <v>115.55</v>
      </c>
      <c r="Z572" s="32"/>
      <c r="AA572" s="49"/>
      <c r="AB572" s="35"/>
      <c r="AC572" s="41"/>
      <c r="AD572" s="35">
        <f t="shared" si="297"/>
        <v>117.71905</v>
      </c>
      <c r="AE572" s="35">
        <f t="shared" si="285"/>
        <v>3046.846</v>
      </c>
      <c r="AF572" s="41">
        <f t="shared" si="298"/>
        <v>5539.7199999999993</v>
      </c>
      <c r="AG572" s="32">
        <f t="shared" si="299"/>
        <v>11541.083333333332</v>
      </c>
      <c r="AH572" s="35">
        <v>3462.3</v>
      </c>
      <c r="AI572" s="35">
        <f t="shared" si="308"/>
        <v>3462.3249999999998</v>
      </c>
      <c r="AJ572" s="35">
        <f t="shared" si="309"/>
        <v>692.46499999999992</v>
      </c>
      <c r="AK572" s="35">
        <f t="shared" si="310"/>
        <v>1154.1083333333333</v>
      </c>
      <c r="AL572" s="35">
        <f t="shared" si="311"/>
        <v>3462.3249999999998</v>
      </c>
      <c r="AM572" s="35">
        <f t="shared" si="312"/>
        <v>2769.8599999999997</v>
      </c>
      <c r="AN572" s="35"/>
      <c r="AO572" s="35"/>
      <c r="AP572" s="35"/>
      <c r="AQ572" s="35"/>
      <c r="AR572" s="36">
        <f t="shared" si="300"/>
        <v>157800.36426666664</v>
      </c>
      <c r="AS572" s="35"/>
    </row>
    <row r="573" spans="1:45" s="8" customFormat="1" x14ac:dyDescent="0.2">
      <c r="A573" s="24">
        <f t="shared" si="284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27">
        <v>42083</v>
      </c>
      <c r="G573" s="24">
        <v>4</v>
      </c>
      <c r="H573" s="28">
        <v>40</v>
      </c>
      <c r="I573" s="29" t="s">
        <v>69</v>
      </c>
      <c r="J573" s="30" t="s">
        <v>30</v>
      </c>
      <c r="K573" s="29" t="s">
        <v>71</v>
      </c>
      <c r="L573" s="28" t="s">
        <v>54</v>
      </c>
      <c r="M573" s="28" t="s">
        <v>141</v>
      </c>
      <c r="N573" s="31">
        <v>6924.65</v>
      </c>
      <c r="O573" s="32"/>
      <c r="P573" s="32">
        <f t="shared" si="293"/>
        <v>6924.65</v>
      </c>
      <c r="Q573" s="35">
        <v>1091</v>
      </c>
      <c r="R573" s="35"/>
      <c r="S573" s="32"/>
      <c r="T573" s="33">
        <f t="shared" si="294"/>
        <v>1211.8137499999998</v>
      </c>
      <c r="U573" s="35">
        <f t="shared" si="295"/>
        <v>207.73949999999999</v>
      </c>
      <c r="V573" s="48">
        <f t="shared" si="307"/>
        <v>415.47899999999998</v>
      </c>
      <c r="W573" s="35">
        <f t="shared" si="296"/>
        <v>138.49299999999999</v>
      </c>
      <c r="X573" s="41"/>
      <c r="Y573" s="35">
        <v>115.55</v>
      </c>
      <c r="Z573" s="32"/>
      <c r="AA573" s="49"/>
      <c r="AB573" s="35"/>
      <c r="AC573" s="41"/>
      <c r="AD573" s="35">
        <f t="shared" si="297"/>
        <v>117.71905</v>
      </c>
      <c r="AE573" s="35">
        <f t="shared" si="285"/>
        <v>3046.846</v>
      </c>
      <c r="AF573" s="41">
        <f t="shared" si="298"/>
        <v>5539.7199999999993</v>
      </c>
      <c r="AG573" s="32">
        <f t="shared" si="299"/>
        <v>11541.083333333332</v>
      </c>
      <c r="AH573" s="35">
        <v>3462.3</v>
      </c>
      <c r="AI573" s="35">
        <f t="shared" si="308"/>
        <v>3462.3249999999998</v>
      </c>
      <c r="AJ573" s="35">
        <f t="shared" si="309"/>
        <v>692.46499999999992</v>
      </c>
      <c r="AK573" s="35">
        <f t="shared" si="310"/>
        <v>1154.1083333333333</v>
      </c>
      <c r="AL573" s="35">
        <f t="shared" si="311"/>
        <v>3462.3249999999998</v>
      </c>
      <c r="AM573" s="35">
        <f t="shared" si="312"/>
        <v>2769.8599999999997</v>
      </c>
      <c r="AN573" s="35"/>
      <c r="AO573" s="35"/>
      <c r="AP573" s="35"/>
      <c r="AQ573" s="35"/>
      <c r="AR573" s="36">
        <f t="shared" si="300"/>
        <v>157800.36426666664</v>
      </c>
      <c r="AS573" s="35"/>
    </row>
    <row r="574" spans="1:45" s="8" customFormat="1" x14ac:dyDescent="0.2">
      <c r="A574" s="24">
        <f t="shared" si="284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27">
        <v>42762</v>
      </c>
      <c r="G574" s="24">
        <v>4</v>
      </c>
      <c r="H574" s="28">
        <v>40</v>
      </c>
      <c r="I574" s="29" t="s">
        <v>69</v>
      </c>
      <c r="J574" s="30" t="s">
        <v>30</v>
      </c>
      <c r="K574" s="29" t="s">
        <v>71</v>
      </c>
      <c r="L574" s="28" t="s">
        <v>54</v>
      </c>
      <c r="M574" s="28" t="s">
        <v>141</v>
      </c>
      <c r="N574" s="31">
        <v>6924.65</v>
      </c>
      <c r="O574" s="32"/>
      <c r="P574" s="32">
        <f>N574+O574</f>
        <v>6924.65</v>
      </c>
      <c r="Q574" s="35">
        <v>1091</v>
      </c>
      <c r="R574" s="35"/>
      <c r="S574" s="32"/>
      <c r="T574" s="33">
        <f t="shared" si="294"/>
        <v>1211.8137499999998</v>
      </c>
      <c r="U574" s="35">
        <f t="shared" si="295"/>
        <v>207.73949999999999</v>
      </c>
      <c r="V574" s="48">
        <f t="shared" si="307"/>
        <v>415.47899999999998</v>
      </c>
      <c r="W574" s="35">
        <f t="shared" si="296"/>
        <v>138.49299999999999</v>
      </c>
      <c r="X574" s="41"/>
      <c r="Y574" s="35">
        <v>115.55</v>
      </c>
      <c r="Z574" s="32"/>
      <c r="AA574" s="49"/>
      <c r="AB574" s="35"/>
      <c r="AC574" s="41"/>
      <c r="AD574" s="35">
        <f t="shared" si="297"/>
        <v>117.71905</v>
      </c>
      <c r="AE574" s="35">
        <f t="shared" si="285"/>
        <v>3046.846</v>
      </c>
      <c r="AF574" s="41">
        <f t="shared" si="298"/>
        <v>5539.7199999999993</v>
      </c>
      <c r="AG574" s="32">
        <f t="shared" si="299"/>
        <v>11541.083333333332</v>
      </c>
      <c r="AH574" s="35">
        <v>3462.3</v>
      </c>
      <c r="AI574" s="35">
        <f t="shared" si="308"/>
        <v>3462.3249999999998</v>
      </c>
      <c r="AJ574" s="35">
        <f t="shared" si="309"/>
        <v>692.46499999999992</v>
      </c>
      <c r="AK574" s="35">
        <f t="shared" si="310"/>
        <v>1154.1083333333333</v>
      </c>
      <c r="AL574" s="35">
        <f t="shared" si="311"/>
        <v>3462.3249999999998</v>
      </c>
      <c r="AM574" s="35">
        <f t="shared" si="312"/>
        <v>2769.8599999999997</v>
      </c>
      <c r="AN574" s="35"/>
      <c r="AO574" s="35"/>
      <c r="AP574" s="35"/>
      <c r="AQ574" s="35"/>
      <c r="AR574" s="36">
        <f t="shared" si="300"/>
        <v>157800.36426666664</v>
      </c>
      <c r="AS574" s="35"/>
    </row>
    <row r="575" spans="1:45" s="8" customFormat="1" x14ac:dyDescent="0.2">
      <c r="A575" s="24">
        <f t="shared" si="284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27"/>
      <c r="G575" s="24">
        <v>3</v>
      </c>
      <c r="H575" s="28">
        <v>40</v>
      </c>
      <c r="I575" s="29" t="s">
        <v>69</v>
      </c>
      <c r="J575" s="30" t="s">
        <v>34</v>
      </c>
      <c r="K575" s="29" t="s">
        <v>71</v>
      </c>
      <c r="L575" s="28" t="s">
        <v>54</v>
      </c>
      <c r="M575" s="28"/>
      <c r="N575" s="31">
        <v>6622.45</v>
      </c>
      <c r="O575" s="32"/>
      <c r="P575" s="32">
        <f t="shared" si="293"/>
        <v>6622.45</v>
      </c>
      <c r="Q575" s="35">
        <v>1091</v>
      </c>
      <c r="R575" s="35"/>
      <c r="S575" s="32"/>
      <c r="T575" s="33">
        <f t="shared" si="294"/>
        <v>1158.9287499999998</v>
      </c>
      <c r="U575" s="35">
        <f t="shared" si="295"/>
        <v>198.67349999999999</v>
      </c>
      <c r="V575" s="48">
        <f t="shared" si="307"/>
        <v>397.34699999999998</v>
      </c>
      <c r="W575" s="35">
        <f t="shared" si="296"/>
        <v>132.44900000000001</v>
      </c>
      <c r="X575" s="41"/>
      <c r="Y575" s="35">
        <v>115.55</v>
      </c>
      <c r="Z575" s="32"/>
      <c r="AA575" s="49"/>
      <c r="AB575" s="35"/>
      <c r="AC575" s="41"/>
      <c r="AD575" s="35">
        <f t="shared" si="297"/>
        <v>112.58165000000001</v>
      </c>
      <c r="AE575" s="35">
        <f t="shared" si="285"/>
        <v>2913.8780000000002</v>
      </c>
      <c r="AF575" s="41">
        <f t="shared" si="298"/>
        <v>5297.96</v>
      </c>
      <c r="AG575" s="32">
        <f t="shared" si="299"/>
        <v>11037.416666666666</v>
      </c>
      <c r="AH575" s="35">
        <v>0</v>
      </c>
      <c r="AI575" s="35">
        <f t="shared" si="308"/>
        <v>3311.2249999999999</v>
      </c>
      <c r="AJ575" s="35">
        <f t="shared" si="309"/>
        <v>662.245</v>
      </c>
      <c r="AK575" s="35">
        <f t="shared" si="310"/>
        <v>1103.7416666666668</v>
      </c>
      <c r="AL575" s="35">
        <f t="shared" si="311"/>
        <v>3311.2249999999999</v>
      </c>
      <c r="AM575" s="35">
        <f t="shared" si="312"/>
        <v>2648.98</v>
      </c>
      <c r="AN575" s="35"/>
      <c r="AO575" s="35"/>
      <c r="AP575" s="35"/>
      <c r="AQ575" s="35"/>
      <c r="AR575" s="36">
        <f t="shared" si="300"/>
        <v>148234.43013333334</v>
      </c>
      <c r="AS575" s="35" t="s">
        <v>72</v>
      </c>
    </row>
    <row r="576" spans="1:45" s="8" customFormat="1" x14ac:dyDescent="0.2">
      <c r="A576" s="24">
        <f t="shared" si="284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27">
        <v>39417</v>
      </c>
      <c r="G576" s="24">
        <v>3</v>
      </c>
      <c r="H576" s="28">
        <v>40</v>
      </c>
      <c r="I576" s="29" t="s">
        <v>69</v>
      </c>
      <c r="J576" s="30" t="s">
        <v>34</v>
      </c>
      <c r="K576" s="29" t="s">
        <v>71</v>
      </c>
      <c r="L576" s="28" t="s">
        <v>54</v>
      </c>
      <c r="M576" s="28" t="s">
        <v>141</v>
      </c>
      <c r="N576" s="31">
        <v>6622.45</v>
      </c>
      <c r="O576" s="32"/>
      <c r="P576" s="32">
        <f t="shared" ref="P576:P629" si="313">N576+O576</f>
        <v>6622.45</v>
      </c>
      <c r="Q576" s="35">
        <v>1091</v>
      </c>
      <c r="R576" s="35"/>
      <c r="S576" s="32"/>
      <c r="T576" s="33">
        <f t="shared" si="294"/>
        <v>1158.9287499999998</v>
      </c>
      <c r="U576" s="35">
        <f t="shared" si="295"/>
        <v>198.67349999999999</v>
      </c>
      <c r="V576" s="48">
        <f t="shared" si="307"/>
        <v>484.76459999999997</v>
      </c>
      <c r="W576" s="35">
        <f t="shared" si="296"/>
        <v>132.44900000000001</v>
      </c>
      <c r="X576" s="41">
        <v>1456.96</v>
      </c>
      <c r="Y576" s="35">
        <v>115.55</v>
      </c>
      <c r="Z576" s="32"/>
      <c r="AA576" s="49"/>
      <c r="AB576" s="35"/>
      <c r="AC576" s="41"/>
      <c r="AD576" s="35">
        <f t="shared" si="297"/>
        <v>112.58165000000001</v>
      </c>
      <c r="AE576" s="35">
        <f t="shared" si="285"/>
        <v>2913.8780000000002</v>
      </c>
      <c r="AF576" s="41">
        <f t="shared" si="298"/>
        <v>6463.5280000000002</v>
      </c>
      <c r="AG576" s="32">
        <f t="shared" si="299"/>
        <v>13465.683333333334</v>
      </c>
      <c r="AH576" s="35">
        <v>3311.25</v>
      </c>
      <c r="AI576" s="35">
        <f t="shared" si="308"/>
        <v>3311.2249999999999</v>
      </c>
      <c r="AJ576" s="35">
        <f t="shared" si="309"/>
        <v>807.94100000000003</v>
      </c>
      <c r="AK576" s="35">
        <f t="shared" si="310"/>
        <v>1346.5683333333334</v>
      </c>
      <c r="AL576" s="35">
        <f t="shared" si="311"/>
        <v>4039.7049999999999</v>
      </c>
      <c r="AM576" s="35">
        <f t="shared" si="312"/>
        <v>3231.7640000000001</v>
      </c>
      <c r="AN576" s="35"/>
      <c r="AO576" s="35"/>
      <c r="AP576" s="35"/>
      <c r="AQ576" s="35"/>
      <c r="AR576" s="36">
        <f t="shared" si="300"/>
        <v>175371.83266666671</v>
      </c>
      <c r="AS576" s="35"/>
    </row>
    <row r="577" spans="1:45" s="8" customFormat="1" x14ac:dyDescent="0.2">
      <c r="A577" s="24">
        <f t="shared" si="284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27">
        <v>42646</v>
      </c>
      <c r="G577" s="24">
        <v>3</v>
      </c>
      <c r="H577" s="28">
        <v>40</v>
      </c>
      <c r="I577" s="29" t="s">
        <v>69</v>
      </c>
      <c r="J577" s="30" t="s">
        <v>34</v>
      </c>
      <c r="K577" s="29" t="s">
        <v>71</v>
      </c>
      <c r="L577" s="28" t="s">
        <v>54</v>
      </c>
      <c r="M577" s="28" t="s">
        <v>141</v>
      </c>
      <c r="N577" s="31">
        <v>6622.45</v>
      </c>
      <c r="O577" s="32"/>
      <c r="P577" s="32">
        <f t="shared" si="313"/>
        <v>6622.45</v>
      </c>
      <c r="Q577" s="35">
        <v>1091</v>
      </c>
      <c r="R577" s="35"/>
      <c r="S577" s="32"/>
      <c r="T577" s="33">
        <f t="shared" si="294"/>
        <v>1158.9287499999998</v>
      </c>
      <c r="U577" s="35">
        <f t="shared" si="295"/>
        <v>198.67349999999999</v>
      </c>
      <c r="V577" s="48">
        <f t="shared" si="307"/>
        <v>397.34699999999998</v>
      </c>
      <c r="W577" s="35">
        <f t="shared" si="296"/>
        <v>132.44900000000001</v>
      </c>
      <c r="X577" s="41"/>
      <c r="Y577" s="35">
        <v>115.55</v>
      </c>
      <c r="Z577" s="32"/>
      <c r="AA577" s="49"/>
      <c r="AB577" s="35"/>
      <c r="AC577" s="41"/>
      <c r="AD577" s="35">
        <f t="shared" si="297"/>
        <v>112.58165000000001</v>
      </c>
      <c r="AE577" s="35">
        <f t="shared" si="285"/>
        <v>2913.8780000000002</v>
      </c>
      <c r="AF577" s="41">
        <f t="shared" si="298"/>
        <v>5297.96</v>
      </c>
      <c r="AG577" s="32">
        <f t="shared" si="299"/>
        <v>11037.416666666666</v>
      </c>
      <c r="AH577" s="35">
        <v>3311.25</v>
      </c>
      <c r="AI577" s="35">
        <f t="shared" si="308"/>
        <v>3311.2249999999999</v>
      </c>
      <c r="AJ577" s="35">
        <f t="shared" si="309"/>
        <v>662.245</v>
      </c>
      <c r="AK577" s="35">
        <f t="shared" si="310"/>
        <v>1103.7416666666668</v>
      </c>
      <c r="AL577" s="35">
        <f t="shared" si="311"/>
        <v>3311.2249999999999</v>
      </c>
      <c r="AM577" s="35">
        <f t="shared" si="312"/>
        <v>2648.98</v>
      </c>
      <c r="AN577" s="35"/>
      <c r="AO577" s="35"/>
      <c r="AP577" s="35"/>
      <c r="AQ577" s="35"/>
      <c r="AR577" s="36">
        <f t="shared" si="300"/>
        <v>151545.68013333334</v>
      </c>
      <c r="AS577" s="35"/>
    </row>
    <row r="578" spans="1:45" s="8" customFormat="1" x14ac:dyDescent="0.2">
      <c r="A578" s="24">
        <f t="shared" si="284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27">
        <v>36770</v>
      </c>
      <c r="G578" s="24"/>
      <c r="H578" s="28">
        <v>40</v>
      </c>
      <c r="I578" s="29" t="s">
        <v>68</v>
      </c>
      <c r="J578" s="30" t="s">
        <v>178</v>
      </c>
      <c r="K578" s="29" t="s">
        <v>70</v>
      </c>
      <c r="L578" s="28" t="s">
        <v>55</v>
      </c>
      <c r="M578" s="28" t="s">
        <v>141</v>
      </c>
      <c r="N578" s="31">
        <v>40914.699999999997</v>
      </c>
      <c r="O578" s="32"/>
      <c r="P578" s="32">
        <f t="shared" si="313"/>
        <v>40914.699999999997</v>
      </c>
      <c r="Q578" s="35">
        <v>1091</v>
      </c>
      <c r="R578" s="35"/>
      <c r="S578" s="32"/>
      <c r="T578" s="33">
        <f t="shared" si="294"/>
        <v>7160.0724999999993</v>
      </c>
      <c r="U578" s="35">
        <f t="shared" si="295"/>
        <v>1227.4409999999998</v>
      </c>
      <c r="V578" s="47">
        <v>1292.6300000000001</v>
      </c>
      <c r="W578" s="35">
        <f t="shared" si="296"/>
        <v>818.29399999999998</v>
      </c>
      <c r="X578" s="41"/>
      <c r="Y578" s="35"/>
      <c r="Z578" s="32"/>
      <c r="AA578" s="49"/>
      <c r="AB578" s="35"/>
      <c r="AC578" s="41"/>
      <c r="AD578" s="35">
        <f t="shared" si="297"/>
        <v>695.54989999999998</v>
      </c>
      <c r="AE578" s="35">
        <f t="shared" si="285"/>
        <v>18002.468000000001</v>
      </c>
      <c r="AF578" s="41">
        <f t="shared" si="298"/>
        <v>32731.759999999998</v>
      </c>
      <c r="AG578" s="32">
        <f t="shared" si="299"/>
        <v>68191.166666666657</v>
      </c>
      <c r="AH578" s="35">
        <v>0</v>
      </c>
      <c r="AI578" s="35">
        <v>9666.0499999999993</v>
      </c>
      <c r="AJ578" s="35"/>
      <c r="AK578" s="35"/>
      <c r="AL578" s="35"/>
      <c r="AM578" s="35"/>
      <c r="AN578" s="35"/>
      <c r="AO578" s="35"/>
      <c r="AP578" s="35"/>
      <c r="AQ578" s="35"/>
      <c r="AR578" s="36">
        <f t="shared" si="300"/>
        <v>766987.69346666662</v>
      </c>
      <c r="AS578" s="35"/>
    </row>
    <row r="579" spans="1:45" s="8" customFormat="1" x14ac:dyDescent="0.2">
      <c r="A579" s="24">
        <f t="shared" si="284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27">
        <v>43540</v>
      </c>
      <c r="G579" s="24"/>
      <c r="H579" s="28">
        <v>40</v>
      </c>
      <c r="I579" s="29" t="s">
        <v>68</v>
      </c>
      <c r="J579" s="30" t="s">
        <v>180</v>
      </c>
      <c r="K579" s="29" t="s">
        <v>70</v>
      </c>
      <c r="L579" s="28" t="s">
        <v>55</v>
      </c>
      <c r="M579" s="28" t="s">
        <v>141</v>
      </c>
      <c r="N579" s="31">
        <v>30074.9</v>
      </c>
      <c r="O579" s="32"/>
      <c r="P579" s="32">
        <f t="shared" si="313"/>
        <v>30074.9</v>
      </c>
      <c r="Q579" s="35">
        <v>1091</v>
      </c>
      <c r="R579" s="35"/>
      <c r="S579" s="32"/>
      <c r="T579" s="33">
        <f t="shared" si="294"/>
        <v>5263.1075000000001</v>
      </c>
      <c r="U579" s="35">
        <f t="shared" si="295"/>
        <v>902.24699999999996</v>
      </c>
      <c r="V579" s="47">
        <v>1292.6300000000001</v>
      </c>
      <c r="W579" s="35">
        <f t="shared" si="296"/>
        <v>601.49800000000005</v>
      </c>
      <c r="X579" s="41"/>
      <c r="Y579" s="35"/>
      <c r="Z579" s="32"/>
      <c r="AA579" s="49"/>
      <c r="AB579" s="35"/>
      <c r="AC579" s="41"/>
      <c r="AD579" s="35">
        <f t="shared" si="297"/>
        <v>511.27330000000006</v>
      </c>
      <c r="AE579" s="35">
        <f t="shared" si="285"/>
        <v>13232.956000000002</v>
      </c>
      <c r="AF579" s="41">
        <f t="shared" si="298"/>
        <v>24059.919999999998</v>
      </c>
      <c r="AG579" s="32">
        <f t="shared" si="299"/>
        <v>50124.833333333336</v>
      </c>
      <c r="AH579" s="35">
        <v>0</v>
      </c>
      <c r="AI579" s="35">
        <v>9666.0499999999993</v>
      </c>
      <c r="AJ579" s="35"/>
      <c r="AK579" s="35"/>
      <c r="AL579" s="35"/>
      <c r="AM579" s="35"/>
      <c r="AN579" s="35"/>
      <c r="AO579" s="35"/>
      <c r="AP579" s="35"/>
      <c r="AQ579" s="35"/>
      <c r="AR579" s="36">
        <f t="shared" si="300"/>
        <v>573923.62893333333</v>
      </c>
      <c r="AS579" s="35"/>
    </row>
    <row r="580" spans="1:45" s="8" customFormat="1" x14ac:dyDescent="0.2">
      <c r="A580" s="24">
        <f t="shared" si="284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27">
        <v>36785</v>
      </c>
      <c r="G580" s="24"/>
      <c r="H580" s="28">
        <v>40</v>
      </c>
      <c r="I580" s="29" t="s">
        <v>68</v>
      </c>
      <c r="J580" s="30" t="s">
        <v>157</v>
      </c>
      <c r="K580" s="29" t="s">
        <v>70</v>
      </c>
      <c r="L580" s="28" t="s">
        <v>55</v>
      </c>
      <c r="M580" s="28" t="s">
        <v>142</v>
      </c>
      <c r="N580" s="31">
        <v>29113.45</v>
      </c>
      <c r="O580" s="32"/>
      <c r="P580" s="32">
        <f t="shared" si="313"/>
        <v>29113.45</v>
      </c>
      <c r="Q580" s="35">
        <v>1091</v>
      </c>
      <c r="R580" s="35"/>
      <c r="S580" s="32"/>
      <c r="T580" s="33">
        <f t="shared" si="294"/>
        <v>5094.8537500000002</v>
      </c>
      <c r="U580" s="35">
        <f t="shared" si="295"/>
        <v>873.40350000000001</v>
      </c>
      <c r="V580" s="47">
        <v>1292.6300000000001</v>
      </c>
      <c r="W580" s="35">
        <f t="shared" si="296"/>
        <v>582.26900000000001</v>
      </c>
      <c r="X580" s="41"/>
      <c r="Y580" s="35"/>
      <c r="Z580" s="32"/>
      <c r="AA580" s="49"/>
      <c r="AB580" s="35"/>
      <c r="AC580" s="41"/>
      <c r="AD580" s="35">
        <f t="shared" si="297"/>
        <v>494.92865000000006</v>
      </c>
      <c r="AE580" s="35">
        <f t="shared" si="285"/>
        <v>12809.918</v>
      </c>
      <c r="AF580" s="41">
        <f t="shared" si="298"/>
        <v>23290.760000000002</v>
      </c>
      <c r="AG580" s="32">
        <f t="shared" si="299"/>
        <v>48522.416666666672</v>
      </c>
      <c r="AH580" s="35">
        <v>14556.75</v>
      </c>
      <c r="AI580" s="35">
        <v>9666.0499999999993</v>
      </c>
      <c r="AJ580" s="35"/>
      <c r="AK580" s="35"/>
      <c r="AL580" s="35"/>
      <c r="AM580" s="35"/>
      <c r="AN580" s="35"/>
      <c r="AO580" s="35"/>
      <c r="AP580" s="35"/>
      <c r="AQ580" s="35"/>
      <c r="AR580" s="36">
        <f t="shared" si="300"/>
        <v>571356.31346666662</v>
      </c>
      <c r="AS580" s="35"/>
    </row>
    <row r="581" spans="1:45" s="8" customFormat="1" x14ac:dyDescent="0.2">
      <c r="A581" s="24">
        <f t="shared" si="284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27">
        <v>43497</v>
      </c>
      <c r="G581" s="24"/>
      <c r="H581" s="28">
        <v>40</v>
      </c>
      <c r="I581" s="29" t="s">
        <v>68</v>
      </c>
      <c r="J581" s="30" t="s">
        <v>157</v>
      </c>
      <c r="K581" s="29" t="s">
        <v>70</v>
      </c>
      <c r="L581" s="28" t="s">
        <v>55</v>
      </c>
      <c r="M581" s="28" t="s">
        <v>142</v>
      </c>
      <c r="N581" s="31">
        <v>29113.45</v>
      </c>
      <c r="O581" s="32"/>
      <c r="P581" s="32">
        <f t="shared" si="313"/>
        <v>29113.45</v>
      </c>
      <c r="Q581" s="35">
        <v>1091</v>
      </c>
      <c r="R581" s="35"/>
      <c r="S581" s="32"/>
      <c r="T581" s="33">
        <f t="shared" ref="T581:T630" si="314">(N581*17.5%)</f>
        <v>5094.8537500000002</v>
      </c>
      <c r="U581" s="35">
        <f t="shared" ref="U581:U630" si="315">N581*3%</f>
        <v>873.40350000000001</v>
      </c>
      <c r="V581" s="47">
        <v>1292.6300000000001</v>
      </c>
      <c r="W581" s="35">
        <f t="shared" ref="W581:W630" si="316">N581*2%</f>
        <v>582.26900000000001</v>
      </c>
      <c r="X581" s="41"/>
      <c r="Y581" s="35"/>
      <c r="Z581" s="32"/>
      <c r="AA581" s="49"/>
      <c r="AB581" s="35"/>
      <c r="AC581" s="41"/>
      <c r="AD581" s="35">
        <f t="shared" ref="AD581:AD630" si="317">N581*1.7%</f>
        <v>494.92865000000006</v>
      </c>
      <c r="AE581" s="35">
        <f t="shared" si="285"/>
        <v>12809.918</v>
      </c>
      <c r="AF581" s="41">
        <f t="shared" ref="AF581:AF630" si="318">(N581+X581)/30*24</f>
        <v>23290.760000000002</v>
      </c>
      <c r="AG581" s="32">
        <f t="shared" ref="AG581:AG630" si="319">(N581+X581)/30*50</f>
        <v>48522.416666666672</v>
      </c>
      <c r="AH581" s="35">
        <v>0</v>
      </c>
      <c r="AI581" s="35">
        <v>9666.0499999999993</v>
      </c>
      <c r="AJ581" s="35"/>
      <c r="AK581" s="35"/>
      <c r="AL581" s="35"/>
      <c r="AM581" s="35"/>
      <c r="AN581" s="35"/>
      <c r="AO581" s="35"/>
      <c r="AP581" s="35"/>
      <c r="AQ581" s="35"/>
      <c r="AR581" s="36">
        <f t="shared" si="300"/>
        <v>556799.56346666662</v>
      </c>
      <c r="AS581" s="35"/>
    </row>
    <row r="582" spans="1:45" s="8" customFormat="1" x14ac:dyDescent="0.2">
      <c r="A582" s="24">
        <f t="shared" si="284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27">
        <v>38215</v>
      </c>
      <c r="G582" s="24"/>
      <c r="H582" s="28">
        <v>40</v>
      </c>
      <c r="I582" s="29" t="s">
        <v>68</v>
      </c>
      <c r="J582" s="30" t="s">
        <v>157</v>
      </c>
      <c r="K582" s="29" t="s">
        <v>70</v>
      </c>
      <c r="L582" s="28" t="s">
        <v>55</v>
      </c>
      <c r="M582" s="28" t="s">
        <v>142</v>
      </c>
      <c r="N582" s="31">
        <v>29113.45</v>
      </c>
      <c r="O582" s="32"/>
      <c r="P582" s="32">
        <f t="shared" si="313"/>
        <v>29113.45</v>
      </c>
      <c r="Q582" s="35">
        <v>1091</v>
      </c>
      <c r="R582" s="35"/>
      <c r="S582" s="32"/>
      <c r="T582" s="33">
        <f t="shared" si="314"/>
        <v>5094.8537500000002</v>
      </c>
      <c r="U582" s="35">
        <f t="shared" si="315"/>
        <v>873.40350000000001</v>
      </c>
      <c r="V582" s="47">
        <v>1292.6300000000001</v>
      </c>
      <c r="W582" s="35">
        <f t="shared" si="316"/>
        <v>582.26900000000001</v>
      </c>
      <c r="X582" s="41"/>
      <c r="Y582" s="35"/>
      <c r="Z582" s="32"/>
      <c r="AA582" s="49"/>
      <c r="AB582" s="35"/>
      <c r="AC582" s="41"/>
      <c r="AD582" s="35">
        <f t="shared" si="317"/>
        <v>494.92865000000006</v>
      </c>
      <c r="AE582" s="35">
        <f t="shared" si="285"/>
        <v>12809.918</v>
      </c>
      <c r="AF582" s="41">
        <f t="shared" si="318"/>
        <v>23290.760000000002</v>
      </c>
      <c r="AG582" s="32">
        <f t="shared" si="319"/>
        <v>48522.416666666672</v>
      </c>
      <c r="AH582" s="35">
        <v>14556.75</v>
      </c>
      <c r="AI582" s="35">
        <v>9666.0499999999993</v>
      </c>
      <c r="AJ582" s="35"/>
      <c r="AK582" s="35"/>
      <c r="AL582" s="35"/>
      <c r="AM582" s="35"/>
      <c r="AN582" s="35"/>
      <c r="AO582" s="35"/>
      <c r="AP582" s="35"/>
      <c r="AQ582" s="35"/>
      <c r="AR582" s="36">
        <f t="shared" ref="AR582:AR631" si="320">(P582+Q582+R582+S582+T582+U582+V582+W582+X582+Y582+Z582+AA582+AB582+AC582+AD582)*12+(AE582+AF582+AG582+AH582+AI582+AJ582+AK582+AL582+AM582+AN582+AO582+AP582+AQ582)</f>
        <v>571356.31346666662</v>
      </c>
      <c r="AS582" s="35"/>
    </row>
    <row r="583" spans="1:45" s="8" customFormat="1" x14ac:dyDescent="0.2">
      <c r="A583" s="24">
        <f t="shared" si="284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27">
        <v>43556</v>
      </c>
      <c r="G583" s="24"/>
      <c r="H583" s="28">
        <v>40</v>
      </c>
      <c r="I583" s="29" t="s">
        <v>68</v>
      </c>
      <c r="J583" s="30" t="s">
        <v>157</v>
      </c>
      <c r="K583" s="29" t="s">
        <v>70</v>
      </c>
      <c r="L583" s="28" t="s">
        <v>55</v>
      </c>
      <c r="M583" s="28" t="s">
        <v>142</v>
      </c>
      <c r="N583" s="31">
        <v>29113.45</v>
      </c>
      <c r="O583" s="32"/>
      <c r="P583" s="32">
        <f t="shared" ref="P583" si="321">N583+O583</f>
        <v>29113.45</v>
      </c>
      <c r="Q583" s="35">
        <v>1091</v>
      </c>
      <c r="R583" s="35"/>
      <c r="S583" s="32"/>
      <c r="T583" s="33">
        <f t="shared" si="314"/>
        <v>5094.8537500000002</v>
      </c>
      <c r="U583" s="35">
        <f t="shared" si="315"/>
        <v>873.40350000000001</v>
      </c>
      <c r="V583" s="47">
        <v>1292.6300000000001</v>
      </c>
      <c r="W583" s="35">
        <f t="shared" si="316"/>
        <v>582.26900000000001</v>
      </c>
      <c r="X583" s="41"/>
      <c r="Y583" s="35"/>
      <c r="Z583" s="32"/>
      <c r="AA583" s="49"/>
      <c r="AB583" s="35"/>
      <c r="AC583" s="41"/>
      <c r="AD583" s="35">
        <f t="shared" si="317"/>
        <v>494.92865000000006</v>
      </c>
      <c r="AE583" s="35">
        <f t="shared" si="285"/>
        <v>12809.918</v>
      </c>
      <c r="AF583" s="41">
        <f t="shared" si="318"/>
        <v>23290.760000000002</v>
      </c>
      <c r="AG583" s="32">
        <f t="shared" si="319"/>
        <v>48522.416666666672</v>
      </c>
      <c r="AH583" s="35">
        <v>0</v>
      </c>
      <c r="AI583" s="35">
        <v>9666.0499999999993</v>
      </c>
      <c r="AJ583" s="35"/>
      <c r="AK583" s="35"/>
      <c r="AL583" s="35"/>
      <c r="AM583" s="35"/>
      <c r="AN583" s="35"/>
      <c r="AO583" s="35"/>
      <c r="AP583" s="35"/>
      <c r="AQ583" s="35"/>
      <c r="AR583" s="36">
        <f t="shared" si="320"/>
        <v>556799.56346666662</v>
      </c>
      <c r="AS583" s="35"/>
    </row>
    <row r="584" spans="1:45" s="8" customFormat="1" x14ac:dyDescent="0.2">
      <c r="A584" s="24">
        <f t="shared" si="284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27">
        <v>41716</v>
      </c>
      <c r="G584" s="24">
        <v>14</v>
      </c>
      <c r="H584" s="28">
        <v>40</v>
      </c>
      <c r="I584" s="29" t="s">
        <v>69</v>
      </c>
      <c r="J584" s="30" t="s">
        <v>21</v>
      </c>
      <c r="K584" s="29" t="s">
        <v>70</v>
      </c>
      <c r="L584" s="28" t="s">
        <v>55</v>
      </c>
      <c r="M584" s="28" t="s">
        <v>141</v>
      </c>
      <c r="N584" s="31">
        <v>9666.0499999999993</v>
      </c>
      <c r="O584" s="32"/>
      <c r="P584" s="32">
        <f t="shared" si="313"/>
        <v>9666.0499999999993</v>
      </c>
      <c r="Q584" s="35">
        <v>1091</v>
      </c>
      <c r="R584" s="35"/>
      <c r="S584" s="32"/>
      <c r="T584" s="33">
        <f t="shared" si="314"/>
        <v>1691.5587499999997</v>
      </c>
      <c r="U584" s="35">
        <f t="shared" si="315"/>
        <v>289.98149999999998</v>
      </c>
      <c r="V584" s="48">
        <f t="shared" ref="V584:V607" si="322">(N584+X584)*6%</f>
        <v>637.95899999999995</v>
      </c>
      <c r="W584" s="35">
        <f t="shared" si="316"/>
        <v>193.321</v>
      </c>
      <c r="X584" s="41">
        <v>966.6</v>
      </c>
      <c r="Y584" s="35">
        <v>708.25</v>
      </c>
      <c r="Z584" s="32"/>
      <c r="AA584" s="49"/>
      <c r="AB584" s="35"/>
      <c r="AC584" s="41"/>
      <c r="AD584" s="35">
        <f t="shared" si="317"/>
        <v>164.32284999999999</v>
      </c>
      <c r="AE584" s="35">
        <f t="shared" si="285"/>
        <v>4253.0619999999999</v>
      </c>
      <c r="AF584" s="41">
        <f t="shared" si="318"/>
        <v>8506.1200000000008</v>
      </c>
      <c r="AG584" s="32">
        <f t="shared" si="319"/>
        <v>17721.083333333336</v>
      </c>
      <c r="AH584" s="35">
        <v>4833</v>
      </c>
      <c r="AI584" s="35">
        <f t="shared" ref="AI584:AI607" si="323">(N584/30)*15</f>
        <v>4833.0249999999996</v>
      </c>
      <c r="AJ584" s="35">
        <f t="shared" ref="AJ584:AJ607" si="324">(N584+X584)/30*3</f>
        <v>1063.2650000000001</v>
      </c>
      <c r="AK584" s="35">
        <f t="shared" ref="AK584:AK607" si="325">(N584+X584)/30*5</f>
        <v>1772.1083333333333</v>
      </c>
      <c r="AL584" s="35">
        <f t="shared" ref="AL584:AL607" si="326">(N584+X584)/30*15</f>
        <v>5316.3249999999998</v>
      </c>
      <c r="AM584" s="35">
        <f t="shared" ref="AM584:AM607" si="327">(N584+X584)/30*12</f>
        <v>4253.0600000000004</v>
      </c>
      <c r="AN584" s="35"/>
      <c r="AO584" s="35"/>
      <c r="AP584" s="35"/>
      <c r="AQ584" s="35"/>
      <c r="AR584" s="36">
        <f t="shared" si="320"/>
        <v>237459.56586666667</v>
      </c>
      <c r="AS584" s="35"/>
    </row>
    <row r="585" spans="1:45" s="8" customFormat="1" x14ac:dyDescent="0.2">
      <c r="A585" s="24">
        <f t="shared" ref="A585:A648" si="328">A584+1</f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27">
        <v>41761</v>
      </c>
      <c r="G585" s="24">
        <v>13</v>
      </c>
      <c r="H585" s="28">
        <v>40</v>
      </c>
      <c r="I585" s="29" t="s">
        <v>69</v>
      </c>
      <c r="J585" s="30" t="s">
        <v>23</v>
      </c>
      <c r="K585" s="29" t="s">
        <v>70</v>
      </c>
      <c r="L585" s="28" t="s">
        <v>55</v>
      </c>
      <c r="M585" s="28" t="s">
        <v>141</v>
      </c>
      <c r="N585" s="31">
        <v>9006.5499999999993</v>
      </c>
      <c r="O585" s="32"/>
      <c r="P585" s="32">
        <f t="shared" si="313"/>
        <v>9006.5499999999993</v>
      </c>
      <c r="Q585" s="35">
        <v>1091</v>
      </c>
      <c r="R585" s="35"/>
      <c r="S585" s="32"/>
      <c r="T585" s="33">
        <f t="shared" si="314"/>
        <v>1576.1462499999998</v>
      </c>
      <c r="U585" s="35">
        <f t="shared" si="315"/>
        <v>270.19649999999996</v>
      </c>
      <c r="V585" s="48">
        <f t="shared" si="322"/>
        <v>594.43259999999998</v>
      </c>
      <c r="W585" s="35">
        <f t="shared" si="316"/>
        <v>180.131</v>
      </c>
      <c r="X585" s="41">
        <v>900.66</v>
      </c>
      <c r="Y585" s="35">
        <v>708.25</v>
      </c>
      <c r="Z585" s="32"/>
      <c r="AA585" s="49"/>
      <c r="AB585" s="35"/>
      <c r="AC585" s="41"/>
      <c r="AD585" s="35">
        <f t="shared" si="317"/>
        <v>153.11134999999999</v>
      </c>
      <c r="AE585" s="35">
        <f t="shared" ref="AE585:AE648" si="329">(N585*4%)*11</f>
        <v>3962.8820000000001</v>
      </c>
      <c r="AF585" s="41">
        <f t="shared" si="318"/>
        <v>7925.7679999999991</v>
      </c>
      <c r="AG585" s="32">
        <f t="shared" si="319"/>
        <v>16512.016666666666</v>
      </c>
      <c r="AH585" s="35">
        <v>4503.3</v>
      </c>
      <c r="AI585" s="35">
        <f t="shared" si="323"/>
        <v>4503.2749999999996</v>
      </c>
      <c r="AJ585" s="35">
        <f t="shared" si="324"/>
        <v>990.72099999999989</v>
      </c>
      <c r="AK585" s="35">
        <f t="shared" si="325"/>
        <v>1651.2016666666664</v>
      </c>
      <c r="AL585" s="35">
        <f t="shared" si="326"/>
        <v>4953.6049999999996</v>
      </c>
      <c r="AM585" s="35">
        <f t="shared" si="327"/>
        <v>3962.8839999999996</v>
      </c>
      <c r="AN585" s="35"/>
      <c r="AO585" s="35"/>
      <c r="AP585" s="35"/>
      <c r="AQ585" s="35"/>
      <c r="AR585" s="36">
        <f t="shared" si="320"/>
        <v>222731.3857333333</v>
      </c>
      <c r="AS585" s="35"/>
    </row>
    <row r="586" spans="1:45" s="8" customFormat="1" x14ac:dyDescent="0.2">
      <c r="A586" s="24">
        <f t="shared" si="328"/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27">
        <v>39234</v>
      </c>
      <c r="G586" s="24">
        <v>13</v>
      </c>
      <c r="H586" s="28">
        <v>40</v>
      </c>
      <c r="I586" s="29" t="s">
        <v>69</v>
      </c>
      <c r="J586" s="30" t="s">
        <v>24</v>
      </c>
      <c r="K586" s="29" t="s">
        <v>70</v>
      </c>
      <c r="L586" s="28" t="s">
        <v>55</v>
      </c>
      <c r="M586" s="28" t="s">
        <v>144</v>
      </c>
      <c r="N586" s="31">
        <v>9006.5499999999993</v>
      </c>
      <c r="O586" s="32"/>
      <c r="P586" s="32">
        <f t="shared" si="313"/>
        <v>9006.5499999999993</v>
      </c>
      <c r="Q586" s="35">
        <v>1091</v>
      </c>
      <c r="R586" s="35"/>
      <c r="S586" s="32"/>
      <c r="T586" s="33">
        <f t="shared" si="314"/>
        <v>1576.1462499999998</v>
      </c>
      <c r="U586" s="35">
        <f t="shared" si="315"/>
        <v>270.19649999999996</v>
      </c>
      <c r="V586" s="48">
        <f t="shared" si="322"/>
        <v>670.0877999999999</v>
      </c>
      <c r="W586" s="35">
        <f t="shared" si="316"/>
        <v>180.131</v>
      </c>
      <c r="X586" s="41">
        <v>2161.58</v>
      </c>
      <c r="Y586" s="35">
        <v>708.25</v>
      </c>
      <c r="Z586" s="32"/>
      <c r="AA586" s="49"/>
      <c r="AB586" s="35"/>
      <c r="AC586" s="41"/>
      <c r="AD586" s="35">
        <f t="shared" si="317"/>
        <v>153.11134999999999</v>
      </c>
      <c r="AE586" s="35">
        <f t="shared" si="329"/>
        <v>3962.8820000000001</v>
      </c>
      <c r="AF586" s="41">
        <f t="shared" si="318"/>
        <v>8934.503999999999</v>
      </c>
      <c r="AG586" s="32">
        <f t="shared" si="319"/>
        <v>18613.55</v>
      </c>
      <c r="AH586" s="35">
        <v>4503.3</v>
      </c>
      <c r="AI586" s="35">
        <f t="shared" si="323"/>
        <v>4503.2749999999996</v>
      </c>
      <c r="AJ586" s="35">
        <f t="shared" si="324"/>
        <v>1116.8129999999999</v>
      </c>
      <c r="AK586" s="35">
        <f t="shared" si="325"/>
        <v>1861.3549999999998</v>
      </c>
      <c r="AL586" s="35">
        <f t="shared" si="326"/>
        <v>5584.0649999999996</v>
      </c>
      <c r="AM586" s="35">
        <f t="shared" si="327"/>
        <v>4467.2519999999995</v>
      </c>
      <c r="AN586" s="35"/>
      <c r="AO586" s="35"/>
      <c r="AP586" s="35"/>
      <c r="AQ586" s="35"/>
      <c r="AR586" s="36">
        <f t="shared" si="320"/>
        <v>243351.63079999998</v>
      </c>
      <c r="AS586" s="35"/>
    </row>
    <row r="587" spans="1:45" s="8" customFormat="1" x14ac:dyDescent="0.2">
      <c r="A587" s="24">
        <f t="shared" si="328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27">
        <v>40833</v>
      </c>
      <c r="G587" s="24">
        <v>10</v>
      </c>
      <c r="H587" s="28">
        <v>40</v>
      </c>
      <c r="I587" s="29" t="s">
        <v>69</v>
      </c>
      <c r="J587" s="30" t="s">
        <v>35</v>
      </c>
      <c r="K587" s="29" t="s">
        <v>70</v>
      </c>
      <c r="L587" s="28" t="s">
        <v>55</v>
      </c>
      <c r="M587" s="28" t="s">
        <v>141</v>
      </c>
      <c r="N587" s="31">
        <v>7723.6</v>
      </c>
      <c r="O587" s="32"/>
      <c r="P587" s="32">
        <f t="shared" si="313"/>
        <v>7723.6</v>
      </c>
      <c r="Q587" s="35">
        <v>1091</v>
      </c>
      <c r="R587" s="35"/>
      <c r="S587" s="32"/>
      <c r="T587" s="33">
        <f t="shared" si="314"/>
        <v>1351.6299999999999</v>
      </c>
      <c r="U587" s="35">
        <f t="shared" si="315"/>
        <v>231.708</v>
      </c>
      <c r="V587" s="48">
        <f t="shared" si="322"/>
        <v>528.29399999999998</v>
      </c>
      <c r="W587" s="35">
        <f t="shared" si="316"/>
        <v>154.47200000000001</v>
      </c>
      <c r="X587" s="41">
        <v>1081.3</v>
      </c>
      <c r="Y587" s="35">
        <v>708.25</v>
      </c>
      <c r="Z587" s="32"/>
      <c r="AA587" s="49"/>
      <c r="AB587" s="35"/>
      <c r="AC587" s="41">
        <v>1180</v>
      </c>
      <c r="AD587" s="35">
        <f t="shared" si="317"/>
        <v>131.30120000000002</v>
      </c>
      <c r="AE587" s="35">
        <f t="shared" si="329"/>
        <v>3398.384</v>
      </c>
      <c r="AF587" s="41">
        <f t="shared" si="318"/>
        <v>7043.92</v>
      </c>
      <c r="AG587" s="32">
        <f t="shared" si="319"/>
        <v>14674.833333333334</v>
      </c>
      <c r="AH587" s="35">
        <v>3861.75</v>
      </c>
      <c r="AI587" s="35">
        <f t="shared" si="323"/>
        <v>3861.7999999999997</v>
      </c>
      <c r="AJ587" s="35">
        <f t="shared" si="324"/>
        <v>880.49</v>
      </c>
      <c r="AK587" s="35">
        <f t="shared" si="325"/>
        <v>1467.4833333333333</v>
      </c>
      <c r="AL587" s="35">
        <f t="shared" si="326"/>
        <v>4402.45</v>
      </c>
      <c r="AM587" s="35">
        <f t="shared" si="327"/>
        <v>3521.96</v>
      </c>
      <c r="AN587" s="35"/>
      <c r="AO587" s="35"/>
      <c r="AP587" s="35"/>
      <c r="AQ587" s="35"/>
      <c r="AR587" s="36">
        <f t="shared" si="320"/>
        <v>213291.73306666664</v>
      </c>
      <c r="AS587" s="35"/>
    </row>
    <row r="588" spans="1:45" s="8" customFormat="1" x14ac:dyDescent="0.2">
      <c r="A588" s="24">
        <f t="shared" si="328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27">
        <v>36907</v>
      </c>
      <c r="G588" s="24">
        <v>9</v>
      </c>
      <c r="H588" s="28">
        <v>40</v>
      </c>
      <c r="I588" s="29" t="s">
        <v>69</v>
      </c>
      <c r="J588" s="30" t="s">
        <v>39</v>
      </c>
      <c r="K588" s="29" t="s">
        <v>70</v>
      </c>
      <c r="L588" s="28" t="s">
        <v>55</v>
      </c>
      <c r="M588" s="28" t="s">
        <v>141</v>
      </c>
      <c r="N588" s="31">
        <v>7350</v>
      </c>
      <c r="O588" s="32"/>
      <c r="P588" s="32">
        <f t="shared" si="313"/>
        <v>7350</v>
      </c>
      <c r="Q588" s="35">
        <v>1091</v>
      </c>
      <c r="R588" s="35"/>
      <c r="S588" s="32"/>
      <c r="T588" s="33">
        <f t="shared" si="314"/>
        <v>1286.25</v>
      </c>
      <c r="U588" s="35">
        <f t="shared" si="315"/>
        <v>220.5</v>
      </c>
      <c r="V588" s="48">
        <f t="shared" si="322"/>
        <v>599.76</v>
      </c>
      <c r="W588" s="35">
        <f t="shared" si="316"/>
        <v>147</v>
      </c>
      <c r="X588" s="41">
        <v>2646</v>
      </c>
      <c r="Y588" s="35">
        <v>708.25</v>
      </c>
      <c r="Z588" s="32"/>
      <c r="AA588" s="49"/>
      <c r="AB588" s="35"/>
      <c r="AC588" s="41"/>
      <c r="AD588" s="35">
        <f t="shared" si="317"/>
        <v>124.95</v>
      </c>
      <c r="AE588" s="35">
        <f t="shared" si="329"/>
        <v>3234</v>
      </c>
      <c r="AF588" s="41">
        <f t="shared" si="318"/>
        <v>7996.7999999999993</v>
      </c>
      <c r="AG588" s="32">
        <f t="shared" si="319"/>
        <v>16660</v>
      </c>
      <c r="AH588" s="35">
        <v>3675</v>
      </c>
      <c r="AI588" s="35">
        <f t="shared" si="323"/>
        <v>3675</v>
      </c>
      <c r="AJ588" s="35">
        <f t="shared" si="324"/>
        <v>999.59999999999991</v>
      </c>
      <c r="AK588" s="35">
        <f t="shared" si="325"/>
        <v>1666</v>
      </c>
      <c r="AL588" s="35">
        <f t="shared" si="326"/>
        <v>4998</v>
      </c>
      <c r="AM588" s="35">
        <f t="shared" si="327"/>
        <v>3998.3999999999996</v>
      </c>
      <c r="AN588" s="35"/>
      <c r="AO588" s="35"/>
      <c r="AP588" s="35"/>
      <c r="AQ588" s="35"/>
      <c r="AR588" s="36">
        <f t="shared" si="320"/>
        <v>216987.32</v>
      </c>
      <c r="AS588" s="35"/>
    </row>
    <row r="589" spans="1:45" s="8" customFormat="1" x14ac:dyDescent="0.2">
      <c r="A589" s="24">
        <f t="shared" si="328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27">
        <v>37742</v>
      </c>
      <c r="G589" s="24">
        <v>8</v>
      </c>
      <c r="H589" s="28">
        <v>40</v>
      </c>
      <c r="I589" s="29" t="s">
        <v>69</v>
      </c>
      <c r="J589" s="30" t="s">
        <v>37</v>
      </c>
      <c r="K589" s="29" t="s">
        <v>70</v>
      </c>
      <c r="L589" s="28" t="s">
        <v>55</v>
      </c>
      <c r="M589" s="28" t="s">
        <v>141</v>
      </c>
      <c r="N589" s="31">
        <v>6999.5</v>
      </c>
      <c r="O589" s="32"/>
      <c r="P589" s="32">
        <f t="shared" si="313"/>
        <v>6999.5</v>
      </c>
      <c r="Q589" s="35">
        <v>1091</v>
      </c>
      <c r="R589" s="35"/>
      <c r="S589" s="32"/>
      <c r="T589" s="33">
        <f t="shared" si="314"/>
        <v>1224.9124999999999</v>
      </c>
      <c r="U589" s="35">
        <f t="shared" si="315"/>
        <v>209.98499999999999</v>
      </c>
      <c r="V589" s="48">
        <f t="shared" si="322"/>
        <v>554.36279999999999</v>
      </c>
      <c r="W589" s="35">
        <f t="shared" si="316"/>
        <v>139.99</v>
      </c>
      <c r="X589" s="41">
        <v>2239.88</v>
      </c>
      <c r="Y589" s="35">
        <v>708.25</v>
      </c>
      <c r="Z589" s="32"/>
      <c r="AA589" s="49"/>
      <c r="AB589" s="35"/>
      <c r="AC589" s="41"/>
      <c r="AD589" s="35">
        <f t="shared" si="317"/>
        <v>118.9915</v>
      </c>
      <c r="AE589" s="35">
        <f t="shared" si="329"/>
        <v>3079.78</v>
      </c>
      <c r="AF589" s="41">
        <f t="shared" si="318"/>
        <v>7391.5040000000008</v>
      </c>
      <c r="AG589" s="32">
        <f t="shared" si="319"/>
        <v>15398.966666666669</v>
      </c>
      <c r="AH589" s="35">
        <v>3499.8</v>
      </c>
      <c r="AI589" s="35">
        <f t="shared" si="323"/>
        <v>3499.75</v>
      </c>
      <c r="AJ589" s="35">
        <f t="shared" si="324"/>
        <v>923.9380000000001</v>
      </c>
      <c r="AK589" s="35">
        <f t="shared" si="325"/>
        <v>1539.896666666667</v>
      </c>
      <c r="AL589" s="35">
        <f t="shared" si="326"/>
        <v>4619.6900000000005</v>
      </c>
      <c r="AM589" s="35">
        <f t="shared" si="327"/>
        <v>3695.7520000000004</v>
      </c>
      <c r="AN589" s="35"/>
      <c r="AO589" s="35"/>
      <c r="AP589" s="35"/>
      <c r="AQ589" s="35"/>
      <c r="AR589" s="36">
        <f t="shared" si="320"/>
        <v>203091.53893333336</v>
      </c>
      <c r="AS589" s="35"/>
    </row>
    <row r="590" spans="1:45" s="8" customFormat="1" x14ac:dyDescent="0.2">
      <c r="A590" s="24">
        <f t="shared" si="328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27">
        <v>39142</v>
      </c>
      <c r="G590" s="24">
        <v>8</v>
      </c>
      <c r="H590" s="28">
        <v>40</v>
      </c>
      <c r="I590" s="29" t="s">
        <v>69</v>
      </c>
      <c r="J590" s="30" t="s">
        <v>37</v>
      </c>
      <c r="K590" s="29" t="s">
        <v>70</v>
      </c>
      <c r="L590" s="28" t="s">
        <v>55</v>
      </c>
      <c r="M590" s="28" t="s">
        <v>141</v>
      </c>
      <c r="N590" s="31">
        <v>6999.5</v>
      </c>
      <c r="O590" s="32"/>
      <c r="P590" s="32">
        <f t="shared" si="313"/>
        <v>6999.5</v>
      </c>
      <c r="Q590" s="35">
        <v>1091</v>
      </c>
      <c r="R590" s="35"/>
      <c r="S590" s="32"/>
      <c r="T590" s="33">
        <f t="shared" si="314"/>
        <v>1224.9124999999999</v>
      </c>
      <c r="U590" s="35">
        <f t="shared" si="315"/>
        <v>209.98499999999999</v>
      </c>
      <c r="V590" s="48">
        <f t="shared" si="322"/>
        <v>520.77</v>
      </c>
      <c r="W590" s="35">
        <f t="shared" si="316"/>
        <v>139.99</v>
      </c>
      <c r="X590" s="41">
        <v>1680</v>
      </c>
      <c r="Y590" s="35">
        <v>708.25</v>
      </c>
      <c r="Z590" s="32"/>
      <c r="AA590" s="49"/>
      <c r="AB590" s="35"/>
      <c r="AC590" s="41"/>
      <c r="AD590" s="35">
        <f t="shared" si="317"/>
        <v>118.9915</v>
      </c>
      <c r="AE590" s="35">
        <f t="shared" si="329"/>
        <v>3079.78</v>
      </c>
      <c r="AF590" s="41">
        <f t="shared" si="318"/>
        <v>6943.6</v>
      </c>
      <c r="AG590" s="32">
        <f t="shared" si="319"/>
        <v>14465.833333333334</v>
      </c>
      <c r="AH590" s="35">
        <v>3499.8</v>
      </c>
      <c r="AI590" s="35">
        <f t="shared" si="323"/>
        <v>3499.75</v>
      </c>
      <c r="AJ590" s="35">
        <f t="shared" si="324"/>
        <v>867.95</v>
      </c>
      <c r="AK590" s="35">
        <f t="shared" si="325"/>
        <v>1446.5833333333333</v>
      </c>
      <c r="AL590" s="35">
        <f t="shared" si="326"/>
        <v>4339.75</v>
      </c>
      <c r="AM590" s="35">
        <f t="shared" si="327"/>
        <v>3471.8</v>
      </c>
      <c r="AN590" s="35"/>
      <c r="AO590" s="35"/>
      <c r="AP590" s="35"/>
      <c r="AQ590" s="35"/>
      <c r="AR590" s="36">
        <f t="shared" si="320"/>
        <v>193935.63466666668</v>
      </c>
      <c r="AS590" s="35"/>
    </row>
    <row r="591" spans="1:45" s="8" customFormat="1" x14ac:dyDescent="0.2">
      <c r="A591" s="24">
        <f t="shared" si="328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27">
        <v>43567</v>
      </c>
      <c r="G591" s="24">
        <v>8</v>
      </c>
      <c r="H591" s="28">
        <v>40</v>
      </c>
      <c r="I591" s="29" t="s">
        <v>69</v>
      </c>
      <c r="J591" s="30" t="s">
        <v>37</v>
      </c>
      <c r="K591" s="29" t="s">
        <v>70</v>
      </c>
      <c r="L591" s="28" t="s">
        <v>55</v>
      </c>
      <c r="M591" s="28" t="s">
        <v>141</v>
      </c>
      <c r="N591" s="31">
        <v>6999.5</v>
      </c>
      <c r="O591" s="32"/>
      <c r="P591" s="32">
        <f t="shared" ref="P591" si="330">N591+O591</f>
        <v>6999.5</v>
      </c>
      <c r="Q591" s="35">
        <v>1091</v>
      </c>
      <c r="R591" s="35"/>
      <c r="S591" s="32"/>
      <c r="T591" s="33">
        <f t="shared" ref="T591" si="331">(N591*17.5%)</f>
        <v>1224.9124999999999</v>
      </c>
      <c r="U591" s="35">
        <f t="shared" ref="U591" si="332">N591*3%</f>
        <v>209.98499999999999</v>
      </c>
      <c r="V591" s="48">
        <f t="shared" ref="V591" si="333">(N591+X591)*6%</f>
        <v>419.96999999999997</v>
      </c>
      <c r="W591" s="35">
        <f t="shared" ref="W591" si="334">N591*2%</f>
        <v>139.99</v>
      </c>
      <c r="X591" s="41"/>
      <c r="Y591" s="35">
        <v>708.25</v>
      </c>
      <c r="Z591" s="32"/>
      <c r="AA591" s="49"/>
      <c r="AB591" s="35"/>
      <c r="AC591" s="41"/>
      <c r="AD591" s="35">
        <f t="shared" ref="AD591" si="335">N591*1.7%</f>
        <v>118.9915</v>
      </c>
      <c r="AE591" s="35">
        <f t="shared" si="329"/>
        <v>3079.78</v>
      </c>
      <c r="AF591" s="41">
        <f t="shared" ref="AF591" si="336">(N591+X591)/30*24</f>
        <v>5599.6</v>
      </c>
      <c r="AG591" s="32">
        <f t="shared" ref="AG591" si="337">(N591+X591)/30*50</f>
        <v>11665.833333333334</v>
      </c>
      <c r="AH591" s="35">
        <v>0</v>
      </c>
      <c r="AI591" s="35">
        <f t="shared" ref="AI591" si="338">(N591/30)*15</f>
        <v>3499.75</v>
      </c>
      <c r="AJ591" s="35">
        <f t="shared" ref="AJ591" si="339">(N591+X591)/30*3</f>
        <v>699.95</v>
      </c>
      <c r="AK591" s="35">
        <f t="shared" ref="AK591" si="340">(N591+X591)/30*5</f>
        <v>1166.5833333333333</v>
      </c>
      <c r="AL591" s="35">
        <f t="shared" ref="AL591" si="341">(N591+X591)/30*15</f>
        <v>3499.75</v>
      </c>
      <c r="AM591" s="35">
        <f t="shared" ref="AM591" si="342">(N591+X591)/30*12</f>
        <v>2799.8</v>
      </c>
      <c r="AN591" s="35"/>
      <c r="AO591" s="35"/>
      <c r="AP591" s="35"/>
      <c r="AQ591" s="35"/>
      <c r="AR591" s="36">
        <f t="shared" ref="AR591" si="343">(P591+Q591+R591+S591+T591+U591+V591+W591+X591+Y591+Z591+AA591+AB591+AC591+AD591)*12+(AE591+AF591+AG591+AH591+AI591+AJ591+AK591+AL591+AM591+AN591+AO591+AP591+AQ591)</f>
        <v>162962.23466666666</v>
      </c>
      <c r="AS591" s="35"/>
    </row>
    <row r="592" spans="1:45" s="8" customFormat="1" x14ac:dyDescent="0.2">
      <c r="A592" s="24">
        <f t="shared" si="328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27">
        <v>39006</v>
      </c>
      <c r="G592" s="24">
        <v>8</v>
      </c>
      <c r="H592" s="28">
        <v>40</v>
      </c>
      <c r="I592" s="29" t="s">
        <v>69</v>
      </c>
      <c r="J592" s="30" t="s">
        <v>36</v>
      </c>
      <c r="K592" s="29" t="s">
        <v>70</v>
      </c>
      <c r="L592" s="28" t="s">
        <v>55</v>
      </c>
      <c r="M592" s="28" t="s">
        <v>141</v>
      </c>
      <c r="N592" s="31">
        <v>6999.5</v>
      </c>
      <c r="O592" s="32"/>
      <c r="P592" s="32">
        <f>N592+O592</f>
        <v>6999.5</v>
      </c>
      <c r="Q592" s="35">
        <v>1091</v>
      </c>
      <c r="R592" s="35"/>
      <c r="S592" s="32"/>
      <c r="T592" s="33">
        <f t="shared" si="314"/>
        <v>1224.9124999999999</v>
      </c>
      <c r="U592" s="35">
        <f t="shared" si="315"/>
        <v>209.98499999999999</v>
      </c>
      <c r="V592" s="48">
        <f t="shared" si="322"/>
        <v>520.76400000000001</v>
      </c>
      <c r="W592" s="35">
        <f t="shared" si="316"/>
        <v>139.99</v>
      </c>
      <c r="X592" s="41">
        <v>1679.9</v>
      </c>
      <c r="Y592" s="35">
        <v>708.25</v>
      </c>
      <c r="Z592" s="32"/>
      <c r="AA592" s="49"/>
      <c r="AB592" s="35"/>
      <c r="AC592" s="41"/>
      <c r="AD592" s="35">
        <f t="shared" si="317"/>
        <v>118.9915</v>
      </c>
      <c r="AE592" s="35">
        <f t="shared" si="329"/>
        <v>3079.78</v>
      </c>
      <c r="AF592" s="41">
        <f t="shared" si="318"/>
        <v>6943.52</v>
      </c>
      <c r="AG592" s="32">
        <f t="shared" si="319"/>
        <v>14465.666666666666</v>
      </c>
      <c r="AH592" s="35">
        <v>3499.8</v>
      </c>
      <c r="AI592" s="35">
        <f t="shared" si="323"/>
        <v>3499.75</v>
      </c>
      <c r="AJ592" s="35">
        <f t="shared" si="324"/>
        <v>867.94</v>
      </c>
      <c r="AK592" s="35">
        <f t="shared" si="325"/>
        <v>1446.5666666666666</v>
      </c>
      <c r="AL592" s="35">
        <f t="shared" si="326"/>
        <v>4339.7</v>
      </c>
      <c r="AM592" s="35">
        <f t="shared" si="327"/>
        <v>3471.76</v>
      </c>
      <c r="AN592" s="35"/>
      <c r="AO592" s="35"/>
      <c r="AP592" s="35"/>
      <c r="AQ592" s="35"/>
      <c r="AR592" s="36">
        <f t="shared" si="320"/>
        <v>193933.99933333334</v>
      </c>
      <c r="AS592" s="35"/>
    </row>
    <row r="593" spans="1:45" s="8" customFormat="1" x14ac:dyDescent="0.2">
      <c r="A593" s="24">
        <f t="shared" si="328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27">
        <v>36800</v>
      </c>
      <c r="G593" s="24">
        <v>8</v>
      </c>
      <c r="H593" s="28">
        <v>40</v>
      </c>
      <c r="I593" s="29" t="s">
        <v>69</v>
      </c>
      <c r="J593" s="30" t="s">
        <v>27</v>
      </c>
      <c r="K593" s="29" t="s">
        <v>70</v>
      </c>
      <c r="L593" s="28" t="s">
        <v>55</v>
      </c>
      <c r="M593" s="28" t="s">
        <v>141</v>
      </c>
      <c r="N593" s="31">
        <v>6999.5</v>
      </c>
      <c r="O593" s="32"/>
      <c r="P593" s="32">
        <f t="shared" si="313"/>
        <v>6999.5</v>
      </c>
      <c r="Q593" s="35">
        <v>1091</v>
      </c>
      <c r="R593" s="35"/>
      <c r="S593" s="32"/>
      <c r="T593" s="33">
        <f t="shared" si="314"/>
        <v>1224.9124999999999</v>
      </c>
      <c r="U593" s="35">
        <f t="shared" si="315"/>
        <v>209.98499999999999</v>
      </c>
      <c r="V593" s="48">
        <f t="shared" si="322"/>
        <v>571.16160000000002</v>
      </c>
      <c r="W593" s="35">
        <f t="shared" si="316"/>
        <v>139.99</v>
      </c>
      <c r="X593" s="41">
        <v>2519.86</v>
      </c>
      <c r="Y593" s="35">
        <v>708.25</v>
      </c>
      <c r="Z593" s="32"/>
      <c r="AA593" s="49"/>
      <c r="AB593" s="35"/>
      <c r="AC593" s="41"/>
      <c r="AD593" s="35">
        <f t="shared" si="317"/>
        <v>118.9915</v>
      </c>
      <c r="AE593" s="35">
        <f t="shared" si="329"/>
        <v>3079.78</v>
      </c>
      <c r="AF593" s="41">
        <f t="shared" si="318"/>
        <v>7615.4880000000003</v>
      </c>
      <c r="AG593" s="32">
        <f t="shared" si="319"/>
        <v>15865.6</v>
      </c>
      <c r="AH593" s="35">
        <v>3499.8</v>
      </c>
      <c r="AI593" s="35">
        <f t="shared" si="323"/>
        <v>3499.75</v>
      </c>
      <c r="AJ593" s="35">
        <f t="shared" si="324"/>
        <v>951.93600000000004</v>
      </c>
      <c r="AK593" s="35">
        <f t="shared" si="325"/>
        <v>1586.56</v>
      </c>
      <c r="AL593" s="35">
        <f t="shared" si="326"/>
        <v>4759.68</v>
      </c>
      <c r="AM593" s="35">
        <f t="shared" si="327"/>
        <v>3807.7440000000001</v>
      </c>
      <c r="AN593" s="35"/>
      <c r="AO593" s="35"/>
      <c r="AP593" s="35"/>
      <c r="AQ593" s="35"/>
      <c r="AR593" s="36">
        <f t="shared" si="320"/>
        <v>207670.14520000003</v>
      </c>
      <c r="AS593" s="35"/>
    </row>
    <row r="594" spans="1:45" s="8" customFormat="1" x14ac:dyDescent="0.2">
      <c r="A594" s="24">
        <f t="shared" si="328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27">
        <v>39692</v>
      </c>
      <c r="G594" s="24">
        <v>8</v>
      </c>
      <c r="H594" s="28">
        <v>40</v>
      </c>
      <c r="I594" s="29" t="s">
        <v>69</v>
      </c>
      <c r="J594" s="30" t="s">
        <v>27</v>
      </c>
      <c r="K594" s="29" t="s">
        <v>70</v>
      </c>
      <c r="L594" s="28" t="s">
        <v>55</v>
      </c>
      <c r="M594" s="28" t="s">
        <v>141</v>
      </c>
      <c r="N594" s="31">
        <v>6999.5</v>
      </c>
      <c r="O594" s="32"/>
      <c r="P594" s="32">
        <f t="shared" si="313"/>
        <v>6999.5</v>
      </c>
      <c r="Q594" s="35">
        <v>1091</v>
      </c>
      <c r="R594" s="35"/>
      <c r="S594" s="32"/>
      <c r="T594" s="33">
        <f t="shared" si="314"/>
        <v>1224.9124999999999</v>
      </c>
      <c r="U594" s="35">
        <f t="shared" si="315"/>
        <v>209.98499999999999</v>
      </c>
      <c r="V594" s="48">
        <f t="shared" si="322"/>
        <v>512.36519999999996</v>
      </c>
      <c r="W594" s="35">
        <f t="shared" si="316"/>
        <v>139.99</v>
      </c>
      <c r="X594" s="41">
        <v>1539.92</v>
      </c>
      <c r="Y594" s="35">
        <v>708.25</v>
      </c>
      <c r="Z594" s="32"/>
      <c r="AA594" s="49"/>
      <c r="AB594" s="35"/>
      <c r="AC594" s="41">
        <v>2360</v>
      </c>
      <c r="AD594" s="35">
        <f t="shared" si="317"/>
        <v>118.9915</v>
      </c>
      <c r="AE594" s="35">
        <f t="shared" si="329"/>
        <v>3079.78</v>
      </c>
      <c r="AF594" s="41">
        <f t="shared" si="318"/>
        <v>6831.5360000000001</v>
      </c>
      <c r="AG594" s="32">
        <f t="shared" si="319"/>
        <v>14232.366666666667</v>
      </c>
      <c r="AH594" s="35">
        <v>3499.8</v>
      </c>
      <c r="AI594" s="35">
        <f t="shared" si="323"/>
        <v>3499.75</v>
      </c>
      <c r="AJ594" s="35">
        <f t="shared" si="324"/>
        <v>853.94200000000001</v>
      </c>
      <c r="AK594" s="35">
        <f t="shared" si="325"/>
        <v>1423.2366666666667</v>
      </c>
      <c r="AL594" s="35">
        <f t="shared" si="326"/>
        <v>4269.71</v>
      </c>
      <c r="AM594" s="35">
        <f t="shared" si="327"/>
        <v>3415.768</v>
      </c>
      <c r="AN594" s="35"/>
      <c r="AO594" s="35"/>
      <c r="AP594" s="35"/>
      <c r="AQ594" s="35"/>
      <c r="AR594" s="36">
        <f t="shared" si="320"/>
        <v>219964.85973333335</v>
      </c>
      <c r="AS594" s="35"/>
    </row>
    <row r="595" spans="1:45" s="8" customFormat="1" x14ac:dyDescent="0.2">
      <c r="A595" s="24">
        <f t="shared" si="328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27">
        <v>43710</v>
      </c>
      <c r="G595" s="24">
        <v>8</v>
      </c>
      <c r="H595" s="28">
        <v>40</v>
      </c>
      <c r="I595" s="29" t="s">
        <v>68</v>
      </c>
      <c r="J595" s="30" t="s">
        <v>38</v>
      </c>
      <c r="K595" s="29" t="s">
        <v>70</v>
      </c>
      <c r="L595" s="28" t="s">
        <v>55</v>
      </c>
      <c r="M595" s="28" t="s">
        <v>141</v>
      </c>
      <c r="N595" s="31">
        <v>6999.5</v>
      </c>
      <c r="O595" s="32"/>
      <c r="P595" s="32">
        <f t="shared" si="313"/>
        <v>6999.5</v>
      </c>
      <c r="Q595" s="35">
        <v>1091</v>
      </c>
      <c r="R595" s="35"/>
      <c r="S595" s="32"/>
      <c r="T595" s="33">
        <f t="shared" si="314"/>
        <v>1224.9124999999999</v>
      </c>
      <c r="U595" s="35">
        <f t="shared" si="315"/>
        <v>209.98499999999999</v>
      </c>
      <c r="V595" s="48">
        <f t="shared" si="322"/>
        <v>419.96999999999997</v>
      </c>
      <c r="W595" s="35">
        <f t="shared" si="316"/>
        <v>139.99</v>
      </c>
      <c r="X595" s="41"/>
      <c r="Y595" s="35">
        <v>708.25</v>
      </c>
      <c r="Z595" s="32"/>
      <c r="AA595" s="49"/>
      <c r="AB595" s="35"/>
      <c r="AC595" s="41"/>
      <c r="AD595" s="35">
        <f t="shared" si="317"/>
        <v>118.9915</v>
      </c>
      <c r="AE595" s="35">
        <f t="shared" si="329"/>
        <v>3079.78</v>
      </c>
      <c r="AF595" s="41">
        <f t="shared" si="318"/>
        <v>5599.6</v>
      </c>
      <c r="AG595" s="32">
        <f t="shared" si="319"/>
        <v>11665.833333333334</v>
      </c>
      <c r="AH595" s="35">
        <v>0</v>
      </c>
      <c r="AI595" s="35">
        <f t="shared" si="323"/>
        <v>3499.75</v>
      </c>
      <c r="AJ595" s="35">
        <f t="shared" si="324"/>
        <v>699.95</v>
      </c>
      <c r="AK595" s="35">
        <f t="shared" si="325"/>
        <v>1166.5833333333333</v>
      </c>
      <c r="AL595" s="35">
        <f t="shared" si="326"/>
        <v>3499.75</v>
      </c>
      <c r="AM595" s="35">
        <f t="shared" si="327"/>
        <v>2799.8</v>
      </c>
      <c r="AN595" s="35"/>
      <c r="AO595" s="35"/>
      <c r="AP595" s="35"/>
      <c r="AQ595" s="35"/>
      <c r="AR595" s="36">
        <f t="shared" si="320"/>
        <v>162962.23466666666</v>
      </c>
      <c r="AS595" s="35"/>
    </row>
    <row r="596" spans="1:45" s="8" customFormat="1" x14ac:dyDescent="0.2">
      <c r="A596" s="24">
        <f t="shared" si="328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27">
        <v>41761</v>
      </c>
      <c r="G596" s="24">
        <v>7</v>
      </c>
      <c r="H596" s="28">
        <v>40</v>
      </c>
      <c r="I596" s="29" t="s">
        <v>69</v>
      </c>
      <c r="J596" s="30" t="s">
        <v>28</v>
      </c>
      <c r="K596" s="29" t="s">
        <v>70</v>
      </c>
      <c r="L596" s="28" t="s">
        <v>55</v>
      </c>
      <c r="M596" s="28" t="s">
        <v>141</v>
      </c>
      <c r="N596" s="31">
        <v>6654.95</v>
      </c>
      <c r="O596" s="32"/>
      <c r="P596" s="32">
        <f t="shared" si="313"/>
        <v>6654.95</v>
      </c>
      <c r="Q596" s="35">
        <v>1091</v>
      </c>
      <c r="R596" s="35"/>
      <c r="S596" s="32"/>
      <c r="T596" s="33">
        <f t="shared" si="314"/>
        <v>1164.6162499999998</v>
      </c>
      <c r="U596" s="35">
        <f t="shared" si="315"/>
        <v>199.64849999999998</v>
      </c>
      <c r="V596" s="48">
        <f t="shared" si="322"/>
        <v>439.22699999999998</v>
      </c>
      <c r="W596" s="35">
        <f t="shared" si="316"/>
        <v>133.09899999999999</v>
      </c>
      <c r="X596" s="41">
        <v>665.5</v>
      </c>
      <c r="Y596" s="35">
        <v>708.25</v>
      </c>
      <c r="Z596" s="32"/>
      <c r="AA596" s="49"/>
      <c r="AB596" s="35"/>
      <c r="AC596" s="41"/>
      <c r="AD596" s="35">
        <f t="shared" si="317"/>
        <v>113.13415000000001</v>
      </c>
      <c r="AE596" s="35">
        <f t="shared" si="329"/>
        <v>2928.1779999999999</v>
      </c>
      <c r="AF596" s="41">
        <f t="shared" si="318"/>
        <v>5856.36</v>
      </c>
      <c r="AG596" s="32">
        <f t="shared" si="319"/>
        <v>12200.75</v>
      </c>
      <c r="AH596" s="35">
        <v>3327.45</v>
      </c>
      <c r="AI596" s="35">
        <f t="shared" si="323"/>
        <v>3327.4749999999999</v>
      </c>
      <c r="AJ596" s="35">
        <f t="shared" si="324"/>
        <v>732.04499999999996</v>
      </c>
      <c r="AK596" s="35">
        <f t="shared" si="325"/>
        <v>1220.0749999999998</v>
      </c>
      <c r="AL596" s="35">
        <f t="shared" si="326"/>
        <v>3660.2249999999999</v>
      </c>
      <c r="AM596" s="35">
        <f t="shared" si="327"/>
        <v>2928.18</v>
      </c>
      <c r="AN596" s="35"/>
      <c r="AO596" s="35"/>
      <c r="AP596" s="35"/>
      <c r="AQ596" s="35"/>
      <c r="AR596" s="36">
        <f t="shared" si="320"/>
        <v>170213.83679999999</v>
      </c>
      <c r="AS596" s="35"/>
    </row>
    <row r="597" spans="1:45" s="8" customFormat="1" x14ac:dyDescent="0.2">
      <c r="A597" s="24">
        <f t="shared" si="328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27">
        <v>39142</v>
      </c>
      <c r="G597" s="24">
        <v>7</v>
      </c>
      <c r="H597" s="28">
        <v>40</v>
      </c>
      <c r="I597" s="29" t="s">
        <v>69</v>
      </c>
      <c r="J597" s="30" t="s">
        <v>28</v>
      </c>
      <c r="K597" s="29" t="s">
        <v>70</v>
      </c>
      <c r="L597" s="28" t="s">
        <v>55</v>
      </c>
      <c r="M597" s="28" t="s">
        <v>141</v>
      </c>
      <c r="N597" s="31">
        <v>6654.95</v>
      </c>
      <c r="O597" s="32"/>
      <c r="P597" s="32">
        <f t="shared" si="313"/>
        <v>6654.95</v>
      </c>
      <c r="Q597" s="35">
        <v>1091</v>
      </c>
      <c r="R597" s="35"/>
      <c r="S597" s="32"/>
      <c r="T597" s="33">
        <f t="shared" si="314"/>
        <v>1164.6162499999998</v>
      </c>
      <c r="U597" s="35">
        <f t="shared" si="315"/>
        <v>199.64849999999998</v>
      </c>
      <c r="V597" s="48">
        <f t="shared" si="322"/>
        <v>495.12899999999996</v>
      </c>
      <c r="W597" s="35">
        <f t="shared" si="316"/>
        <v>133.09899999999999</v>
      </c>
      <c r="X597" s="41">
        <v>1597.2</v>
      </c>
      <c r="Y597" s="35">
        <v>708.25</v>
      </c>
      <c r="Z597" s="32"/>
      <c r="AA597" s="49"/>
      <c r="AB597" s="35"/>
      <c r="AC597" s="41">
        <v>2360</v>
      </c>
      <c r="AD597" s="35">
        <f t="shared" si="317"/>
        <v>113.13415000000001</v>
      </c>
      <c r="AE597" s="35">
        <f t="shared" si="329"/>
        <v>2928.1779999999999</v>
      </c>
      <c r="AF597" s="41">
        <f t="shared" si="318"/>
        <v>6601.7199999999993</v>
      </c>
      <c r="AG597" s="32">
        <f t="shared" si="319"/>
        <v>13753.583333333332</v>
      </c>
      <c r="AH597" s="35">
        <v>3327.45</v>
      </c>
      <c r="AI597" s="35">
        <f t="shared" si="323"/>
        <v>3327.4749999999999</v>
      </c>
      <c r="AJ597" s="35">
        <f t="shared" si="324"/>
        <v>825.21499999999992</v>
      </c>
      <c r="AK597" s="35">
        <f t="shared" si="325"/>
        <v>1375.3583333333333</v>
      </c>
      <c r="AL597" s="35">
        <f t="shared" si="326"/>
        <v>4126.0749999999998</v>
      </c>
      <c r="AM597" s="35">
        <f t="shared" si="327"/>
        <v>3300.8599999999997</v>
      </c>
      <c r="AN597" s="35"/>
      <c r="AO597" s="35"/>
      <c r="AP597" s="35"/>
      <c r="AQ597" s="35"/>
      <c r="AR597" s="36">
        <f t="shared" si="320"/>
        <v>213770.23746666667</v>
      </c>
      <c r="AS597" s="35"/>
    </row>
    <row r="598" spans="1:45" s="8" customFormat="1" x14ac:dyDescent="0.2">
      <c r="A598" s="24">
        <f t="shared" si="328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27">
        <v>43556</v>
      </c>
      <c r="G598" s="24">
        <v>4</v>
      </c>
      <c r="H598" s="28">
        <v>40</v>
      </c>
      <c r="I598" s="29" t="s">
        <v>69</v>
      </c>
      <c r="J598" s="30" t="s">
        <v>30</v>
      </c>
      <c r="K598" s="29" t="s">
        <v>70</v>
      </c>
      <c r="L598" s="28" t="s">
        <v>55</v>
      </c>
      <c r="M598" s="28" t="s">
        <v>141</v>
      </c>
      <c r="N598" s="31">
        <v>5723.25</v>
      </c>
      <c r="O598" s="32"/>
      <c r="P598" s="32">
        <f t="shared" si="313"/>
        <v>5723.25</v>
      </c>
      <c r="Q598" s="35">
        <v>1091</v>
      </c>
      <c r="R598" s="35"/>
      <c r="S598" s="32"/>
      <c r="T598" s="33">
        <f t="shared" si="314"/>
        <v>1001.5687499999999</v>
      </c>
      <c r="U598" s="35">
        <f t="shared" si="315"/>
        <v>171.69749999999999</v>
      </c>
      <c r="V598" s="48">
        <f t="shared" si="322"/>
        <v>343.39499999999998</v>
      </c>
      <c r="W598" s="35">
        <f t="shared" si="316"/>
        <v>114.465</v>
      </c>
      <c r="X598" s="41"/>
      <c r="Y598" s="35">
        <v>708.25</v>
      </c>
      <c r="Z598" s="32"/>
      <c r="AA598" s="49"/>
      <c r="AB598" s="35"/>
      <c r="AC598" s="41"/>
      <c r="AD598" s="35">
        <f t="shared" si="317"/>
        <v>97.29525000000001</v>
      </c>
      <c r="AE598" s="35">
        <f t="shared" si="329"/>
        <v>2518.23</v>
      </c>
      <c r="AF598" s="41">
        <f t="shared" si="318"/>
        <v>4578.6000000000004</v>
      </c>
      <c r="AG598" s="32">
        <f t="shared" si="319"/>
        <v>9538.75</v>
      </c>
      <c r="AH598" s="35">
        <v>1414.95</v>
      </c>
      <c r="AI598" s="35">
        <f t="shared" si="323"/>
        <v>2861.625</v>
      </c>
      <c r="AJ598" s="35">
        <f t="shared" si="324"/>
        <v>572.32500000000005</v>
      </c>
      <c r="AK598" s="35">
        <f t="shared" si="325"/>
        <v>953.875</v>
      </c>
      <c r="AL598" s="35">
        <f t="shared" si="326"/>
        <v>2861.625</v>
      </c>
      <c r="AM598" s="35">
        <f t="shared" si="327"/>
        <v>2289.3000000000002</v>
      </c>
      <c r="AN598" s="35"/>
      <c r="AO598" s="35"/>
      <c r="AP598" s="35"/>
      <c r="AQ598" s="35"/>
      <c r="AR598" s="36">
        <f t="shared" si="320"/>
        <v>138600.33800000002</v>
      </c>
      <c r="AS598" s="35"/>
    </row>
    <row r="599" spans="1:45" s="8" customFormat="1" x14ac:dyDescent="0.2">
      <c r="A599" s="24">
        <f t="shared" si="328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27">
        <v>40924</v>
      </c>
      <c r="G599" s="24">
        <v>4</v>
      </c>
      <c r="H599" s="28">
        <v>40</v>
      </c>
      <c r="I599" s="29" t="s">
        <v>69</v>
      </c>
      <c r="J599" s="30" t="s">
        <v>30</v>
      </c>
      <c r="K599" s="29" t="s">
        <v>70</v>
      </c>
      <c r="L599" s="28" t="s">
        <v>55</v>
      </c>
      <c r="M599" s="28" t="s">
        <v>141</v>
      </c>
      <c r="N599" s="31">
        <v>5723.25</v>
      </c>
      <c r="O599" s="32"/>
      <c r="P599" s="32">
        <f t="shared" si="313"/>
        <v>5723.25</v>
      </c>
      <c r="Q599" s="35">
        <v>1091</v>
      </c>
      <c r="R599" s="35"/>
      <c r="S599" s="32"/>
      <c r="T599" s="33">
        <f t="shared" si="314"/>
        <v>1001.5687499999999</v>
      </c>
      <c r="U599" s="35">
        <f t="shared" si="315"/>
        <v>171.69749999999999</v>
      </c>
      <c r="V599" s="48">
        <f t="shared" si="322"/>
        <v>391.46939999999995</v>
      </c>
      <c r="W599" s="35">
        <f t="shared" si="316"/>
        <v>114.465</v>
      </c>
      <c r="X599" s="41">
        <v>801.24</v>
      </c>
      <c r="Y599" s="35">
        <v>708.25</v>
      </c>
      <c r="Z599" s="32"/>
      <c r="AA599" s="49"/>
      <c r="AB599" s="35"/>
      <c r="AC599" s="41"/>
      <c r="AD599" s="35">
        <f t="shared" si="317"/>
        <v>97.29525000000001</v>
      </c>
      <c r="AE599" s="35">
        <f t="shared" si="329"/>
        <v>2518.23</v>
      </c>
      <c r="AF599" s="41">
        <f t="shared" si="318"/>
        <v>5219.5920000000006</v>
      </c>
      <c r="AG599" s="32">
        <f t="shared" si="319"/>
        <v>10874.15</v>
      </c>
      <c r="AH599" s="35">
        <v>2861.55</v>
      </c>
      <c r="AI599" s="35">
        <f t="shared" si="323"/>
        <v>2861.625</v>
      </c>
      <c r="AJ599" s="35">
        <f t="shared" si="324"/>
        <v>652.44900000000007</v>
      </c>
      <c r="AK599" s="35">
        <f t="shared" si="325"/>
        <v>1087.415</v>
      </c>
      <c r="AL599" s="35">
        <f t="shared" si="326"/>
        <v>3262.2449999999999</v>
      </c>
      <c r="AM599" s="35">
        <f t="shared" si="327"/>
        <v>2609.7960000000003</v>
      </c>
      <c r="AN599" s="35"/>
      <c r="AO599" s="35"/>
      <c r="AP599" s="35"/>
      <c r="AQ599" s="35"/>
      <c r="AR599" s="36">
        <f t="shared" si="320"/>
        <v>153149.88279999999</v>
      </c>
      <c r="AS599" s="35"/>
    </row>
    <row r="600" spans="1:45" s="8" customFormat="1" x14ac:dyDescent="0.2">
      <c r="A600" s="24">
        <f t="shared" si="328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27">
        <v>37910</v>
      </c>
      <c r="G600" s="24">
        <v>4</v>
      </c>
      <c r="H600" s="28">
        <v>40</v>
      </c>
      <c r="I600" s="29" t="s">
        <v>69</v>
      </c>
      <c r="J600" s="30" t="s">
        <v>33</v>
      </c>
      <c r="K600" s="29" t="s">
        <v>70</v>
      </c>
      <c r="L600" s="28" t="s">
        <v>55</v>
      </c>
      <c r="M600" s="28" t="s">
        <v>141</v>
      </c>
      <c r="N600" s="31">
        <v>5723.25</v>
      </c>
      <c r="O600" s="32"/>
      <c r="P600" s="32">
        <f t="shared" si="313"/>
        <v>5723.25</v>
      </c>
      <c r="Q600" s="35">
        <v>1091</v>
      </c>
      <c r="R600" s="35"/>
      <c r="S600" s="32"/>
      <c r="T600" s="33">
        <f t="shared" si="314"/>
        <v>1001.5687499999999</v>
      </c>
      <c r="U600" s="35">
        <f t="shared" si="315"/>
        <v>171.69749999999999</v>
      </c>
      <c r="V600" s="48">
        <f t="shared" si="322"/>
        <v>446.41140000000001</v>
      </c>
      <c r="W600" s="35">
        <f t="shared" si="316"/>
        <v>114.465</v>
      </c>
      <c r="X600" s="41">
        <v>1716.94</v>
      </c>
      <c r="Y600" s="35">
        <v>708.25</v>
      </c>
      <c r="Z600" s="32"/>
      <c r="AA600" s="49"/>
      <c r="AB600" s="35"/>
      <c r="AC600" s="41"/>
      <c r="AD600" s="35">
        <f t="shared" si="317"/>
        <v>97.29525000000001</v>
      </c>
      <c r="AE600" s="35">
        <f t="shared" si="329"/>
        <v>2518.23</v>
      </c>
      <c r="AF600" s="41">
        <f t="shared" si="318"/>
        <v>5952.152</v>
      </c>
      <c r="AG600" s="32">
        <f t="shared" si="319"/>
        <v>12400.316666666668</v>
      </c>
      <c r="AH600" s="35">
        <v>2861.55</v>
      </c>
      <c r="AI600" s="35">
        <f t="shared" si="323"/>
        <v>2861.625</v>
      </c>
      <c r="AJ600" s="35">
        <f t="shared" si="324"/>
        <v>744.01900000000001</v>
      </c>
      <c r="AK600" s="35">
        <f t="shared" si="325"/>
        <v>1240.0316666666668</v>
      </c>
      <c r="AL600" s="35">
        <f t="shared" si="326"/>
        <v>3720.0950000000003</v>
      </c>
      <c r="AM600" s="35">
        <f t="shared" si="327"/>
        <v>2976.076</v>
      </c>
      <c r="AN600" s="35"/>
      <c r="AO600" s="35"/>
      <c r="AP600" s="35"/>
      <c r="AQ600" s="35"/>
      <c r="AR600" s="36">
        <f t="shared" si="320"/>
        <v>168124.63013333335</v>
      </c>
      <c r="AS600" s="35"/>
    </row>
    <row r="601" spans="1:45" s="8" customFormat="1" x14ac:dyDescent="0.2">
      <c r="A601" s="24">
        <f t="shared" si="328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27">
        <v>42917</v>
      </c>
      <c r="G601" s="24">
        <v>4</v>
      </c>
      <c r="H601" s="28">
        <v>40</v>
      </c>
      <c r="I601" s="29" t="s">
        <v>69</v>
      </c>
      <c r="J601" s="30" t="s">
        <v>33</v>
      </c>
      <c r="K601" s="29" t="s">
        <v>70</v>
      </c>
      <c r="L601" s="28" t="s">
        <v>55</v>
      </c>
      <c r="M601" s="28" t="s">
        <v>141</v>
      </c>
      <c r="N601" s="31">
        <v>5723.25</v>
      </c>
      <c r="O601" s="32"/>
      <c r="P601" s="32">
        <f t="shared" si="313"/>
        <v>5723.25</v>
      </c>
      <c r="Q601" s="35">
        <v>1091</v>
      </c>
      <c r="R601" s="35"/>
      <c r="S601" s="32"/>
      <c r="T601" s="33">
        <f t="shared" si="314"/>
        <v>1001.5687499999999</v>
      </c>
      <c r="U601" s="35">
        <f t="shared" si="315"/>
        <v>171.69749999999999</v>
      </c>
      <c r="V601" s="48">
        <f t="shared" si="322"/>
        <v>343.39499999999998</v>
      </c>
      <c r="W601" s="35">
        <f t="shared" si="316"/>
        <v>114.465</v>
      </c>
      <c r="X601" s="41"/>
      <c r="Y601" s="35">
        <v>708.25</v>
      </c>
      <c r="Z601" s="32"/>
      <c r="AA601" s="49"/>
      <c r="AB601" s="35"/>
      <c r="AC601" s="41"/>
      <c r="AD601" s="35">
        <f t="shared" si="317"/>
        <v>97.29525000000001</v>
      </c>
      <c r="AE601" s="35">
        <f t="shared" si="329"/>
        <v>2518.23</v>
      </c>
      <c r="AF601" s="41">
        <f t="shared" si="318"/>
        <v>4578.6000000000004</v>
      </c>
      <c r="AG601" s="32">
        <f t="shared" si="319"/>
        <v>9538.75</v>
      </c>
      <c r="AH601" s="35">
        <v>2861.7</v>
      </c>
      <c r="AI601" s="35">
        <f t="shared" si="323"/>
        <v>2861.625</v>
      </c>
      <c r="AJ601" s="35">
        <f t="shared" si="324"/>
        <v>572.32500000000005</v>
      </c>
      <c r="AK601" s="35">
        <f t="shared" si="325"/>
        <v>953.875</v>
      </c>
      <c r="AL601" s="35">
        <f t="shared" si="326"/>
        <v>2861.625</v>
      </c>
      <c r="AM601" s="35">
        <f t="shared" si="327"/>
        <v>2289.3000000000002</v>
      </c>
      <c r="AN601" s="35"/>
      <c r="AO601" s="35"/>
      <c r="AP601" s="35"/>
      <c r="AQ601" s="35"/>
      <c r="AR601" s="36">
        <f t="shared" si="320"/>
        <v>140047.08800000002</v>
      </c>
      <c r="AS601" s="35"/>
    </row>
    <row r="602" spans="1:45" s="8" customFormat="1" x14ac:dyDescent="0.2">
      <c r="A602" s="24">
        <f t="shared" si="328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27">
        <v>43556</v>
      </c>
      <c r="G602" s="24">
        <v>4</v>
      </c>
      <c r="H602" s="28">
        <v>40</v>
      </c>
      <c r="I602" s="29" t="s">
        <v>69</v>
      </c>
      <c r="J602" s="30" t="s">
        <v>32</v>
      </c>
      <c r="K602" s="29" t="s">
        <v>70</v>
      </c>
      <c r="L602" s="28" t="s">
        <v>55</v>
      </c>
      <c r="M602" s="28" t="s">
        <v>141</v>
      </c>
      <c r="N602" s="31">
        <v>5723.25</v>
      </c>
      <c r="O602" s="32"/>
      <c r="P602" s="32">
        <f t="shared" si="313"/>
        <v>5723.25</v>
      </c>
      <c r="Q602" s="35">
        <v>1091</v>
      </c>
      <c r="R602" s="35"/>
      <c r="S602" s="32"/>
      <c r="T602" s="33">
        <f t="shared" si="314"/>
        <v>1001.5687499999999</v>
      </c>
      <c r="U602" s="35">
        <f t="shared" si="315"/>
        <v>171.69749999999999</v>
      </c>
      <c r="V602" s="48">
        <f t="shared" si="322"/>
        <v>343.39499999999998</v>
      </c>
      <c r="W602" s="35">
        <f t="shared" si="316"/>
        <v>114.465</v>
      </c>
      <c r="X602" s="41"/>
      <c r="Y602" s="35">
        <v>708.25</v>
      </c>
      <c r="Z602" s="32"/>
      <c r="AA602" s="49"/>
      <c r="AB602" s="35"/>
      <c r="AC602" s="41"/>
      <c r="AD602" s="35">
        <f t="shared" si="317"/>
        <v>97.29525000000001</v>
      </c>
      <c r="AE602" s="35">
        <f t="shared" si="329"/>
        <v>2518.23</v>
      </c>
      <c r="AF602" s="41">
        <f t="shared" si="318"/>
        <v>4578.6000000000004</v>
      </c>
      <c r="AG602" s="32">
        <f t="shared" si="319"/>
        <v>9538.75</v>
      </c>
      <c r="AH602" s="35">
        <v>1414.95</v>
      </c>
      <c r="AI602" s="35">
        <f t="shared" si="323"/>
        <v>2861.625</v>
      </c>
      <c r="AJ602" s="35">
        <f t="shared" si="324"/>
        <v>572.32500000000005</v>
      </c>
      <c r="AK602" s="35">
        <f t="shared" si="325"/>
        <v>953.875</v>
      </c>
      <c r="AL602" s="35">
        <f t="shared" si="326"/>
        <v>2861.625</v>
      </c>
      <c r="AM602" s="35">
        <f t="shared" si="327"/>
        <v>2289.3000000000002</v>
      </c>
      <c r="AN602" s="35"/>
      <c r="AO602" s="35"/>
      <c r="AP602" s="35"/>
      <c r="AQ602" s="35"/>
      <c r="AR602" s="36">
        <f t="shared" si="320"/>
        <v>138600.33800000002</v>
      </c>
      <c r="AS602" s="35"/>
    </row>
    <row r="603" spans="1:45" s="8" customFormat="1" x14ac:dyDescent="0.2">
      <c r="A603" s="24">
        <f t="shared" si="328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27">
        <v>42110</v>
      </c>
      <c r="G603" s="24">
        <v>4</v>
      </c>
      <c r="H603" s="28">
        <v>40</v>
      </c>
      <c r="I603" s="29" t="s">
        <v>69</v>
      </c>
      <c r="J603" s="30" t="s">
        <v>32</v>
      </c>
      <c r="K603" s="29" t="s">
        <v>70</v>
      </c>
      <c r="L603" s="28" t="s">
        <v>55</v>
      </c>
      <c r="M603" s="28" t="s">
        <v>141</v>
      </c>
      <c r="N603" s="31">
        <v>5723.25</v>
      </c>
      <c r="O603" s="32"/>
      <c r="P603" s="32">
        <f t="shared" si="313"/>
        <v>5723.25</v>
      </c>
      <c r="Q603" s="35">
        <v>1091</v>
      </c>
      <c r="R603" s="35"/>
      <c r="S603" s="32"/>
      <c r="T603" s="33">
        <f t="shared" si="314"/>
        <v>1001.5687499999999</v>
      </c>
      <c r="U603" s="35">
        <f t="shared" si="315"/>
        <v>171.69749999999999</v>
      </c>
      <c r="V603" s="48">
        <f t="shared" si="322"/>
        <v>343.39499999999998</v>
      </c>
      <c r="W603" s="35">
        <f t="shared" si="316"/>
        <v>114.465</v>
      </c>
      <c r="X603" s="41"/>
      <c r="Y603" s="35">
        <v>708.25</v>
      </c>
      <c r="Z603" s="32"/>
      <c r="AA603" s="49"/>
      <c r="AB603" s="35"/>
      <c r="AC603" s="41">
        <v>1180</v>
      </c>
      <c r="AD603" s="35">
        <f t="shared" si="317"/>
        <v>97.29525000000001</v>
      </c>
      <c r="AE603" s="35">
        <f t="shared" si="329"/>
        <v>2518.23</v>
      </c>
      <c r="AF603" s="41">
        <f t="shared" si="318"/>
        <v>4578.6000000000004</v>
      </c>
      <c r="AG603" s="32">
        <f t="shared" si="319"/>
        <v>9538.75</v>
      </c>
      <c r="AH603" s="35">
        <v>2861.55</v>
      </c>
      <c r="AI603" s="35">
        <f t="shared" si="323"/>
        <v>2861.625</v>
      </c>
      <c r="AJ603" s="35">
        <f t="shared" si="324"/>
        <v>572.32500000000005</v>
      </c>
      <c r="AK603" s="35">
        <f t="shared" si="325"/>
        <v>953.875</v>
      </c>
      <c r="AL603" s="35">
        <f t="shared" si="326"/>
        <v>2861.625</v>
      </c>
      <c r="AM603" s="35">
        <f t="shared" si="327"/>
        <v>2289.3000000000002</v>
      </c>
      <c r="AN603" s="35"/>
      <c r="AO603" s="35"/>
      <c r="AP603" s="35"/>
      <c r="AQ603" s="35"/>
      <c r="AR603" s="36">
        <f t="shared" si="320"/>
        <v>154206.93799999999</v>
      </c>
      <c r="AS603" s="35"/>
    </row>
    <row r="604" spans="1:45" s="8" customFormat="1" x14ac:dyDescent="0.2">
      <c r="A604" s="24">
        <f t="shared" si="328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27">
        <v>42110</v>
      </c>
      <c r="G604" s="24">
        <v>4</v>
      </c>
      <c r="H604" s="28">
        <v>40</v>
      </c>
      <c r="I604" s="29" t="s">
        <v>69</v>
      </c>
      <c r="J604" s="30" t="s">
        <v>32</v>
      </c>
      <c r="K604" s="29" t="s">
        <v>70</v>
      </c>
      <c r="L604" s="28" t="s">
        <v>55</v>
      </c>
      <c r="M604" s="28" t="s">
        <v>141</v>
      </c>
      <c r="N604" s="31">
        <v>5723.25</v>
      </c>
      <c r="O604" s="32"/>
      <c r="P604" s="32">
        <f t="shared" si="313"/>
        <v>5723.25</v>
      </c>
      <c r="Q604" s="35">
        <v>1091</v>
      </c>
      <c r="R604" s="35"/>
      <c r="S604" s="32"/>
      <c r="T604" s="33">
        <f t="shared" si="314"/>
        <v>1001.5687499999999</v>
      </c>
      <c r="U604" s="35">
        <f t="shared" si="315"/>
        <v>171.69749999999999</v>
      </c>
      <c r="V604" s="48">
        <f t="shared" si="322"/>
        <v>343.39499999999998</v>
      </c>
      <c r="W604" s="35">
        <f t="shared" si="316"/>
        <v>114.465</v>
      </c>
      <c r="X604" s="41"/>
      <c r="Y604" s="35">
        <v>708.25</v>
      </c>
      <c r="Z604" s="32"/>
      <c r="AA604" s="49"/>
      <c r="AB604" s="35"/>
      <c r="AC604" s="41"/>
      <c r="AD604" s="35">
        <f t="shared" si="317"/>
        <v>97.29525000000001</v>
      </c>
      <c r="AE604" s="35">
        <f t="shared" si="329"/>
        <v>2518.23</v>
      </c>
      <c r="AF604" s="41">
        <f t="shared" si="318"/>
        <v>4578.6000000000004</v>
      </c>
      <c r="AG604" s="32">
        <f t="shared" si="319"/>
        <v>9538.75</v>
      </c>
      <c r="AH604" s="35">
        <v>2861.55</v>
      </c>
      <c r="AI604" s="35">
        <f t="shared" si="323"/>
        <v>2861.625</v>
      </c>
      <c r="AJ604" s="35">
        <f t="shared" si="324"/>
        <v>572.32500000000005</v>
      </c>
      <c r="AK604" s="35">
        <f t="shared" si="325"/>
        <v>953.875</v>
      </c>
      <c r="AL604" s="35">
        <f t="shared" si="326"/>
        <v>2861.625</v>
      </c>
      <c r="AM604" s="35">
        <f t="shared" si="327"/>
        <v>2289.3000000000002</v>
      </c>
      <c r="AN604" s="35"/>
      <c r="AO604" s="35"/>
      <c r="AP604" s="35"/>
      <c r="AQ604" s="35"/>
      <c r="AR604" s="36">
        <f t="shared" si="320"/>
        <v>140046.93799999999</v>
      </c>
      <c r="AS604" s="35"/>
    </row>
    <row r="605" spans="1:45" s="8" customFormat="1" x14ac:dyDescent="0.2">
      <c r="A605" s="24">
        <f t="shared" si="328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27">
        <v>38626</v>
      </c>
      <c r="G605" s="24">
        <v>3</v>
      </c>
      <c r="H605" s="28">
        <v>40</v>
      </c>
      <c r="I605" s="29" t="s">
        <v>69</v>
      </c>
      <c r="J605" s="30" t="s">
        <v>34</v>
      </c>
      <c r="K605" s="29" t="s">
        <v>70</v>
      </c>
      <c r="L605" s="28" t="s">
        <v>55</v>
      </c>
      <c r="M605" s="28" t="s">
        <v>141</v>
      </c>
      <c r="N605" s="31">
        <v>5473.6</v>
      </c>
      <c r="O605" s="32"/>
      <c r="P605" s="32">
        <f t="shared" si="313"/>
        <v>5473.6</v>
      </c>
      <c r="Q605" s="35">
        <v>1091</v>
      </c>
      <c r="R605" s="35"/>
      <c r="S605" s="32"/>
      <c r="T605" s="33">
        <f t="shared" si="314"/>
        <v>957.88</v>
      </c>
      <c r="U605" s="35">
        <f t="shared" si="315"/>
        <v>164.208</v>
      </c>
      <c r="V605" s="48">
        <f t="shared" si="322"/>
        <v>413.8032</v>
      </c>
      <c r="W605" s="35">
        <f t="shared" si="316"/>
        <v>109.47200000000001</v>
      </c>
      <c r="X605" s="41">
        <v>1423.12</v>
      </c>
      <c r="Y605" s="35">
        <v>708.25</v>
      </c>
      <c r="Z605" s="32"/>
      <c r="AA605" s="49"/>
      <c r="AB605" s="35"/>
      <c r="AC605" s="41"/>
      <c r="AD605" s="35">
        <f t="shared" si="317"/>
        <v>93.051200000000009</v>
      </c>
      <c r="AE605" s="35">
        <f t="shared" si="329"/>
        <v>2408.384</v>
      </c>
      <c r="AF605" s="41">
        <f t="shared" si="318"/>
        <v>5517.3760000000002</v>
      </c>
      <c r="AG605" s="32">
        <f t="shared" si="319"/>
        <v>11494.533333333333</v>
      </c>
      <c r="AH605" s="35">
        <v>2736.75</v>
      </c>
      <c r="AI605" s="35">
        <f t="shared" si="323"/>
        <v>2736.8</v>
      </c>
      <c r="AJ605" s="35">
        <f t="shared" si="324"/>
        <v>689.67200000000003</v>
      </c>
      <c r="AK605" s="35">
        <f t="shared" si="325"/>
        <v>1149.4533333333334</v>
      </c>
      <c r="AL605" s="35">
        <f t="shared" si="326"/>
        <v>3448.36</v>
      </c>
      <c r="AM605" s="35">
        <f t="shared" si="327"/>
        <v>2758.6880000000001</v>
      </c>
      <c r="AN605" s="35"/>
      <c r="AO605" s="35"/>
      <c r="AP605" s="35"/>
      <c r="AQ605" s="35"/>
      <c r="AR605" s="36">
        <f t="shared" si="320"/>
        <v>158152.62946666667</v>
      </c>
      <c r="AS605" s="35"/>
    </row>
    <row r="606" spans="1:45" s="8" customFormat="1" x14ac:dyDescent="0.2">
      <c r="A606" s="24">
        <f t="shared" si="328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27">
        <v>43601</v>
      </c>
      <c r="G606" s="24">
        <v>3</v>
      </c>
      <c r="H606" s="28">
        <v>40</v>
      </c>
      <c r="I606" s="29" t="s">
        <v>69</v>
      </c>
      <c r="J606" s="30" t="s">
        <v>34</v>
      </c>
      <c r="K606" s="29" t="s">
        <v>70</v>
      </c>
      <c r="L606" s="28" t="s">
        <v>55</v>
      </c>
      <c r="M606" s="28" t="s">
        <v>141</v>
      </c>
      <c r="N606" s="31">
        <v>5473.6</v>
      </c>
      <c r="O606" s="32"/>
      <c r="P606" s="32">
        <f t="shared" si="313"/>
        <v>5473.6</v>
      </c>
      <c r="Q606" s="35">
        <v>1091</v>
      </c>
      <c r="R606" s="35"/>
      <c r="S606" s="32"/>
      <c r="T606" s="33">
        <f t="shared" si="314"/>
        <v>957.88</v>
      </c>
      <c r="U606" s="35">
        <f t="shared" si="315"/>
        <v>164.208</v>
      </c>
      <c r="V606" s="48">
        <f t="shared" si="322"/>
        <v>328.416</v>
      </c>
      <c r="W606" s="35">
        <f t="shared" si="316"/>
        <v>109.47200000000001</v>
      </c>
      <c r="X606" s="41"/>
      <c r="Y606" s="35">
        <v>708.25</v>
      </c>
      <c r="Z606" s="32"/>
      <c r="AA606" s="49"/>
      <c r="AB606" s="35"/>
      <c r="AC606" s="41"/>
      <c r="AD606" s="35">
        <f t="shared" si="317"/>
        <v>93.051200000000009</v>
      </c>
      <c r="AE606" s="35">
        <f t="shared" si="329"/>
        <v>2408.384</v>
      </c>
      <c r="AF606" s="41">
        <f t="shared" si="318"/>
        <v>4378.88</v>
      </c>
      <c r="AG606" s="32">
        <f t="shared" si="319"/>
        <v>9122.6666666666679</v>
      </c>
      <c r="AH606" s="35">
        <v>1011.08</v>
      </c>
      <c r="AI606" s="35">
        <f t="shared" si="323"/>
        <v>2736.8</v>
      </c>
      <c r="AJ606" s="35">
        <f t="shared" si="324"/>
        <v>547.36</v>
      </c>
      <c r="AK606" s="35">
        <f t="shared" si="325"/>
        <v>912.26666666666677</v>
      </c>
      <c r="AL606" s="35">
        <f t="shared" si="326"/>
        <v>2736.8</v>
      </c>
      <c r="AM606" s="35">
        <f t="shared" si="327"/>
        <v>2189.44</v>
      </c>
      <c r="AN606" s="35"/>
      <c r="AO606" s="35"/>
      <c r="AP606" s="35"/>
      <c r="AQ606" s="35"/>
      <c r="AR606" s="36">
        <f t="shared" si="320"/>
        <v>133154.20373333333</v>
      </c>
      <c r="AS606" s="35"/>
    </row>
    <row r="607" spans="1:45" s="8" customFormat="1" x14ac:dyDescent="0.2">
      <c r="A607" s="24">
        <f t="shared" si="328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27">
        <v>42917</v>
      </c>
      <c r="G607" s="24">
        <v>3</v>
      </c>
      <c r="H607" s="28">
        <v>40</v>
      </c>
      <c r="I607" s="29" t="s">
        <v>69</v>
      </c>
      <c r="J607" s="30" t="s">
        <v>34</v>
      </c>
      <c r="K607" s="29" t="s">
        <v>70</v>
      </c>
      <c r="L607" s="28" t="s">
        <v>55</v>
      </c>
      <c r="M607" s="28" t="s">
        <v>141</v>
      </c>
      <c r="N607" s="31">
        <v>5473.6</v>
      </c>
      <c r="O607" s="32"/>
      <c r="P607" s="32">
        <f t="shared" si="313"/>
        <v>5473.6</v>
      </c>
      <c r="Q607" s="35">
        <v>1091</v>
      </c>
      <c r="R607" s="35"/>
      <c r="S607" s="32"/>
      <c r="T607" s="33">
        <f t="shared" si="314"/>
        <v>957.88</v>
      </c>
      <c r="U607" s="35">
        <f t="shared" si="315"/>
        <v>164.208</v>
      </c>
      <c r="V607" s="48">
        <f t="shared" si="322"/>
        <v>328.416</v>
      </c>
      <c r="W607" s="35">
        <f t="shared" si="316"/>
        <v>109.47200000000001</v>
      </c>
      <c r="X607" s="41"/>
      <c r="Y607" s="35">
        <v>708.25</v>
      </c>
      <c r="Z607" s="32"/>
      <c r="AA607" s="49"/>
      <c r="AB607" s="35"/>
      <c r="AC607" s="41"/>
      <c r="AD607" s="35">
        <f t="shared" si="317"/>
        <v>93.051200000000009</v>
      </c>
      <c r="AE607" s="35">
        <f t="shared" si="329"/>
        <v>2408.384</v>
      </c>
      <c r="AF607" s="41">
        <f t="shared" si="318"/>
        <v>4378.88</v>
      </c>
      <c r="AG607" s="32">
        <f t="shared" si="319"/>
        <v>9122.6666666666679</v>
      </c>
      <c r="AH607" s="35">
        <v>2736.75</v>
      </c>
      <c r="AI607" s="35">
        <f t="shared" si="323"/>
        <v>2736.8</v>
      </c>
      <c r="AJ607" s="35">
        <f t="shared" si="324"/>
        <v>547.36</v>
      </c>
      <c r="AK607" s="35">
        <f t="shared" si="325"/>
        <v>912.26666666666677</v>
      </c>
      <c r="AL607" s="35">
        <f t="shared" si="326"/>
        <v>2736.8</v>
      </c>
      <c r="AM607" s="35">
        <f t="shared" si="327"/>
        <v>2189.44</v>
      </c>
      <c r="AN607" s="35"/>
      <c r="AO607" s="35"/>
      <c r="AP607" s="35"/>
      <c r="AQ607" s="35"/>
      <c r="AR607" s="36">
        <f t="shared" si="320"/>
        <v>134879.87373333334</v>
      </c>
      <c r="AS607" s="35"/>
    </row>
    <row r="608" spans="1:45" s="8" customFormat="1" x14ac:dyDescent="0.2">
      <c r="A608" s="24">
        <f t="shared" si="328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27">
        <v>40770</v>
      </c>
      <c r="G608" s="24"/>
      <c r="H608" s="28">
        <v>40</v>
      </c>
      <c r="I608" s="29" t="s">
        <v>68</v>
      </c>
      <c r="J608" s="30" t="s">
        <v>177</v>
      </c>
      <c r="K608" s="29" t="s">
        <v>70</v>
      </c>
      <c r="L608" s="28" t="s">
        <v>56</v>
      </c>
      <c r="M608" s="28" t="s">
        <v>141</v>
      </c>
      <c r="N608" s="31">
        <v>47051.9</v>
      </c>
      <c r="O608" s="32"/>
      <c r="P608" s="32">
        <f t="shared" si="313"/>
        <v>47051.9</v>
      </c>
      <c r="Q608" s="35">
        <v>1091</v>
      </c>
      <c r="R608" s="35"/>
      <c r="S608" s="32"/>
      <c r="T608" s="33">
        <f t="shared" si="314"/>
        <v>8234.0825000000004</v>
      </c>
      <c r="U608" s="35">
        <f t="shared" si="315"/>
        <v>1411.557</v>
      </c>
      <c r="V608" s="47">
        <v>1292.6300000000001</v>
      </c>
      <c r="W608" s="35">
        <f t="shared" si="316"/>
        <v>941.03800000000001</v>
      </c>
      <c r="X608" s="41"/>
      <c r="Y608" s="35"/>
      <c r="Z608" s="32"/>
      <c r="AA608" s="49"/>
      <c r="AB608" s="35"/>
      <c r="AC608" s="41"/>
      <c r="AD608" s="35">
        <f t="shared" si="317"/>
        <v>799.8823000000001</v>
      </c>
      <c r="AE608" s="35">
        <f t="shared" si="329"/>
        <v>20702.835999999999</v>
      </c>
      <c r="AF608" s="41">
        <f t="shared" si="318"/>
        <v>37641.520000000004</v>
      </c>
      <c r="AG608" s="32">
        <f t="shared" si="319"/>
        <v>78419.833333333343</v>
      </c>
      <c r="AH608" s="35">
        <v>0</v>
      </c>
      <c r="AI608" s="35">
        <v>9666.0499999999993</v>
      </c>
      <c r="AJ608" s="35"/>
      <c r="AK608" s="35"/>
      <c r="AL608" s="35"/>
      <c r="AM608" s="35"/>
      <c r="AN608" s="35"/>
      <c r="AO608" s="35"/>
      <c r="AP608" s="35"/>
      <c r="AQ608" s="35"/>
      <c r="AR608" s="36">
        <f t="shared" si="320"/>
        <v>876295.31693333329</v>
      </c>
      <c r="AS608" s="35"/>
    </row>
    <row r="609" spans="1:45" s="8" customFormat="1" x14ac:dyDescent="0.2">
      <c r="A609" s="24">
        <f t="shared" si="328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27">
        <v>43481</v>
      </c>
      <c r="G609" s="24"/>
      <c r="H609" s="28">
        <v>40</v>
      </c>
      <c r="I609" s="29" t="s">
        <v>68</v>
      </c>
      <c r="J609" s="30" t="s">
        <v>179</v>
      </c>
      <c r="K609" s="29" t="s">
        <v>70</v>
      </c>
      <c r="L609" s="28" t="s">
        <v>56</v>
      </c>
      <c r="M609" s="28" t="s">
        <v>141</v>
      </c>
      <c r="N609" s="31">
        <v>34586.15</v>
      </c>
      <c r="O609" s="32"/>
      <c r="P609" s="32">
        <f t="shared" si="313"/>
        <v>34586.15</v>
      </c>
      <c r="Q609" s="35">
        <v>1091</v>
      </c>
      <c r="R609" s="35"/>
      <c r="S609" s="32"/>
      <c r="T609" s="33">
        <f t="shared" si="314"/>
        <v>6052.5762500000001</v>
      </c>
      <c r="U609" s="35">
        <f t="shared" si="315"/>
        <v>1037.5844999999999</v>
      </c>
      <c r="V609" s="47">
        <v>1292.6300000000001</v>
      </c>
      <c r="W609" s="35">
        <f t="shared" si="316"/>
        <v>691.72300000000007</v>
      </c>
      <c r="X609" s="41"/>
      <c r="Y609" s="35"/>
      <c r="Z609" s="32"/>
      <c r="AA609" s="49"/>
      <c r="AB609" s="35"/>
      <c r="AC609" s="41"/>
      <c r="AD609" s="35">
        <f t="shared" si="317"/>
        <v>587.96455000000003</v>
      </c>
      <c r="AE609" s="35">
        <f t="shared" si="329"/>
        <v>15217.906000000001</v>
      </c>
      <c r="AF609" s="41">
        <f t="shared" si="318"/>
        <v>27668.92</v>
      </c>
      <c r="AG609" s="32">
        <f t="shared" si="319"/>
        <v>57643.583333333336</v>
      </c>
      <c r="AH609" s="35">
        <v>0</v>
      </c>
      <c r="AI609" s="35">
        <v>9666.0499999999993</v>
      </c>
      <c r="AJ609" s="35"/>
      <c r="AK609" s="35"/>
      <c r="AL609" s="35"/>
      <c r="AM609" s="35"/>
      <c r="AN609" s="35"/>
      <c r="AO609" s="35"/>
      <c r="AP609" s="35"/>
      <c r="AQ609" s="35"/>
      <c r="AR609" s="36">
        <f t="shared" si="320"/>
        <v>654271.99893333321</v>
      </c>
      <c r="AS609" s="35"/>
    </row>
    <row r="610" spans="1:45" s="8" customFormat="1" x14ac:dyDescent="0.2">
      <c r="A610" s="24">
        <f t="shared" si="328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27">
        <v>40575</v>
      </c>
      <c r="G610" s="24"/>
      <c r="H610" s="28">
        <v>40</v>
      </c>
      <c r="I610" s="29" t="s">
        <v>68</v>
      </c>
      <c r="J610" s="30" t="s">
        <v>179</v>
      </c>
      <c r="K610" s="29" t="s">
        <v>70</v>
      </c>
      <c r="L610" s="28" t="s">
        <v>56</v>
      </c>
      <c r="M610" s="28" t="s">
        <v>141</v>
      </c>
      <c r="N610" s="31">
        <v>34586.15</v>
      </c>
      <c r="O610" s="32"/>
      <c r="P610" s="32">
        <f t="shared" si="313"/>
        <v>34586.15</v>
      </c>
      <c r="Q610" s="35">
        <v>1091</v>
      </c>
      <c r="R610" s="35"/>
      <c r="S610" s="32"/>
      <c r="T610" s="33">
        <f t="shared" si="314"/>
        <v>6052.5762500000001</v>
      </c>
      <c r="U610" s="35">
        <f t="shared" si="315"/>
        <v>1037.5844999999999</v>
      </c>
      <c r="V610" s="47">
        <v>1292.6300000000001</v>
      </c>
      <c r="W610" s="35">
        <f t="shared" si="316"/>
        <v>691.72300000000007</v>
      </c>
      <c r="X610" s="41"/>
      <c r="Y610" s="35"/>
      <c r="Z610" s="32"/>
      <c r="AA610" s="49"/>
      <c r="AB610" s="35"/>
      <c r="AC610" s="41"/>
      <c r="AD610" s="35">
        <f t="shared" si="317"/>
        <v>587.96455000000003</v>
      </c>
      <c r="AE610" s="35">
        <f t="shared" si="329"/>
        <v>15217.906000000001</v>
      </c>
      <c r="AF610" s="41">
        <f t="shared" si="318"/>
        <v>27668.92</v>
      </c>
      <c r="AG610" s="32">
        <f t="shared" si="319"/>
        <v>57643.583333333336</v>
      </c>
      <c r="AH610" s="35">
        <v>17293.05</v>
      </c>
      <c r="AI610" s="35">
        <v>9666.0499999999993</v>
      </c>
      <c r="AJ610" s="35"/>
      <c r="AK610" s="35"/>
      <c r="AL610" s="35"/>
      <c r="AM610" s="35"/>
      <c r="AN610" s="35"/>
      <c r="AO610" s="35"/>
      <c r="AP610" s="35"/>
      <c r="AQ610" s="35"/>
      <c r="AR610" s="36">
        <f t="shared" si="320"/>
        <v>671565.04893333325</v>
      </c>
      <c r="AS610" s="35"/>
    </row>
    <row r="611" spans="1:45" s="8" customFormat="1" x14ac:dyDescent="0.2">
      <c r="A611" s="24">
        <f t="shared" si="328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27">
        <v>43725</v>
      </c>
      <c r="G611" s="24"/>
      <c r="H611" s="28">
        <v>40</v>
      </c>
      <c r="I611" s="29" t="s">
        <v>68</v>
      </c>
      <c r="J611" s="30" t="s">
        <v>157</v>
      </c>
      <c r="K611" s="29" t="s">
        <v>70</v>
      </c>
      <c r="L611" s="28" t="s">
        <v>56</v>
      </c>
      <c r="M611" s="28" t="s">
        <v>142</v>
      </c>
      <c r="N611" s="31">
        <v>29113.45</v>
      </c>
      <c r="O611" s="32"/>
      <c r="P611" s="32">
        <f t="shared" si="313"/>
        <v>29113.45</v>
      </c>
      <c r="Q611" s="35">
        <v>1091</v>
      </c>
      <c r="R611" s="35"/>
      <c r="S611" s="32"/>
      <c r="T611" s="33">
        <f t="shared" si="314"/>
        <v>5094.8537500000002</v>
      </c>
      <c r="U611" s="35">
        <f t="shared" si="315"/>
        <v>873.40350000000001</v>
      </c>
      <c r="V611" s="47">
        <v>1292.6300000000001</v>
      </c>
      <c r="W611" s="35">
        <f t="shared" si="316"/>
        <v>582.26900000000001</v>
      </c>
      <c r="X611" s="41"/>
      <c r="Y611" s="35"/>
      <c r="Z611" s="32"/>
      <c r="AA611" s="49"/>
      <c r="AB611" s="35"/>
      <c r="AC611" s="41"/>
      <c r="AD611" s="35">
        <f t="shared" si="317"/>
        <v>494.92865000000006</v>
      </c>
      <c r="AE611" s="35">
        <f t="shared" si="329"/>
        <v>12809.918</v>
      </c>
      <c r="AF611" s="41">
        <f t="shared" si="318"/>
        <v>23290.760000000002</v>
      </c>
      <c r="AG611" s="32">
        <f t="shared" si="319"/>
        <v>48522.416666666672</v>
      </c>
      <c r="AH611" s="35">
        <v>0</v>
      </c>
      <c r="AI611" s="35">
        <v>9666.0499999999993</v>
      </c>
      <c r="AJ611" s="35"/>
      <c r="AK611" s="35"/>
      <c r="AL611" s="35"/>
      <c r="AM611" s="35"/>
      <c r="AN611" s="35"/>
      <c r="AO611" s="35"/>
      <c r="AP611" s="35"/>
      <c r="AQ611" s="35"/>
      <c r="AR611" s="36">
        <f t="shared" si="320"/>
        <v>556799.56346666662</v>
      </c>
      <c r="AS611" s="35"/>
    </row>
    <row r="612" spans="1:45" s="8" customFormat="1" x14ac:dyDescent="0.2">
      <c r="A612" s="24">
        <f t="shared" si="328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27">
        <v>37288</v>
      </c>
      <c r="G612" s="24"/>
      <c r="H612" s="28">
        <v>40</v>
      </c>
      <c r="I612" s="29" t="s">
        <v>68</v>
      </c>
      <c r="J612" s="30" t="s">
        <v>157</v>
      </c>
      <c r="K612" s="29" t="s">
        <v>70</v>
      </c>
      <c r="L612" s="28" t="s">
        <v>56</v>
      </c>
      <c r="M612" s="28" t="s">
        <v>142</v>
      </c>
      <c r="N612" s="31">
        <v>29113.45</v>
      </c>
      <c r="O612" s="32"/>
      <c r="P612" s="32">
        <f t="shared" si="313"/>
        <v>29113.45</v>
      </c>
      <c r="Q612" s="35">
        <v>1091</v>
      </c>
      <c r="R612" s="35"/>
      <c r="S612" s="32"/>
      <c r="T612" s="33">
        <f t="shared" si="314"/>
        <v>5094.8537500000002</v>
      </c>
      <c r="U612" s="35">
        <f t="shared" si="315"/>
        <v>873.40350000000001</v>
      </c>
      <c r="V612" s="47">
        <v>1292.6300000000001</v>
      </c>
      <c r="W612" s="35">
        <f t="shared" si="316"/>
        <v>582.26900000000001</v>
      </c>
      <c r="X612" s="41"/>
      <c r="Y612" s="35"/>
      <c r="Z612" s="32"/>
      <c r="AA612" s="49"/>
      <c r="AB612" s="35"/>
      <c r="AC612" s="41"/>
      <c r="AD612" s="35">
        <f t="shared" si="317"/>
        <v>494.92865000000006</v>
      </c>
      <c r="AE612" s="35">
        <f t="shared" si="329"/>
        <v>12809.918</v>
      </c>
      <c r="AF612" s="41">
        <f t="shared" si="318"/>
        <v>23290.760000000002</v>
      </c>
      <c r="AG612" s="32">
        <f t="shared" si="319"/>
        <v>48522.416666666672</v>
      </c>
      <c r="AH612" s="35">
        <v>14556.75</v>
      </c>
      <c r="AI612" s="35">
        <v>9666.0499999999993</v>
      </c>
      <c r="AJ612" s="35"/>
      <c r="AK612" s="35"/>
      <c r="AL612" s="35"/>
      <c r="AM612" s="35"/>
      <c r="AN612" s="35"/>
      <c r="AO612" s="35"/>
      <c r="AP612" s="35"/>
      <c r="AQ612" s="35"/>
      <c r="AR612" s="36">
        <f t="shared" si="320"/>
        <v>571356.31346666662</v>
      </c>
      <c r="AS612" s="35"/>
    </row>
    <row r="613" spans="1:45" s="8" customFormat="1" x14ac:dyDescent="0.2">
      <c r="A613" s="24">
        <f t="shared" si="328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27">
        <v>43693</v>
      </c>
      <c r="G613" s="24"/>
      <c r="H613" s="28">
        <v>40</v>
      </c>
      <c r="I613" s="29" t="s">
        <v>68</v>
      </c>
      <c r="J613" s="30" t="s">
        <v>157</v>
      </c>
      <c r="K613" s="29" t="s">
        <v>70</v>
      </c>
      <c r="L613" s="28" t="s">
        <v>56</v>
      </c>
      <c r="M613" s="28" t="s">
        <v>142</v>
      </c>
      <c r="N613" s="31">
        <v>29113.45</v>
      </c>
      <c r="O613" s="32"/>
      <c r="P613" s="32">
        <f t="shared" si="313"/>
        <v>29113.45</v>
      </c>
      <c r="Q613" s="35">
        <v>1091</v>
      </c>
      <c r="R613" s="35"/>
      <c r="S613" s="32"/>
      <c r="T613" s="33">
        <f t="shared" si="314"/>
        <v>5094.8537500000002</v>
      </c>
      <c r="U613" s="35">
        <f t="shared" si="315"/>
        <v>873.40350000000001</v>
      </c>
      <c r="V613" s="47">
        <v>1292.6300000000001</v>
      </c>
      <c r="W613" s="35">
        <f t="shared" si="316"/>
        <v>582.26900000000001</v>
      </c>
      <c r="X613" s="41"/>
      <c r="Y613" s="35"/>
      <c r="Z613" s="32"/>
      <c r="AA613" s="49"/>
      <c r="AB613" s="35"/>
      <c r="AC613" s="41"/>
      <c r="AD613" s="35">
        <f t="shared" si="317"/>
        <v>494.92865000000006</v>
      </c>
      <c r="AE613" s="35">
        <f t="shared" si="329"/>
        <v>12809.918</v>
      </c>
      <c r="AF613" s="41">
        <f t="shared" si="318"/>
        <v>23290.760000000002</v>
      </c>
      <c r="AG613" s="32">
        <f t="shared" si="319"/>
        <v>48522.416666666672</v>
      </c>
      <c r="AH613" s="35">
        <v>0</v>
      </c>
      <c r="AI613" s="35">
        <v>9666.0499999999993</v>
      </c>
      <c r="AJ613" s="35"/>
      <c r="AK613" s="35"/>
      <c r="AL613" s="35"/>
      <c r="AM613" s="35"/>
      <c r="AN613" s="35"/>
      <c r="AO613" s="35"/>
      <c r="AP613" s="35"/>
      <c r="AQ613" s="35"/>
      <c r="AR613" s="36">
        <f t="shared" si="320"/>
        <v>556799.56346666662</v>
      </c>
      <c r="AS613" s="35"/>
    </row>
    <row r="614" spans="1:45" s="8" customFormat="1" x14ac:dyDescent="0.2">
      <c r="A614" s="24">
        <f t="shared" si="328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27"/>
      <c r="G614" s="24"/>
      <c r="H614" s="28">
        <v>40</v>
      </c>
      <c r="I614" s="29" t="s">
        <v>68</v>
      </c>
      <c r="J614" s="30" t="s">
        <v>157</v>
      </c>
      <c r="K614" s="29" t="s">
        <v>70</v>
      </c>
      <c r="L614" s="28" t="s">
        <v>56</v>
      </c>
      <c r="M614" s="28"/>
      <c r="N614" s="31">
        <v>29113.45</v>
      </c>
      <c r="O614" s="32"/>
      <c r="P614" s="32">
        <f t="shared" si="313"/>
        <v>29113.45</v>
      </c>
      <c r="Q614" s="35">
        <v>1091</v>
      </c>
      <c r="R614" s="35"/>
      <c r="S614" s="32"/>
      <c r="T614" s="33">
        <f t="shared" si="314"/>
        <v>5094.8537500000002</v>
      </c>
      <c r="U614" s="35">
        <f t="shared" si="315"/>
        <v>873.40350000000001</v>
      </c>
      <c r="V614" s="47">
        <v>1292.6300000000001</v>
      </c>
      <c r="W614" s="35">
        <f t="shared" si="316"/>
        <v>582.26900000000001</v>
      </c>
      <c r="X614" s="41"/>
      <c r="Y614" s="35"/>
      <c r="Z614" s="32"/>
      <c r="AA614" s="49"/>
      <c r="AB614" s="35"/>
      <c r="AC614" s="41"/>
      <c r="AD614" s="35">
        <f t="shared" si="317"/>
        <v>494.92865000000006</v>
      </c>
      <c r="AE614" s="35">
        <f t="shared" si="329"/>
        <v>12809.918</v>
      </c>
      <c r="AF614" s="41">
        <f t="shared" si="318"/>
        <v>23290.760000000002</v>
      </c>
      <c r="AG614" s="32">
        <f t="shared" si="319"/>
        <v>48522.416666666672</v>
      </c>
      <c r="AH614" s="35">
        <v>0</v>
      </c>
      <c r="AI614" s="35">
        <v>9666.0499999999993</v>
      </c>
      <c r="AJ614" s="35"/>
      <c r="AK614" s="35"/>
      <c r="AL614" s="35"/>
      <c r="AM614" s="35"/>
      <c r="AN614" s="35"/>
      <c r="AO614" s="35"/>
      <c r="AP614" s="35"/>
      <c r="AQ614" s="35"/>
      <c r="AR614" s="36">
        <f t="shared" si="320"/>
        <v>556799.56346666662</v>
      </c>
      <c r="AS614" s="35" t="s">
        <v>72</v>
      </c>
    </row>
    <row r="615" spans="1:45" s="8" customFormat="1" x14ac:dyDescent="0.2">
      <c r="A615" s="24">
        <f t="shared" si="328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27">
        <v>38062</v>
      </c>
      <c r="G615" s="24">
        <v>14</v>
      </c>
      <c r="H615" s="28">
        <v>40</v>
      </c>
      <c r="I615" s="29" t="s">
        <v>69</v>
      </c>
      <c r="J615" s="30" t="s">
        <v>21</v>
      </c>
      <c r="K615" s="29" t="s">
        <v>70</v>
      </c>
      <c r="L615" s="28" t="s">
        <v>56</v>
      </c>
      <c r="M615" s="28" t="s">
        <v>141</v>
      </c>
      <c r="N615" s="31">
        <v>9666.0499999999993</v>
      </c>
      <c r="O615" s="32"/>
      <c r="P615" s="32">
        <f t="shared" si="313"/>
        <v>9666.0499999999993</v>
      </c>
      <c r="Q615" s="35">
        <v>1091</v>
      </c>
      <c r="R615" s="35"/>
      <c r="S615" s="32"/>
      <c r="T615" s="33">
        <f t="shared" si="314"/>
        <v>1691.5587499999997</v>
      </c>
      <c r="U615" s="35">
        <f t="shared" si="315"/>
        <v>289.98149999999998</v>
      </c>
      <c r="V615" s="48">
        <f t="shared" ref="V615:V648" si="344">(N615+X615)*6%</f>
        <v>753.95099999999991</v>
      </c>
      <c r="W615" s="35">
        <f t="shared" si="316"/>
        <v>193.321</v>
      </c>
      <c r="X615" s="41">
        <v>2899.8</v>
      </c>
      <c r="Y615" s="35">
        <v>708.25</v>
      </c>
      <c r="Z615" s="32"/>
      <c r="AA615" s="49"/>
      <c r="AB615" s="35"/>
      <c r="AC615" s="41"/>
      <c r="AD615" s="35">
        <f t="shared" si="317"/>
        <v>164.32284999999999</v>
      </c>
      <c r="AE615" s="35">
        <f t="shared" si="329"/>
        <v>4253.0619999999999</v>
      </c>
      <c r="AF615" s="41">
        <f t="shared" si="318"/>
        <v>10052.679999999998</v>
      </c>
      <c r="AG615" s="32">
        <f t="shared" si="319"/>
        <v>20943.083333333332</v>
      </c>
      <c r="AH615" s="35">
        <v>4833</v>
      </c>
      <c r="AI615" s="35">
        <f t="shared" ref="AI615:AI648" si="345">(N615/30)*15</f>
        <v>4833.0249999999996</v>
      </c>
      <c r="AJ615" s="35">
        <f t="shared" ref="AJ615:AJ648" si="346">(N615+X615)/30*3</f>
        <v>1256.5849999999998</v>
      </c>
      <c r="AK615" s="35">
        <f t="shared" ref="AK615:AK648" si="347">(N615+X615)/30*5</f>
        <v>2094.3083333333329</v>
      </c>
      <c r="AL615" s="35">
        <f t="shared" ref="AL615:AL648" si="348">(N615+X615)/30*15</f>
        <v>6282.9249999999993</v>
      </c>
      <c r="AM615" s="35">
        <f t="shared" ref="AM615:AM648" si="349">(N615+X615)/30*12</f>
        <v>5026.3399999999992</v>
      </c>
      <c r="AN615" s="35"/>
      <c r="AO615" s="35"/>
      <c r="AP615" s="35"/>
      <c r="AQ615" s="35"/>
      <c r="AR615" s="36">
        <f t="shared" si="320"/>
        <v>269073.82986666664</v>
      </c>
      <c r="AS615" s="35"/>
    </row>
    <row r="616" spans="1:45" s="8" customFormat="1" x14ac:dyDescent="0.2">
      <c r="A616" s="24">
        <f t="shared" si="328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27">
        <v>38184</v>
      </c>
      <c r="G616" s="24">
        <v>14</v>
      </c>
      <c r="H616" s="28">
        <v>40</v>
      </c>
      <c r="I616" s="29" t="s">
        <v>69</v>
      </c>
      <c r="J616" s="30" t="s">
        <v>21</v>
      </c>
      <c r="K616" s="29" t="s">
        <v>70</v>
      </c>
      <c r="L616" s="28" t="s">
        <v>56</v>
      </c>
      <c r="M616" s="28" t="s">
        <v>141</v>
      </c>
      <c r="N616" s="31">
        <v>9666.0499999999993</v>
      </c>
      <c r="O616" s="32"/>
      <c r="P616" s="32">
        <f t="shared" si="313"/>
        <v>9666.0499999999993</v>
      </c>
      <c r="Q616" s="35">
        <v>1091</v>
      </c>
      <c r="R616" s="35"/>
      <c r="S616" s="32"/>
      <c r="T616" s="33">
        <f t="shared" si="314"/>
        <v>1691.5587499999997</v>
      </c>
      <c r="U616" s="35">
        <f t="shared" si="315"/>
        <v>289.98149999999998</v>
      </c>
      <c r="V616" s="48">
        <f t="shared" si="344"/>
        <v>753.95099999999991</v>
      </c>
      <c r="W616" s="35">
        <f t="shared" si="316"/>
        <v>193.321</v>
      </c>
      <c r="X616" s="41">
        <v>2899.8</v>
      </c>
      <c r="Y616" s="35">
        <v>708.25</v>
      </c>
      <c r="Z616" s="32"/>
      <c r="AA616" s="49"/>
      <c r="AB616" s="35"/>
      <c r="AC616" s="41"/>
      <c r="AD616" s="35">
        <f t="shared" si="317"/>
        <v>164.32284999999999</v>
      </c>
      <c r="AE616" s="35">
        <f t="shared" si="329"/>
        <v>4253.0619999999999</v>
      </c>
      <c r="AF616" s="41">
        <f t="shared" si="318"/>
        <v>10052.679999999998</v>
      </c>
      <c r="AG616" s="32">
        <f t="shared" si="319"/>
        <v>20943.083333333332</v>
      </c>
      <c r="AH616" s="35">
        <v>4833</v>
      </c>
      <c r="AI616" s="35">
        <f t="shared" si="345"/>
        <v>4833.0249999999996</v>
      </c>
      <c r="AJ616" s="35">
        <f t="shared" si="346"/>
        <v>1256.5849999999998</v>
      </c>
      <c r="AK616" s="35">
        <f t="shared" si="347"/>
        <v>2094.3083333333329</v>
      </c>
      <c r="AL616" s="35">
        <f t="shared" si="348"/>
        <v>6282.9249999999993</v>
      </c>
      <c r="AM616" s="35">
        <f t="shared" si="349"/>
        <v>5026.3399999999992</v>
      </c>
      <c r="AN616" s="35"/>
      <c r="AO616" s="35"/>
      <c r="AP616" s="35"/>
      <c r="AQ616" s="35"/>
      <c r="AR616" s="36">
        <f t="shared" si="320"/>
        <v>269073.82986666664</v>
      </c>
      <c r="AS616" s="35"/>
    </row>
    <row r="617" spans="1:45" s="8" customFormat="1" x14ac:dyDescent="0.2">
      <c r="A617" s="24">
        <f t="shared" si="328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27">
        <v>43010</v>
      </c>
      <c r="G617" s="24">
        <v>14</v>
      </c>
      <c r="H617" s="28">
        <v>40</v>
      </c>
      <c r="I617" s="29" t="s">
        <v>69</v>
      </c>
      <c r="J617" s="30" t="s">
        <v>21</v>
      </c>
      <c r="K617" s="29" t="s">
        <v>70</v>
      </c>
      <c r="L617" s="28" t="s">
        <v>56</v>
      </c>
      <c r="M617" s="28" t="s">
        <v>141</v>
      </c>
      <c r="N617" s="31">
        <v>9666.0499999999993</v>
      </c>
      <c r="O617" s="32"/>
      <c r="P617" s="32">
        <f t="shared" si="313"/>
        <v>9666.0499999999993</v>
      </c>
      <c r="Q617" s="35">
        <v>1091</v>
      </c>
      <c r="R617" s="35"/>
      <c r="S617" s="32"/>
      <c r="T617" s="33">
        <f t="shared" si="314"/>
        <v>1691.5587499999997</v>
      </c>
      <c r="U617" s="35">
        <f t="shared" si="315"/>
        <v>289.98149999999998</v>
      </c>
      <c r="V617" s="48">
        <f t="shared" si="344"/>
        <v>579.96299999999997</v>
      </c>
      <c r="W617" s="35">
        <f t="shared" si="316"/>
        <v>193.321</v>
      </c>
      <c r="X617" s="41"/>
      <c r="Y617" s="35">
        <v>708.25</v>
      </c>
      <c r="Z617" s="32"/>
      <c r="AA617" s="49"/>
      <c r="AB617" s="35"/>
      <c r="AC617" s="41"/>
      <c r="AD617" s="35">
        <f t="shared" si="317"/>
        <v>164.32284999999999</v>
      </c>
      <c r="AE617" s="35">
        <f t="shared" si="329"/>
        <v>4253.0619999999999</v>
      </c>
      <c r="AF617" s="41">
        <f t="shared" si="318"/>
        <v>7732.84</v>
      </c>
      <c r="AG617" s="32">
        <f t="shared" si="319"/>
        <v>16110.083333333332</v>
      </c>
      <c r="AH617" s="35">
        <v>4833</v>
      </c>
      <c r="AI617" s="35">
        <f t="shared" si="345"/>
        <v>4833.0249999999996</v>
      </c>
      <c r="AJ617" s="35">
        <f t="shared" si="346"/>
        <v>966.60500000000002</v>
      </c>
      <c r="AK617" s="35">
        <f t="shared" si="347"/>
        <v>1611.0083333333332</v>
      </c>
      <c r="AL617" s="35">
        <f t="shared" si="348"/>
        <v>4833.0249999999996</v>
      </c>
      <c r="AM617" s="35">
        <f t="shared" si="349"/>
        <v>3866.42</v>
      </c>
      <c r="AN617" s="35"/>
      <c r="AO617" s="35"/>
      <c r="AP617" s="35"/>
      <c r="AQ617" s="35"/>
      <c r="AR617" s="36">
        <f t="shared" si="320"/>
        <v>221652.43386666666</v>
      </c>
      <c r="AS617" s="35"/>
    </row>
    <row r="618" spans="1:45" s="8" customFormat="1" x14ac:dyDescent="0.2">
      <c r="A618" s="24">
        <f t="shared" si="328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27">
        <v>38549</v>
      </c>
      <c r="G618" s="24">
        <v>14</v>
      </c>
      <c r="H618" s="28">
        <v>40</v>
      </c>
      <c r="I618" s="29" t="s">
        <v>69</v>
      </c>
      <c r="J618" s="30" t="s">
        <v>21</v>
      </c>
      <c r="K618" s="29" t="s">
        <v>70</v>
      </c>
      <c r="L618" s="28" t="s">
        <v>56</v>
      </c>
      <c r="M618" s="28" t="s">
        <v>141</v>
      </c>
      <c r="N618" s="31">
        <v>9666.0499999999993</v>
      </c>
      <c r="O618" s="32"/>
      <c r="P618" s="32">
        <f t="shared" si="313"/>
        <v>9666.0499999999993</v>
      </c>
      <c r="Q618" s="35">
        <v>1091</v>
      </c>
      <c r="R618" s="35"/>
      <c r="S618" s="32"/>
      <c r="T618" s="33">
        <f t="shared" si="314"/>
        <v>1691.5587499999997</v>
      </c>
      <c r="U618" s="35">
        <f t="shared" si="315"/>
        <v>289.98149999999998</v>
      </c>
      <c r="V618" s="48">
        <f t="shared" si="344"/>
        <v>742.35179999999991</v>
      </c>
      <c r="W618" s="35">
        <f t="shared" si="316"/>
        <v>193.321</v>
      </c>
      <c r="X618" s="41">
        <v>2706.48</v>
      </c>
      <c r="Y618" s="35">
        <v>708.25</v>
      </c>
      <c r="Z618" s="32"/>
      <c r="AA618" s="49"/>
      <c r="AB618" s="35"/>
      <c r="AC618" s="41"/>
      <c r="AD618" s="35">
        <f t="shared" si="317"/>
        <v>164.32284999999999</v>
      </c>
      <c r="AE618" s="35">
        <f t="shared" si="329"/>
        <v>4253.0619999999999</v>
      </c>
      <c r="AF618" s="41">
        <f t="shared" si="318"/>
        <v>9898.0239999999976</v>
      </c>
      <c r="AG618" s="32">
        <f t="shared" si="319"/>
        <v>20620.883333333331</v>
      </c>
      <c r="AH618" s="35">
        <v>4833</v>
      </c>
      <c r="AI618" s="35">
        <f t="shared" si="345"/>
        <v>4833.0249999999996</v>
      </c>
      <c r="AJ618" s="35">
        <f t="shared" si="346"/>
        <v>1237.2529999999997</v>
      </c>
      <c r="AK618" s="35">
        <f t="shared" si="347"/>
        <v>2062.0883333333331</v>
      </c>
      <c r="AL618" s="35">
        <f t="shared" si="348"/>
        <v>6186.2649999999994</v>
      </c>
      <c r="AM618" s="35">
        <f t="shared" si="349"/>
        <v>4949.0119999999988</v>
      </c>
      <c r="AN618" s="35"/>
      <c r="AO618" s="35"/>
      <c r="AP618" s="35"/>
      <c r="AQ618" s="35"/>
      <c r="AR618" s="36">
        <f t="shared" si="320"/>
        <v>265912.40346666658</v>
      </c>
      <c r="AS618" s="35"/>
    </row>
    <row r="619" spans="1:45" s="8" customFormat="1" x14ac:dyDescent="0.2">
      <c r="A619" s="24">
        <f t="shared" si="328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27">
        <v>37515</v>
      </c>
      <c r="G619" s="24">
        <v>13</v>
      </c>
      <c r="H619" s="28">
        <v>40</v>
      </c>
      <c r="I619" s="29" t="s">
        <v>69</v>
      </c>
      <c r="J619" s="30" t="s">
        <v>23</v>
      </c>
      <c r="K619" s="29" t="s">
        <v>70</v>
      </c>
      <c r="L619" s="28" t="s">
        <v>56</v>
      </c>
      <c r="M619" s="28" t="s">
        <v>141</v>
      </c>
      <c r="N619" s="31">
        <v>9006.5499999999993</v>
      </c>
      <c r="O619" s="32"/>
      <c r="P619" s="32">
        <f t="shared" si="313"/>
        <v>9006.5499999999993</v>
      </c>
      <c r="Q619" s="35">
        <v>1091</v>
      </c>
      <c r="R619" s="35"/>
      <c r="S619" s="32"/>
      <c r="T619" s="33">
        <f t="shared" si="314"/>
        <v>1576.1462499999998</v>
      </c>
      <c r="U619" s="35">
        <f t="shared" si="315"/>
        <v>270.19649999999996</v>
      </c>
      <c r="V619" s="48">
        <f t="shared" si="344"/>
        <v>718.72379999999998</v>
      </c>
      <c r="W619" s="35">
        <f t="shared" si="316"/>
        <v>180.131</v>
      </c>
      <c r="X619" s="41">
        <v>2972.18</v>
      </c>
      <c r="Y619" s="35">
        <v>708.25</v>
      </c>
      <c r="Z619" s="32"/>
      <c r="AA619" s="49"/>
      <c r="AB619" s="35"/>
      <c r="AC619" s="41"/>
      <c r="AD619" s="35">
        <f t="shared" si="317"/>
        <v>153.11134999999999</v>
      </c>
      <c r="AE619" s="35">
        <f t="shared" si="329"/>
        <v>3962.8820000000001</v>
      </c>
      <c r="AF619" s="41">
        <f t="shared" si="318"/>
        <v>9582.9840000000004</v>
      </c>
      <c r="AG619" s="32">
        <f t="shared" si="319"/>
        <v>19964.55</v>
      </c>
      <c r="AH619" s="35">
        <v>4503.3</v>
      </c>
      <c r="AI619" s="35">
        <f t="shared" si="345"/>
        <v>4503.2749999999996</v>
      </c>
      <c r="AJ619" s="35">
        <f t="shared" si="346"/>
        <v>1197.873</v>
      </c>
      <c r="AK619" s="35">
        <f t="shared" si="347"/>
        <v>1996.4549999999999</v>
      </c>
      <c r="AL619" s="35">
        <f t="shared" si="348"/>
        <v>5989.3649999999998</v>
      </c>
      <c r="AM619" s="35">
        <f t="shared" si="349"/>
        <v>4791.4920000000002</v>
      </c>
      <c r="AN619" s="35"/>
      <c r="AO619" s="35"/>
      <c r="AP619" s="35"/>
      <c r="AQ619" s="35"/>
      <c r="AR619" s="36">
        <f t="shared" si="320"/>
        <v>256607.6428</v>
      </c>
      <c r="AS619" s="35"/>
    </row>
    <row r="620" spans="1:45" s="8" customFormat="1" x14ac:dyDescent="0.2">
      <c r="A620" s="24">
        <f t="shared" si="328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27">
        <v>36785</v>
      </c>
      <c r="G620" s="24">
        <v>13</v>
      </c>
      <c r="H620" s="28">
        <v>40</v>
      </c>
      <c r="I620" s="29" t="s">
        <v>69</v>
      </c>
      <c r="J620" s="30" t="s">
        <v>23</v>
      </c>
      <c r="K620" s="29" t="s">
        <v>70</v>
      </c>
      <c r="L620" s="28" t="s">
        <v>56</v>
      </c>
      <c r="M620" s="28" t="s">
        <v>141</v>
      </c>
      <c r="N620" s="31">
        <v>9006.5499999999993</v>
      </c>
      <c r="O620" s="32"/>
      <c r="P620" s="32">
        <f t="shared" si="313"/>
        <v>9006.5499999999993</v>
      </c>
      <c r="Q620" s="35">
        <v>1091</v>
      </c>
      <c r="R620" s="35"/>
      <c r="S620" s="32"/>
      <c r="T620" s="33">
        <f t="shared" si="314"/>
        <v>1576.1462499999998</v>
      </c>
      <c r="U620" s="35">
        <f t="shared" si="315"/>
        <v>270.19649999999996</v>
      </c>
      <c r="V620" s="48">
        <f t="shared" si="344"/>
        <v>740.33939999999996</v>
      </c>
      <c r="W620" s="35">
        <f t="shared" si="316"/>
        <v>180.131</v>
      </c>
      <c r="X620" s="41">
        <v>3332.44</v>
      </c>
      <c r="Y620" s="35">
        <v>708.25</v>
      </c>
      <c r="Z620" s="32"/>
      <c r="AA620" s="49"/>
      <c r="AB620" s="35"/>
      <c r="AC620" s="41"/>
      <c r="AD620" s="35">
        <f t="shared" si="317"/>
        <v>153.11134999999999</v>
      </c>
      <c r="AE620" s="35">
        <f t="shared" si="329"/>
        <v>3962.8820000000001</v>
      </c>
      <c r="AF620" s="41">
        <f t="shared" si="318"/>
        <v>9871.1919999999991</v>
      </c>
      <c r="AG620" s="32">
        <f t="shared" si="319"/>
        <v>20564.983333333334</v>
      </c>
      <c r="AH620" s="35">
        <v>4503.3</v>
      </c>
      <c r="AI620" s="35">
        <f t="shared" si="345"/>
        <v>4503.2749999999996</v>
      </c>
      <c r="AJ620" s="35">
        <f t="shared" si="346"/>
        <v>1233.8989999999999</v>
      </c>
      <c r="AK620" s="35">
        <f t="shared" si="347"/>
        <v>2056.4983333333334</v>
      </c>
      <c r="AL620" s="35">
        <f t="shared" si="348"/>
        <v>6169.4949999999999</v>
      </c>
      <c r="AM620" s="35">
        <f t="shared" si="349"/>
        <v>4935.5959999999995</v>
      </c>
      <c r="AN620" s="35"/>
      <c r="AO620" s="35"/>
      <c r="AP620" s="35"/>
      <c r="AQ620" s="35"/>
      <c r="AR620" s="36">
        <f t="shared" si="320"/>
        <v>262499.09466666664</v>
      </c>
      <c r="AS620" s="35"/>
    </row>
    <row r="621" spans="1:45" s="8" customFormat="1" x14ac:dyDescent="0.2">
      <c r="A621" s="24">
        <f t="shared" si="328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27">
        <v>37150</v>
      </c>
      <c r="G621" s="24">
        <v>13</v>
      </c>
      <c r="H621" s="28">
        <v>40</v>
      </c>
      <c r="I621" s="29" t="s">
        <v>69</v>
      </c>
      <c r="J621" s="30" t="s">
        <v>23</v>
      </c>
      <c r="K621" s="29" t="s">
        <v>70</v>
      </c>
      <c r="L621" s="28" t="s">
        <v>56</v>
      </c>
      <c r="M621" s="28" t="s">
        <v>141</v>
      </c>
      <c r="N621" s="31">
        <v>9006.5499999999993</v>
      </c>
      <c r="O621" s="32"/>
      <c r="P621" s="32">
        <f t="shared" si="313"/>
        <v>9006.5499999999993</v>
      </c>
      <c r="Q621" s="35">
        <v>1091</v>
      </c>
      <c r="R621" s="35"/>
      <c r="S621" s="32"/>
      <c r="T621" s="33">
        <f t="shared" si="314"/>
        <v>1576.1462499999998</v>
      </c>
      <c r="U621" s="35">
        <f t="shared" si="315"/>
        <v>270.19649999999996</v>
      </c>
      <c r="V621" s="48">
        <f t="shared" si="344"/>
        <v>729.53159999999991</v>
      </c>
      <c r="W621" s="35">
        <f t="shared" si="316"/>
        <v>180.131</v>
      </c>
      <c r="X621" s="41">
        <v>3152.31</v>
      </c>
      <c r="Y621" s="35">
        <v>708.25</v>
      </c>
      <c r="Z621" s="32"/>
      <c r="AA621" s="49"/>
      <c r="AB621" s="35"/>
      <c r="AC621" s="41"/>
      <c r="AD621" s="35">
        <f t="shared" si="317"/>
        <v>153.11134999999999</v>
      </c>
      <c r="AE621" s="35">
        <f t="shared" si="329"/>
        <v>3962.8820000000001</v>
      </c>
      <c r="AF621" s="41">
        <f t="shared" si="318"/>
        <v>9727.0879999999997</v>
      </c>
      <c r="AG621" s="32">
        <f t="shared" si="319"/>
        <v>20264.766666666666</v>
      </c>
      <c r="AH621" s="35">
        <v>4503.3</v>
      </c>
      <c r="AI621" s="35">
        <f t="shared" si="345"/>
        <v>4503.2749999999996</v>
      </c>
      <c r="AJ621" s="35">
        <f t="shared" si="346"/>
        <v>1215.886</v>
      </c>
      <c r="AK621" s="35">
        <f t="shared" si="347"/>
        <v>2026.4766666666665</v>
      </c>
      <c r="AL621" s="35">
        <f t="shared" si="348"/>
        <v>6079.4299999999994</v>
      </c>
      <c r="AM621" s="35">
        <f t="shared" si="349"/>
        <v>4863.5439999999999</v>
      </c>
      <c r="AN621" s="35"/>
      <c r="AO621" s="35"/>
      <c r="AP621" s="35"/>
      <c r="AQ621" s="35"/>
      <c r="AR621" s="36">
        <f t="shared" si="320"/>
        <v>259553.36873333334</v>
      </c>
      <c r="AS621" s="35"/>
    </row>
    <row r="622" spans="1:45" s="8" customFormat="1" x14ac:dyDescent="0.2">
      <c r="A622" s="24">
        <f t="shared" si="328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27">
        <v>39037</v>
      </c>
      <c r="G622" s="24">
        <v>13</v>
      </c>
      <c r="H622" s="28">
        <v>40</v>
      </c>
      <c r="I622" s="29" t="s">
        <v>69</v>
      </c>
      <c r="J622" s="30" t="s">
        <v>23</v>
      </c>
      <c r="K622" s="29" t="s">
        <v>70</v>
      </c>
      <c r="L622" s="28" t="s">
        <v>56</v>
      </c>
      <c r="M622" s="28" t="s">
        <v>141</v>
      </c>
      <c r="N622" s="31">
        <v>9006.5499999999993</v>
      </c>
      <c r="O622" s="32"/>
      <c r="P622" s="32">
        <f>N622+O622</f>
        <v>9006.5499999999993</v>
      </c>
      <c r="Q622" s="35">
        <v>1091</v>
      </c>
      <c r="R622" s="35"/>
      <c r="S622" s="32"/>
      <c r="T622" s="33">
        <f t="shared" si="314"/>
        <v>1576.1462499999998</v>
      </c>
      <c r="U622" s="35">
        <f t="shared" si="315"/>
        <v>270.19649999999996</v>
      </c>
      <c r="V622" s="48">
        <f t="shared" si="344"/>
        <v>670.0877999999999</v>
      </c>
      <c r="W622" s="35">
        <f t="shared" si="316"/>
        <v>180.131</v>
      </c>
      <c r="X622" s="41">
        <v>2161.58</v>
      </c>
      <c r="Y622" s="35">
        <v>708.25</v>
      </c>
      <c r="Z622" s="32"/>
      <c r="AA622" s="49"/>
      <c r="AB622" s="35"/>
      <c r="AC622" s="41"/>
      <c r="AD622" s="35">
        <f t="shared" si="317"/>
        <v>153.11134999999999</v>
      </c>
      <c r="AE622" s="35">
        <f t="shared" si="329"/>
        <v>3962.8820000000001</v>
      </c>
      <c r="AF622" s="41">
        <f t="shared" si="318"/>
        <v>8934.503999999999</v>
      </c>
      <c r="AG622" s="32">
        <f t="shared" si="319"/>
        <v>18613.55</v>
      </c>
      <c r="AH622" s="35">
        <v>4503.3</v>
      </c>
      <c r="AI622" s="35">
        <f t="shared" si="345"/>
        <v>4503.2749999999996</v>
      </c>
      <c r="AJ622" s="35">
        <f t="shared" si="346"/>
        <v>1116.8129999999999</v>
      </c>
      <c r="AK622" s="35">
        <f t="shared" si="347"/>
        <v>1861.3549999999998</v>
      </c>
      <c r="AL622" s="35">
        <f t="shared" si="348"/>
        <v>5584.0649999999996</v>
      </c>
      <c r="AM622" s="35">
        <f t="shared" si="349"/>
        <v>4467.2519999999995</v>
      </c>
      <c r="AN622" s="35"/>
      <c r="AO622" s="35"/>
      <c r="AP622" s="35"/>
      <c r="AQ622" s="35"/>
      <c r="AR622" s="36">
        <f t="shared" si="320"/>
        <v>243351.63079999998</v>
      </c>
      <c r="AS622" s="35"/>
    </row>
    <row r="623" spans="1:45" s="8" customFormat="1" x14ac:dyDescent="0.2">
      <c r="A623" s="24">
        <f t="shared" si="328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27">
        <v>39218</v>
      </c>
      <c r="G623" s="24">
        <v>13</v>
      </c>
      <c r="H623" s="28">
        <v>40</v>
      </c>
      <c r="I623" s="29" t="s">
        <v>69</v>
      </c>
      <c r="J623" s="30" t="s">
        <v>24</v>
      </c>
      <c r="K623" s="29" t="s">
        <v>70</v>
      </c>
      <c r="L623" s="28" t="s">
        <v>56</v>
      </c>
      <c r="M623" s="28" t="s">
        <v>144</v>
      </c>
      <c r="N623" s="31">
        <v>9006.5499999999993</v>
      </c>
      <c r="O623" s="32"/>
      <c r="P623" s="32">
        <f t="shared" si="313"/>
        <v>9006.5499999999993</v>
      </c>
      <c r="Q623" s="35">
        <v>1091</v>
      </c>
      <c r="R623" s="35"/>
      <c r="S623" s="32"/>
      <c r="T623" s="33">
        <f t="shared" si="314"/>
        <v>1576.1462499999998</v>
      </c>
      <c r="U623" s="35">
        <f t="shared" si="315"/>
        <v>270.19649999999996</v>
      </c>
      <c r="V623" s="48">
        <f t="shared" si="344"/>
        <v>670.0877999999999</v>
      </c>
      <c r="W623" s="35">
        <f t="shared" si="316"/>
        <v>180.131</v>
      </c>
      <c r="X623" s="41">
        <v>2161.58</v>
      </c>
      <c r="Y623" s="35">
        <v>708.25</v>
      </c>
      <c r="Z623" s="32"/>
      <c r="AA623" s="49"/>
      <c r="AB623" s="35"/>
      <c r="AC623" s="41"/>
      <c r="AD623" s="35">
        <f t="shared" si="317"/>
        <v>153.11134999999999</v>
      </c>
      <c r="AE623" s="35">
        <f t="shared" si="329"/>
        <v>3962.8820000000001</v>
      </c>
      <c r="AF623" s="41">
        <f t="shared" si="318"/>
        <v>8934.503999999999</v>
      </c>
      <c r="AG623" s="32">
        <f t="shared" si="319"/>
        <v>18613.55</v>
      </c>
      <c r="AH623" s="35">
        <v>4503.3</v>
      </c>
      <c r="AI623" s="35">
        <f t="shared" si="345"/>
        <v>4503.2749999999996</v>
      </c>
      <c r="AJ623" s="35">
        <f t="shared" si="346"/>
        <v>1116.8129999999999</v>
      </c>
      <c r="AK623" s="35">
        <f t="shared" si="347"/>
        <v>1861.3549999999998</v>
      </c>
      <c r="AL623" s="35">
        <f t="shared" si="348"/>
        <v>5584.0649999999996</v>
      </c>
      <c r="AM623" s="35">
        <f t="shared" si="349"/>
        <v>4467.2519999999995</v>
      </c>
      <c r="AN623" s="35"/>
      <c r="AO623" s="35"/>
      <c r="AP623" s="35"/>
      <c r="AQ623" s="35"/>
      <c r="AR623" s="36">
        <f t="shared" si="320"/>
        <v>243351.63079999998</v>
      </c>
      <c r="AS623" s="35"/>
    </row>
    <row r="624" spans="1:45" s="8" customFormat="1" x14ac:dyDescent="0.2">
      <c r="A624" s="24">
        <f t="shared" si="328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27">
        <v>38596</v>
      </c>
      <c r="G624" s="24">
        <v>13</v>
      </c>
      <c r="H624" s="28">
        <v>40</v>
      </c>
      <c r="I624" s="29" t="s">
        <v>69</v>
      </c>
      <c r="J624" s="30" t="s">
        <v>24</v>
      </c>
      <c r="K624" s="29" t="s">
        <v>70</v>
      </c>
      <c r="L624" s="28" t="s">
        <v>56</v>
      </c>
      <c r="M624" s="28" t="s">
        <v>144</v>
      </c>
      <c r="N624" s="31">
        <v>9006.5499999999993</v>
      </c>
      <c r="O624" s="32"/>
      <c r="P624" s="32">
        <f t="shared" si="313"/>
        <v>9006.5499999999993</v>
      </c>
      <c r="Q624" s="35">
        <v>1091</v>
      </c>
      <c r="R624" s="35"/>
      <c r="S624" s="32"/>
      <c r="T624" s="33">
        <f t="shared" si="314"/>
        <v>1576.1462499999998</v>
      </c>
      <c r="U624" s="35">
        <f t="shared" si="315"/>
        <v>270.19649999999996</v>
      </c>
      <c r="V624" s="48">
        <f t="shared" si="344"/>
        <v>691.70339999999999</v>
      </c>
      <c r="W624" s="35">
        <f t="shared" si="316"/>
        <v>180.131</v>
      </c>
      <c r="X624" s="41">
        <v>2521.84</v>
      </c>
      <c r="Y624" s="35">
        <v>708.25</v>
      </c>
      <c r="Z624" s="32"/>
      <c r="AA624" s="49"/>
      <c r="AB624" s="35"/>
      <c r="AC624" s="41"/>
      <c r="AD624" s="35">
        <f t="shared" si="317"/>
        <v>153.11134999999999</v>
      </c>
      <c r="AE624" s="35">
        <f t="shared" si="329"/>
        <v>3962.8820000000001</v>
      </c>
      <c r="AF624" s="41">
        <f t="shared" si="318"/>
        <v>9222.7119999999995</v>
      </c>
      <c r="AG624" s="32">
        <f t="shared" si="319"/>
        <v>19213.98333333333</v>
      </c>
      <c r="AH624" s="35">
        <v>4503.3</v>
      </c>
      <c r="AI624" s="35">
        <f t="shared" si="345"/>
        <v>4503.2749999999996</v>
      </c>
      <c r="AJ624" s="35">
        <f t="shared" si="346"/>
        <v>1152.8389999999999</v>
      </c>
      <c r="AK624" s="35">
        <f t="shared" si="347"/>
        <v>1921.3983333333331</v>
      </c>
      <c r="AL624" s="35">
        <f t="shared" si="348"/>
        <v>5764.1949999999997</v>
      </c>
      <c r="AM624" s="35">
        <f t="shared" si="349"/>
        <v>4611.3559999999998</v>
      </c>
      <c r="AN624" s="35"/>
      <c r="AO624" s="35"/>
      <c r="AP624" s="35"/>
      <c r="AQ624" s="35"/>
      <c r="AR624" s="36">
        <f t="shared" si="320"/>
        <v>249243.08266666665</v>
      </c>
      <c r="AS624" s="35"/>
    </row>
    <row r="625" spans="1:45" s="8" customFormat="1" x14ac:dyDescent="0.2">
      <c r="A625" s="24">
        <f t="shared" si="328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27">
        <v>42917</v>
      </c>
      <c r="G625" s="24">
        <v>10</v>
      </c>
      <c r="H625" s="28">
        <v>40</v>
      </c>
      <c r="I625" s="29" t="s">
        <v>69</v>
      </c>
      <c r="J625" s="30" t="s">
        <v>35</v>
      </c>
      <c r="K625" s="29" t="s">
        <v>70</v>
      </c>
      <c r="L625" s="28" t="s">
        <v>56</v>
      </c>
      <c r="M625" s="28" t="s">
        <v>141</v>
      </c>
      <c r="N625" s="31">
        <v>7723.6</v>
      </c>
      <c r="O625" s="32"/>
      <c r="P625" s="32">
        <f t="shared" si="313"/>
        <v>7723.6</v>
      </c>
      <c r="Q625" s="35">
        <v>1091</v>
      </c>
      <c r="R625" s="35"/>
      <c r="S625" s="32"/>
      <c r="T625" s="33">
        <f t="shared" si="314"/>
        <v>1351.6299999999999</v>
      </c>
      <c r="U625" s="35">
        <f t="shared" si="315"/>
        <v>231.708</v>
      </c>
      <c r="V625" s="48">
        <f t="shared" si="344"/>
        <v>463.416</v>
      </c>
      <c r="W625" s="35">
        <f t="shared" si="316"/>
        <v>154.47200000000001</v>
      </c>
      <c r="X625" s="41"/>
      <c r="Y625" s="35">
        <v>708.25</v>
      </c>
      <c r="Z625" s="32"/>
      <c r="AA625" s="49"/>
      <c r="AB625" s="35"/>
      <c r="AC625" s="41">
        <v>1180</v>
      </c>
      <c r="AD625" s="35">
        <f t="shared" si="317"/>
        <v>131.30120000000002</v>
      </c>
      <c r="AE625" s="35">
        <f t="shared" si="329"/>
        <v>3398.384</v>
      </c>
      <c r="AF625" s="41">
        <f t="shared" si="318"/>
        <v>6178.8799999999992</v>
      </c>
      <c r="AG625" s="32">
        <f t="shared" si="319"/>
        <v>12872.666666666666</v>
      </c>
      <c r="AH625" s="35">
        <v>3861.75</v>
      </c>
      <c r="AI625" s="35">
        <f t="shared" si="345"/>
        <v>3861.7999999999997</v>
      </c>
      <c r="AJ625" s="35">
        <f t="shared" si="346"/>
        <v>772.3599999999999</v>
      </c>
      <c r="AK625" s="35">
        <f t="shared" si="347"/>
        <v>1287.2666666666667</v>
      </c>
      <c r="AL625" s="35">
        <f t="shared" si="348"/>
        <v>3861.7999999999997</v>
      </c>
      <c r="AM625" s="35">
        <f t="shared" si="349"/>
        <v>3089.4399999999996</v>
      </c>
      <c r="AN625" s="35"/>
      <c r="AO625" s="35"/>
      <c r="AP625" s="35"/>
      <c r="AQ625" s="35"/>
      <c r="AR625" s="36">
        <f t="shared" si="320"/>
        <v>195608.87373333331</v>
      </c>
      <c r="AS625" s="35"/>
    </row>
    <row r="626" spans="1:45" s="8" customFormat="1" x14ac:dyDescent="0.2">
      <c r="A626" s="24">
        <f t="shared" si="328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27">
        <v>38611</v>
      </c>
      <c r="G626" s="24">
        <v>9</v>
      </c>
      <c r="H626" s="28">
        <v>40</v>
      </c>
      <c r="I626" s="29" t="s">
        <v>69</v>
      </c>
      <c r="J626" s="30" t="s">
        <v>39</v>
      </c>
      <c r="K626" s="29" t="s">
        <v>70</v>
      </c>
      <c r="L626" s="28" t="s">
        <v>56</v>
      </c>
      <c r="M626" s="28" t="s">
        <v>141</v>
      </c>
      <c r="N626" s="31">
        <v>7350</v>
      </c>
      <c r="O626" s="32"/>
      <c r="P626" s="32">
        <f t="shared" si="313"/>
        <v>7350</v>
      </c>
      <c r="Q626" s="35">
        <v>1091</v>
      </c>
      <c r="R626" s="35"/>
      <c r="S626" s="32"/>
      <c r="T626" s="33">
        <f t="shared" si="314"/>
        <v>1286.25</v>
      </c>
      <c r="U626" s="35">
        <f t="shared" si="315"/>
        <v>220.5</v>
      </c>
      <c r="V626" s="48">
        <f t="shared" si="344"/>
        <v>560.06999999999994</v>
      </c>
      <c r="W626" s="35">
        <f t="shared" si="316"/>
        <v>147</v>
      </c>
      <c r="X626" s="41">
        <v>1984.5</v>
      </c>
      <c r="Y626" s="35">
        <v>708.25</v>
      </c>
      <c r="Z626" s="32"/>
      <c r="AA626" s="49"/>
      <c r="AB626" s="35"/>
      <c r="AC626" s="41"/>
      <c r="AD626" s="35">
        <f t="shared" si="317"/>
        <v>124.95</v>
      </c>
      <c r="AE626" s="35">
        <f t="shared" si="329"/>
        <v>3234</v>
      </c>
      <c r="AF626" s="41">
        <f t="shared" si="318"/>
        <v>7467.5999999999995</v>
      </c>
      <c r="AG626" s="32">
        <f t="shared" si="319"/>
        <v>15557.499999999998</v>
      </c>
      <c r="AH626" s="35">
        <v>3675</v>
      </c>
      <c r="AI626" s="35">
        <f t="shared" si="345"/>
        <v>3675</v>
      </c>
      <c r="AJ626" s="35">
        <f t="shared" si="346"/>
        <v>933.44999999999993</v>
      </c>
      <c r="AK626" s="35">
        <f t="shared" si="347"/>
        <v>1555.75</v>
      </c>
      <c r="AL626" s="35">
        <f t="shared" si="348"/>
        <v>4667.25</v>
      </c>
      <c r="AM626" s="35">
        <f t="shared" si="349"/>
        <v>3733.7999999999997</v>
      </c>
      <c r="AN626" s="35"/>
      <c r="AO626" s="35"/>
      <c r="AP626" s="35"/>
      <c r="AQ626" s="35"/>
      <c r="AR626" s="36">
        <f t="shared" si="320"/>
        <v>206169.59</v>
      </c>
      <c r="AS626" s="35"/>
    </row>
    <row r="627" spans="1:45" s="8" customFormat="1" x14ac:dyDescent="0.2">
      <c r="A627" s="24">
        <f t="shared" si="328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27">
        <v>42917</v>
      </c>
      <c r="G627" s="24">
        <v>8</v>
      </c>
      <c r="H627" s="28">
        <v>40</v>
      </c>
      <c r="I627" s="29" t="s">
        <v>69</v>
      </c>
      <c r="J627" s="30" t="s">
        <v>37</v>
      </c>
      <c r="K627" s="29" t="s">
        <v>70</v>
      </c>
      <c r="L627" s="28" t="s">
        <v>56</v>
      </c>
      <c r="M627" s="28" t="s">
        <v>141</v>
      </c>
      <c r="N627" s="31">
        <v>6999.5</v>
      </c>
      <c r="O627" s="32"/>
      <c r="P627" s="32">
        <f t="shared" si="313"/>
        <v>6999.5</v>
      </c>
      <c r="Q627" s="35">
        <v>1091</v>
      </c>
      <c r="R627" s="35"/>
      <c r="S627" s="32"/>
      <c r="T627" s="33">
        <f t="shared" si="314"/>
        <v>1224.9124999999999</v>
      </c>
      <c r="U627" s="35">
        <f t="shared" si="315"/>
        <v>209.98499999999999</v>
      </c>
      <c r="V627" s="48">
        <f t="shared" si="344"/>
        <v>419.96999999999997</v>
      </c>
      <c r="W627" s="35">
        <f t="shared" si="316"/>
        <v>139.99</v>
      </c>
      <c r="X627" s="41"/>
      <c r="Y627" s="35">
        <v>708.25</v>
      </c>
      <c r="Z627" s="32"/>
      <c r="AA627" s="49"/>
      <c r="AB627" s="35"/>
      <c r="AC627" s="41"/>
      <c r="AD627" s="35">
        <f t="shared" si="317"/>
        <v>118.9915</v>
      </c>
      <c r="AE627" s="35">
        <f t="shared" si="329"/>
        <v>3079.78</v>
      </c>
      <c r="AF627" s="41">
        <f t="shared" si="318"/>
        <v>5599.6</v>
      </c>
      <c r="AG627" s="32">
        <f t="shared" si="319"/>
        <v>11665.833333333334</v>
      </c>
      <c r="AH627" s="35">
        <v>3499.8</v>
      </c>
      <c r="AI627" s="35">
        <f t="shared" si="345"/>
        <v>3499.75</v>
      </c>
      <c r="AJ627" s="35">
        <f t="shared" si="346"/>
        <v>699.95</v>
      </c>
      <c r="AK627" s="35">
        <f t="shared" si="347"/>
        <v>1166.5833333333333</v>
      </c>
      <c r="AL627" s="35">
        <f t="shared" si="348"/>
        <v>3499.75</v>
      </c>
      <c r="AM627" s="35">
        <f t="shared" si="349"/>
        <v>2799.8</v>
      </c>
      <c r="AN627" s="35"/>
      <c r="AO627" s="35"/>
      <c r="AP627" s="35"/>
      <c r="AQ627" s="35"/>
      <c r="AR627" s="36">
        <f t="shared" si="320"/>
        <v>166462.03466666664</v>
      </c>
      <c r="AS627" s="35"/>
    </row>
    <row r="628" spans="1:45" s="8" customFormat="1" x14ac:dyDescent="0.2">
      <c r="A628" s="24">
        <f t="shared" si="328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27">
        <v>41730</v>
      </c>
      <c r="G628" s="24">
        <v>8</v>
      </c>
      <c r="H628" s="28">
        <v>40</v>
      </c>
      <c r="I628" s="29" t="s">
        <v>69</v>
      </c>
      <c r="J628" s="30" t="s">
        <v>37</v>
      </c>
      <c r="K628" s="29" t="s">
        <v>70</v>
      </c>
      <c r="L628" s="28" t="s">
        <v>56</v>
      </c>
      <c r="M628" s="28" t="s">
        <v>141</v>
      </c>
      <c r="N628" s="31">
        <v>6999.5</v>
      </c>
      <c r="O628" s="32"/>
      <c r="P628" s="32">
        <f t="shared" si="313"/>
        <v>6999.5</v>
      </c>
      <c r="Q628" s="35">
        <v>1091</v>
      </c>
      <c r="R628" s="35"/>
      <c r="S628" s="32"/>
      <c r="T628" s="33">
        <f t="shared" si="314"/>
        <v>1224.9124999999999</v>
      </c>
      <c r="U628" s="35">
        <f t="shared" si="315"/>
        <v>209.98499999999999</v>
      </c>
      <c r="V628" s="48">
        <f t="shared" si="344"/>
        <v>461.9676</v>
      </c>
      <c r="W628" s="35">
        <f t="shared" si="316"/>
        <v>139.99</v>
      </c>
      <c r="X628" s="41">
        <v>699.96</v>
      </c>
      <c r="Y628" s="35">
        <v>708.25</v>
      </c>
      <c r="Z628" s="32"/>
      <c r="AA628" s="49"/>
      <c r="AB628" s="35"/>
      <c r="AC628" s="41"/>
      <c r="AD628" s="35">
        <f t="shared" si="317"/>
        <v>118.9915</v>
      </c>
      <c r="AE628" s="35">
        <f t="shared" si="329"/>
        <v>3079.78</v>
      </c>
      <c r="AF628" s="41">
        <f t="shared" si="318"/>
        <v>6159.5679999999993</v>
      </c>
      <c r="AG628" s="32">
        <f t="shared" si="319"/>
        <v>12832.433333333332</v>
      </c>
      <c r="AH628" s="35">
        <v>3499.8</v>
      </c>
      <c r="AI628" s="35">
        <f t="shared" si="345"/>
        <v>3499.75</v>
      </c>
      <c r="AJ628" s="35">
        <f t="shared" si="346"/>
        <v>769.94599999999991</v>
      </c>
      <c r="AK628" s="35">
        <f t="shared" si="347"/>
        <v>1283.2433333333333</v>
      </c>
      <c r="AL628" s="35">
        <f t="shared" si="348"/>
        <v>3849.73</v>
      </c>
      <c r="AM628" s="35">
        <f t="shared" si="349"/>
        <v>3079.7839999999997</v>
      </c>
      <c r="AN628" s="35"/>
      <c r="AO628" s="35"/>
      <c r="AP628" s="35"/>
      <c r="AQ628" s="35"/>
      <c r="AR628" s="36">
        <f t="shared" si="320"/>
        <v>177908.71386666669</v>
      </c>
      <c r="AS628" s="35"/>
    </row>
    <row r="629" spans="1:45" s="8" customFormat="1" x14ac:dyDescent="0.2">
      <c r="A629" s="24">
        <f t="shared" si="328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27">
        <v>42788</v>
      </c>
      <c r="G629" s="24">
        <v>8</v>
      </c>
      <c r="H629" s="28">
        <v>40</v>
      </c>
      <c r="I629" s="29" t="s">
        <v>69</v>
      </c>
      <c r="J629" s="30" t="s">
        <v>36</v>
      </c>
      <c r="K629" s="29" t="s">
        <v>70</v>
      </c>
      <c r="L629" s="28" t="s">
        <v>56</v>
      </c>
      <c r="M629" s="28" t="s">
        <v>141</v>
      </c>
      <c r="N629" s="31">
        <v>6999.5</v>
      </c>
      <c r="O629" s="32"/>
      <c r="P629" s="32">
        <f t="shared" si="313"/>
        <v>6999.5</v>
      </c>
      <c r="Q629" s="35">
        <v>1091</v>
      </c>
      <c r="R629" s="35"/>
      <c r="S629" s="32"/>
      <c r="T629" s="33">
        <f t="shared" si="314"/>
        <v>1224.9124999999999</v>
      </c>
      <c r="U629" s="35">
        <f t="shared" si="315"/>
        <v>209.98499999999999</v>
      </c>
      <c r="V629" s="48">
        <f t="shared" si="344"/>
        <v>419.96999999999997</v>
      </c>
      <c r="W629" s="35">
        <f t="shared" si="316"/>
        <v>139.99</v>
      </c>
      <c r="X629" s="41"/>
      <c r="Y629" s="35">
        <v>708.25</v>
      </c>
      <c r="Z629" s="32"/>
      <c r="AA629" s="49"/>
      <c r="AB629" s="35"/>
      <c r="AC629" s="41"/>
      <c r="AD629" s="35">
        <f t="shared" si="317"/>
        <v>118.9915</v>
      </c>
      <c r="AE629" s="35">
        <f t="shared" si="329"/>
        <v>3079.78</v>
      </c>
      <c r="AF629" s="41">
        <f t="shared" si="318"/>
        <v>5599.6</v>
      </c>
      <c r="AG629" s="32">
        <f t="shared" si="319"/>
        <v>11665.833333333334</v>
      </c>
      <c r="AH629" s="35">
        <v>3499.8</v>
      </c>
      <c r="AI629" s="35">
        <f t="shared" si="345"/>
        <v>3499.75</v>
      </c>
      <c r="AJ629" s="35">
        <f t="shared" si="346"/>
        <v>699.95</v>
      </c>
      <c r="AK629" s="35">
        <f t="shared" si="347"/>
        <v>1166.5833333333333</v>
      </c>
      <c r="AL629" s="35">
        <f t="shared" si="348"/>
        <v>3499.75</v>
      </c>
      <c r="AM629" s="35">
        <f t="shared" si="349"/>
        <v>2799.8</v>
      </c>
      <c r="AN629" s="35"/>
      <c r="AO629" s="35"/>
      <c r="AP629" s="35"/>
      <c r="AQ629" s="35"/>
      <c r="AR629" s="36">
        <f t="shared" si="320"/>
        <v>166462.03466666664</v>
      </c>
      <c r="AS629" s="35"/>
    </row>
    <row r="630" spans="1:45" s="8" customFormat="1" x14ac:dyDescent="0.2">
      <c r="A630" s="24">
        <f t="shared" si="328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27">
        <v>41806</v>
      </c>
      <c r="G630" s="24">
        <v>8</v>
      </c>
      <c r="H630" s="28">
        <v>40</v>
      </c>
      <c r="I630" s="29" t="s">
        <v>69</v>
      </c>
      <c r="J630" s="30" t="s">
        <v>36</v>
      </c>
      <c r="K630" s="29" t="s">
        <v>70</v>
      </c>
      <c r="L630" s="28" t="s">
        <v>56</v>
      </c>
      <c r="M630" s="28" t="s">
        <v>141</v>
      </c>
      <c r="N630" s="31">
        <v>6999.5</v>
      </c>
      <c r="O630" s="32"/>
      <c r="P630" s="32">
        <f t="shared" ref="P630:P673" si="350">N630+O630</f>
        <v>6999.5</v>
      </c>
      <c r="Q630" s="35">
        <v>1091</v>
      </c>
      <c r="R630" s="35"/>
      <c r="S630" s="32"/>
      <c r="T630" s="33">
        <f t="shared" si="314"/>
        <v>1224.9124999999999</v>
      </c>
      <c r="U630" s="35">
        <f t="shared" si="315"/>
        <v>209.98499999999999</v>
      </c>
      <c r="V630" s="48">
        <f t="shared" si="344"/>
        <v>461.9676</v>
      </c>
      <c r="W630" s="35">
        <f t="shared" si="316"/>
        <v>139.99</v>
      </c>
      <c r="X630" s="41">
        <v>699.96</v>
      </c>
      <c r="Y630" s="35">
        <v>708.25</v>
      </c>
      <c r="Z630" s="32"/>
      <c r="AA630" s="49"/>
      <c r="AB630" s="35"/>
      <c r="AC630" s="41"/>
      <c r="AD630" s="35">
        <f t="shared" si="317"/>
        <v>118.9915</v>
      </c>
      <c r="AE630" s="35">
        <f t="shared" si="329"/>
        <v>3079.78</v>
      </c>
      <c r="AF630" s="41">
        <f t="shared" si="318"/>
        <v>6159.5679999999993</v>
      </c>
      <c r="AG630" s="32">
        <f t="shared" si="319"/>
        <v>12832.433333333332</v>
      </c>
      <c r="AH630" s="35">
        <v>3499.8</v>
      </c>
      <c r="AI630" s="35">
        <f t="shared" si="345"/>
        <v>3499.75</v>
      </c>
      <c r="AJ630" s="35">
        <f t="shared" si="346"/>
        <v>769.94599999999991</v>
      </c>
      <c r="AK630" s="35">
        <f t="shared" si="347"/>
        <v>1283.2433333333333</v>
      </c>
      <c r="AL630" s="35">
        <f t="shared" si="348"/>
        <v>3849.73</v>
      </c>
      <c r="AM630" s="35">
        <f t="shared" si="349"/>
        <v>3079.7839999999997</v>
      </c>
      <c r="AN630" s="35"/>
      <c r="AO630" s="35"/>
      <c r="AP630" s="35"/>
      <c r="AQ630" s="35"/>
      <c r="AR630" s="36">
        <f t="shared" si="320"/>
        <v>177908.71386666669</v>
      </c>
      <c r="AS630" s="35"/>
    </row>
    <row r="631" spans="1:45" s="8" customFormat="1" x14ac:dyDescent="0.2">
      <c r="A631" s="24">
        <f t="shared" si="328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27">
        <v>41730</v>
      </c>
      <c r="G631" s="24">
        <v>8</v>
      </c>
      <c r="H631" s="28">
        <v>40</v>
      </c>
      <c r="I631" s="29" t="s">
        <v>69</v>
      </c>
      <c r="J631" s="30" t="s">
        <v>27</v>
      </c>
      <c r="K631" s="29" t="s">
        <v>70</v>
      </c>
      <c r="L631" s="28" t="s">
        <v>56</v>
      </c>
      <c r="M631" s="28" t="s">
        <v>141</v>
      </c>
      <c r="N631" s="31">
        <v>6999.5</v>
      </c>
      <c r="O631" s="32"/>
      <c r="P631" s="32">
        <f t="shared" si="350"/>
        <v>6999.5</v>
      </c>
      <c r="Q631" s="35">
        <v>1091</v>
      </c>
      <c r="R631" s="35"/>
      <c r="S631" s="32"/>
      <c r="T631" s="33">
        <f t="shared" ref="T631:T670" si="351">(N631*17.5%)</f>
        <v>1224.9124999999999</v>
      </c>
      <c r="U631" s="35">
        <f t="shared" ref="U631:U670" si="352">N631*3%</f>
        <v>209.98499999999999</v>
      </c>
      <c r="V631" s="48">
        <f t="shared" si="344"/>
        <v>461.96999999999997</v>
      </c>
      <c r="W631" s="35">
        <f t="shared" ref="W631:W670" si="353">N631*2%</f>
        <v>139.99</v>
      </c>
      <c r="X631" s="41">
        <v>700</v>
      </c>
      <c r="Y631" s="35">
        <v>708.25</v>
      </c>
      <c r="Z631" s="32"/>
      <c r="AA631" s="49"/>
      <c r="AB631" s="35"/>
      <c r="AC631" s="41"/>
      <c r="AD631" s="35">
        <f t="shared" ref="AD631:AD670" si="354">N631*1.7%</f>
        <v>118.9915</v>
      </c>
      <c r="AE631" s="35">
        <f t="shared" si="329"/>
        <v>3079.78</v>
      </c>
      <c r="AF631" s="41">
        <f t="shared" ref="AF631:AF670" si="355">(N631+X631)/30*24</f>
        <v>6159.5999999999995</v>
      </c>
      <c r="AG631" s="32">
        <f t="shared" ref="AG631:AG670" si="356">(N631+X631)/30*50</f>
        <v>12832.499999999998</v>
      </c>
      <c r="AH631" s="35">
        <v>3499.8</v>
      </c>
      <c r="AI631" s="35">
        <f t="shared" si="345"/>
        <v>3499.75</v>
      </c>
      <c r="AJ631" s="35">
        <f t="shared" si="346"/>
        <v>769.94999999999993</v>
      </c>
      <c r="AK631" s="35">
        <f t="shared" si="347"/>
        <v>1283.25</v>
      </c>
      <c r="AL631" s="35">
        <f t="shared" si="348"/>
        <v>3849.7499999999995</v>
      </c>
      <c r="AM631" s="35">
        <f t="shared" si="349"/>
        <v>3079.7999999999997</v>
      </c>
      <c r="AN631" s="35"/>
      <c r="AO631" s="35"/>
      <c r="AP631" s="35"/>
      <c r="AQ631" s="35"/>
      <c r="AR631" s="36">
        <f t="shared" si="320"/>
        <v>177909.36799999999</v>
      </c>
      <c r="AS631" s="35"/>
    </row>
    <row r="632" spans="1:45" s="8" customFormat="1" x14ac:dyDescent="0.2">
      <c r="A632" s="24">
        <f t="shared" si="328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27">
        <v>42110</v>
      </c>
      <c r="G632" s="24">
        <v>8</v>
      </c>
      <c r="H632" s="28">
        <v>40</v>
      </c>
      <c r="I632" s="29" t="s">
        <v>69</v>
      </c>
      <c r="J632" s="30" t="s">
        <v>27</v>
      </c>
      <c r="K632" s="29" t="s">
        <v>70</v>
      </c>
      <c r="L632" s="28" t="s">
        <v>56</v>
      </c>
      <c r="M632" s="28" t="s">
        <v>141</v>
      </c>
      <c r="N632" s="31">
        <v>6999.5</v>
      </c>
      <c r="O632" s="32"/>
      <c r="P632" s="32">
        <f t="shared" si="350"/>
        <v>6999.5</v>
      </c>
      <c r="Q632" s="35">
        <v>1091</v>
      </c>
      <c r="R632" s="35"/>
      <c r="S632" s="32"/>
      <c r="T632" s="33">
        <f t="shared" si="351"/>
        <v>1224.9124999999999</v>
      </c>
      <c r="U632" s="35">
        <f t="shared" si="352"/>
        <v>209.98499999999999</v>
      </c>
      <c r="V632" s="48">
        <f t="shared" si="344"/>
        <v>419.96999999999997</v>
      </c>
      <c r="W632" s="35">
        <f t="shared" si="353"/>
        <v>139.99</v>
      </c>
      <c r="X632" s="41"/>
      <c r="Y632" s="35">
        <v>708.25</v>
      </c>
      <c r="Z632" s="32"/>
      <c r="AA632" s="49"/>
      <c r="AB632" s="35"/>
      <c r="AC632" s="41"/>
      <c r="AD632" s="35">
        <f t="shared" si="354"/>
        <v>118.9915</v>
      </c>
      <c r="AE632" s="35">
        <f t="shared" si="329"/>
        <v>3079.78</v>
      </c>
      <c r="AF632" s="41">
        <f t="shared" si="355"/>
        <v>5599.6</v>
      </c>
      <c r="AG632" s="32">
        <f t="shared" si="356"/>
        <v>11665.833333333334</v>
      </c>
      <c r="AH632" s="35">
        <v>3499.8</v>
      </c>
      <c r="AI632" s="35">
        <f t="shared" si="345"/>
        <v>3499.75</v>
      </c>
      <c r="AJ632" s="35">
        <f t="shared" si="346"/>
        <v>699.95</v>
      </c>
      <c r="AK632" s="35">
        <f t="shared" si="347"/>
        <v>1166.5833333333333</v>
      </c>
      <c r="AL632" s="35">
        <f t="shared" si="348"/>
        <v>3499.75</v>
      </c>
      <c r="AM632" s="35">
        <f t="shared" si="349"/>
        <v>2799.8</v>
      </c>
      <c r="AN632" s="35"/>
      <c r="AO632" s="35"/>
      <c r="AP632" s="35"/>
      <c r="AQ632" s="35"/>
      <c r="AR632" s="36">
        <f t="shared" ref="AR632:AR670" si="357">(P632+Q632+R632+S632+T632+U632+V632+W632+X632+Y632+Z632+AA632+AB632+AC632+AD632)*12+(AE632+AF632+AG632+AH632+AI632+AJ632+AK632+AL632+AM632+AN632+AO632+AP632+AQ632)</f>
        <v>166462.03466666664</v>
      </c>
      <c r="AS632" s="35"/>
    </row>
    <row r="633" spans="1:45" s="8" customFormat="1" x14ac:dyDescent="0.2">
      <c r="A633" s="24">
        <f t="shared" si="328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27">
        <v>39127</v>
      </c>
      <c r="G633" s="24">
        <v>8</v>
      </c>
      <c r="H633" s="28">
        <v>40</v>
      </c>
      <c r="I633" s="29" t="s">
        <v>69</v>
      </c>
      <c r="J633" s="30" t="s">
        <v>27</v>
      </c>
      <c r="K633" s="29" t="s">
        <v>70</v>
      </c>
      <c r="L633" s="28" t="s">
        <v>56</v>
      </c>
      <c r="M633" s="28" t="s">
        <v>141</v>
      </c>
      <c r="N633" s="31">
        <v>6999.5</v>
      </c>
      <c r="O633" s="32"/>
      <c r="P633" s="32">
        <f>N633+O633</f>
        <v>6999.5</v>
      </c>
      <c r="Q633" s="35">
        <v>1091</v>
      </c>
      <c r="R633" s="35"/>
      <c r="S633" s="32"/>
      <c r="T633" s="33">
        <f t="shared" si="351"/>
        <v>1224.9124999999999</v>
      </c>
      <c r="U633" s="35">
        <f t="shared" si="352"/>
        <v>209.98499999999999</v>
      </c>
      <c r="V633" s="48">
        <f t="shared" si="344"/>
        <v>520.76400000000001</v>
      </c>
      <c r="W633" s="35">
        <f t="shared" si="353"/>
        <v>139.99</v>
      </c>
      <c r="X633" s="41">
        <v>1679.9</v>
      </c>
      <c r="Y633" s="35">
        <v>708.25</v>
      </c>
      <c r="Z633" s="32"/>
      <c r="AA633" s="49"/>
      <c r="AB633" s="35"/>
      <c r="AC633" s="41"/>
      <c r="AD633" s="35">
        <f t="shared" si="354"/>
        <v>118.9915</v>
      </c>
      <c r="AE633" s="35">
        <f t="shared" si="329"/>
        <v>3079.78</v>
      </c>
      <c r="AF633" s="41">
        <f t="shared" si="355"/>
        <v>6943.52</v>
      </c>
      <c r="AG633" s="32">
        <f t="shared" si="356"/>
        <v>14465.666666666666</v>
      </c>
      <c r="AH633" s="35">
        <v>3499.8</v>
      </c>
      <c r="AI633" s="35">
        <f t="shared" si="345"/>
        <v>3499.75</v>
      </c>
      <c r="AJ633" s="35">
        <f t="shared" si="346"/>
        <v>867.94</v>
      </c>
      <c r="AK633" s="35">
        <f t="shared" si="347"/>
        <v>1446.5666666666666</v>
      </c>
      <c r="AL633" s="35">
        <f t="shared" si="348"/>
        <v>4339.7</v>
      </c>
      <c r="AM633" s="35">
        <f t="shared" si="349"/>
        <v>3471.76</v>
      </c>
      <c r="AN633" s="35"/>
      <c r="AO633" s="35"/>
      <c r="AP633" s="35"/>
      <c r="AQ633" s="35"/>
      <c r="AR633" s="36">
        <f t="shared" si="357"/>
        <v>193933.99933333334</v>
      </c>
      <c r="AS633" s="35"/>
    </row>
    <row r="634" spans="1:45" s="8" customFormat="1" x14ac:dyDescent="0.2">
      <c r="A634" s="24">
        <f t="shared" si="328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27">
        <v>41761</v>
      </c>
      <c r="G634" s="24">
        <v>7</v>
      </c>
      <c r="H634" s="28">
        <v>40</v>
      </c>
      <c r="I634" s="29" t="s">
        <v>69</v>
      </c>
      <c r="J634" s="30" t="s">
        <v>28</v>
      </c>
      <c r="K634" s="29" t="s">
        <v>70</v>
      </c>
      <c r="L634" s="28" t="s">
        <v>56</v>
      </c>
      <c r="M634" s="28" t="s">
        <v>141</v>
      </c>
      <c r="N634" s="31">
        <v>6654.95</v>
      </c>
      <c r="O634" s="32"/>
      <c r="P634" s="32">
        <f t="shared" si="350"/>
        <v>6654.95</v>
      </c>
      <c r="Q634" s="35">
        <v>1091</v>
      </c>
      <c r="R634" s="35"/>
      <c r="S634" s="32"/>
      <c r="T634" s="33">
        <f t="shared" si="351"/>
        <v>1164.6162499999998</v>
      </c>
      <c r="U634" s="35">
        <f t="shared" si="352"/>
        <v>199.64849999999998</v>
      </c>
      <c r="V634" s="48">
        <f t="shared" si="344"/>
        <v>439.22699999999998</v>
      </c>
      <c r="W634" s="35">
        <f t="shared" si="353"/>
        <v>133.09899999999999</v>
      </c>
      <c r="X634" s="41">
        <v>665.5</v>
      </c>
      <c r="Y634" s="35">
        <v>708.25</v>
      </c>
      <c r="Z634" s="32"/>
      <c r="AA634" s="49"/>
      <c r="AB634" s="35"/>
      <c r="AC634" s="41"/>
      <c r="AD634" s="35">
        <f t="shared" si="354"/>
        <v>113.13415000000001</v>
      </c>
      <c r="AE634" s="35">
        <f t="shared" si="329"/>
        <v>2928.1779999999999</v>
      </c>
      <c r="AF634" s="41">
        <f t="shared" si="355"/>
        <v>5856.36</v>
      </c>
      <c r="AG634" s="32">
        <f t="shared" si="356"/>
        <v>12200.75</v>
      </c>
      <c r="AH634" s="35">
        <v>3327.45</v>
      </c>
      <c r="AI634" s="35">
        <f t="shared" si="345"/>
        <v>3327.4749999999999</v>
      </c>
      <c r="AJ634" s="35">
        <f t="shared" si="346"/>
        <v>732.04499999999996</v>
      </c>
      <c r="AK634" s="35">
        <f t="shared" si="347"/>
        <v>1220.0749999999998</v>
      </c>
      <c r="AL634" s="35">
        <f t="shared" si="348"/>
        <v>3660.2249999999999</v>
      </c>
      <c r="AM634" s="35">
        <f t="shared" si="349"/>
        <v>2928.18</v>
      </c>
      <c r="AN634" s="35"/>
      <c r="AO634" s="35"/>
      <c r="AP634" s="35"/>
      <c r="AQ634" s="35"/>
      <c r="AR634" s="36">
        <f t="shared" si="357"/>
        <v>170213.83679999999</v>
      </c>
      <c r="AS634" s="35"/>
    </row>
    <row r="635" spans="1:45" s="8" customFormat="1" x14ac:dyDescent="0.2">
      <c r="A635" s="24">
        <f t="shared" si="328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27">
        <v>43394</v>
      </c>
      <c r="G635" s="24">
        <v>7</v>
      </c>
      <c r="H635" s="28">
        <v>40</v>
      </c>
      <c r="I635" s="29" t="s">
        <v>69</v>
      </c>
      <c r="J635" s="30" t="s">
        <v>28</v>
      </c>
      <c r="K635" s="29" t="s">
        <v>70</v>
      </c>
      <c r="L635" s="28" t="s">
        <v>56</v>
      </c>
      <c r="M635" s="28" t="s">
        <v>141</v>
      </c>
      <c r="N635" s="31">
        <v>6654.95</v>
      </c>
      <c r="O635" s="32"/>
      <c r="P635" s="32">
        <f t="shared" si="350"/>
        <v>6654.95</v>
      </c>
      <c r="Q635" s="35">
        <v>1091</v>
      </c>
      <c r="R635" s="35"/>
      <c r="S635" s="32"/>
      <c r="T635" s="33">
        <f t="shared" si="351"/>
        <v>1164.6162499999998</v>
      </c>
      <c r="U635" s="35">
        <f t="shared" si="352"/>
        <v>199.64849999999998</v>
      </c>
      <c r="V635" s="48">
        <f t="shared" si="344"/>
        <v>399.29699999999997</v>
      </c>
      <c r="W635" s="35">
        <f t="shared" si="353"/>
        <v>133.09899999999999</v>
      </c>
      <c r="X635" s="41"/>
      <c r="Y635" s="35">
        <v>708.25</v>
      </c>
      <c r="Z635" s="32"/>
      <c r="AA635" s="49"/>
      <c r="AB635" s="35"/>
      <c r="AC635" s="41"/>
      <c r="AD635" s="35">
        <f t="shared" si="354"/>
        <v>113.13415000000001</v>
      </c>
      <c r="AE635" s="35">
        <f t="shared" si="329"/>
        <v>2928.1779999999999</v>
      </c>
      <c r="AF635" s="41">
        <f t="shared" si="355"/>
        <v>5323.9599999999991</v>
      </c>
      <c r="AG635" s="32">
        <f t="shared" si="356"/>
        <v>11091.583333333332</v>
      </c>
      <c r="AH635" s="35">
        <v>3124.11</v>
      </c>
      <c r="AI635" s="35">
        <f t="shared" si="345"/>
        <v>3327.4749999999999</v>
      </c>
      <c r="AJ635" s="35">
        <f t="shared" si="346"/>
        <v>665.49499999999989</v>
      </c>
      <c r="AK635" s="35">
        <f t="shared" si="347"/>
        <v>1109.1583333333333</v>
      </c>
      <c r="AL635" s="35">
        <f t="shared" si="348"/>
        <v>3327.4749999999999</v>
      </c>
      <c r="AM635" s="35">
        <f t="shared" si="349"/>
        <v>2661.9799999999996</v>
      </c>
      <c r="AN635" s="35"/>
      <c r="AO635" s="35"/>
      <c r="AP635" s="35"/>
      <c r="AQ635" s="35"/>
      <c r="AR635" s="36">
        <f t="shared" si="357"/>
        <v>159127.35346666665</v>
      </c>
      <c r="AS635" s="35"/>
    </row>
    <row r="636" spans="1:45" s="8" customFormat="1" x14ac:dyDescent="0.2">
      <c r="A636" s="24">
        <f t="shared" si="328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27">
        <v>41730</v>
      </c>
      <c r="G636" s="24">
        <v>7</v>
      </c>
      <c r="H636" s="28">
        <v>40</v>
      </c>
      <c r="I636" s="29" t="s">
        <v>69</v>
      </c>
      <c r="J636" s="30" t="s">
        <v>28</v>
      </c>
      <c r="K636" s="29" t="s">
        <v>70</v>
      </c>
      <c r="L636" s="28" t="s">
        <v>56</v>
      </c>
      <c r="M636" s="28" t="s">
        <v>141</v>
      </c>
      <c r="N636" s="31">
        <v>6654.95</v>
      </c>
      <c r="O636" s="32"/>
      <c r="P636" s="32">
        <f t="shared" ref="P636:P637" si="358">N636+O636</f>
        <v>6654.95</v>
      </c>
      <c r="Q636" s="35">
        <v>1091</v>
      </c>
      <c r="R636" s="35"/>
      <c r="S636" s="32"/>
      <c r="T636" s="33">
        <f t="shared" si="351"/>
        <v>1164.6162499999998</v>
      </c>
      <c r="U636" s="35">
        <f t="shared" si="352"/>
        <v>199.64849999999998</v>
      </c>
      <c r="V636" s="48">
        <f t="shared" si="344"/>
        <v>439.22699999999998</v>
      </c>
      <c r="W636" s="35">
        <f t="shared" si="353"/>
        <v>133.09899999999999</v>
      </c>
      <c r="X636" s="41">
        <v>665.5</v>
      </c>
      <c r="Y636" s="35">
        <v>708.25</v>
      </c>
      <c r="Z636" s="32"/>
      <c r="AA636" s="49"/>
      <c r="AB636" s="35"/>
      <c r="AC636" s="41"/>
      <c r="AD636" s="35">
        <f t="shared" si="354"/>
        <v>113.13415000000001</v>
      </c>
      <c r="AE636" s="35">
        <f t="shared" si="329"/>
        <v>2928.1779999999999</v>
      </c>
      <c r="AF636" s="41">
        <f t="shared" si="355"/>
        <v>5856.36</v>
      </c>
      <c r="AG636" s="32">
        <f t="shared" si="356"/>
        <v>12200.75</v>
      </c>
      <c r="AH636" s="35">
        <v>3327.45</v>
      </c>
      <c r="AI636" s="35">
        <f t="shared" si="345"/>
        <v>3327.4749999999999</v>
      </c>
      <c r="AJ636" s="35">
        <f t="shared" si="346"/>
        <v>732.04499999999996</v>
      </c>
      <c r="AK636" s="35">
        <f t="shared" si="347"/>
        <v>1220.0749999999998</v>
      </c>
      <c r="AL636" s="35">
        <f t="shared" si="348"/>
        <v>3660.2249999999999</v>
      </c>
      <c r="AM636" s="35">
        <f t="shared" si="349"/>
        <v>2928.18</v>
      </c>
      <c r="AN636" s="35"/>
      <c r="AO636" s="35"/>
      <c r="AP636" s="35"/>
      <c r="AQ636" s="35"/>
      <c r="AR636" s="36">
        <f t="shared" si="357"/>
        <v>170213.83679999999</v>
      </c>
      <c r="AS636" s="35"/>
    </row>
    <row r="637" spans="1:45" s="8" customFormat="1" x14ac:dyDescent="0.2">
      <c r="A637" s="24">
        <f t="shared" si="328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27">
        <v>43070</v>
      </c>
      <c r="G637" s="24">
        <v>7</v>
      </c>
      <c r="H637" s="28">
        <v>40</v>
      </c>
      <c r="I637" s="29" t="s">
        <v>69</v>
      </c>
      <c r="J637" s="30" t="s">
        <v>28</v>
      </c>
      <c r="K637" s="29" t="s">
        <v>70</v>
      </c>
      <c r="L637" s="28" t="s">
        <v>56</v>
      </c>
      <c r="M637" s="28" t="s">
        <v>141</v>
      </c>
      <c r="N637" s="31">
        <v>6654.95</v>
      </c>
      <c r="O637" s="32"/>
      <c r="P637" s="32">
        <f t="shared" si="358"/>
        <v>6654.95</v>
      </c>
      <c r="Q637" s="35">
        <v>1091</v>
      </c>
      <c r="R637" s="35"/>
      <c r="S637" s="32"/>
      <c r="T637" s="33">
        <f t="shared" si="351"/>
        <v>1164.6162499999998</v>
      </c>
      <c r="U637" s="35">
        <f t="shared" si="352"/>
        <v>199.64849999999998</v>
      </c>
      <c r="V637" s="48">
        <f t="shared" si="344"/>
        <v>399.29699999999997</v>
      </c>
      <c r="W637" s="35">
        <f t="shared" si="353"/>
        <v>133.09899999999999</v>
      </c>
      <c r="X637" s="41"/>
      <c r="Y637" s="35">
        <v>708.25</v>
      </c>
      <c r="Z637" s="32"/>
      <c r="AA637" s="49"/>
      <c r="AB637" s="35"/>
      <c r="AC637" s="41"/>
      <c r="AD637" s="35">
        <f t="shared" si="354"/>
        <v>113.13415000000001</v>
      </c>
      <c r="AE637" s="35">
        <f t="shared" si="329"/>
        <v>2928.1779999999999</v>
      </c>
      <c r="AF637" s="41">
        <f t="shared" si="355"/>
        <v>5323.9599999999991</v>
      </c>
      <c r="AG637" s="32">
        <f t="shared" si="356"/>
        <v>11091.583333333332</v>
      </c>
      <c r="AH637" s="35">
        <v>3327.45</v>
      </c>
      <c r="AI637" s="35">
        <f t="shared" si="345"/>
        <v>3327.4749999999999</v>
      </c>
      <c r="AJ637" s="35">
        <f t="shared" si="346"/>
        <v>665.49499999999989</v>
      </c>
      <c r="AK637" s="35">
        <f t="shared" si="347"/>
        <v>1109.1583333333333</v>
      </c>
      <c r="AL637" s="35">
        <f t="shared" si="348"/>
        <v>3327.4749999999999</v>
      </c>
      <c r="AM637" s="35">
        <f t="shared" si="349"/>
        <v>2661.9799999999996</v>
      </c>
      <c r="AN637" s="35"/>
      <c r="AO637" s="35"/>
      <c r="AP637" s="35"/>
      <c r="AQ637" s="35"/>
      <c r="AR637" s="36">
        <f t="shared" si="357"/>
        <v>159330.69346666668</v>
      </c>
      <c r="AS637" s="35"/>
    </row>
    <row r="638" spans="1:45" s="8" customFormat="1" x14ac:dyDescent="0.2">
      <c r="A638" s="24">
        <f t="shared" si="328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27">
        <v>37668</v>
      </c>
      <c r="G638" s="24">
        <v>4</v>
      </c>
      <c r="H638" s="28">
        <v>40</v>
      </c>
      <c r="I638" s="29" t="s">
        <v>69</v>
      </c>
      <c r="J638" s="30" t="s">
        <v>30</v>
      </c>
      <c r="K638" s="29" t="s">
        <v>70</v>
      </c>
      <c r="L638" s="28" t="s">
        <v>56</v>
      </c>
      <c r="M638" s="28" t="s">
        <v>141</v>
      </c>
      <c r="N638" s="31">
        <v>5723.25</v>
      </c>
      <c r="O638" s="32"/>
      <c r="P638" s="32">
        <f t="shared" si="350"/>
        <v>5723.25</v>
      </c>
      <c r="Q638" s="35">
        <v>1091</v>
      </c>
      <c r="R638" s="35"/>
      <c r="S638" s="32"/>
      <c r="T638" s="33">
        <f t="shared" si="351"/>
        <v>1001.5687499999999</v>
      </c>
      <c r="U638" s="35">
        <f t="shared" si="352"/>
        <v>171.69749999999999</v>
      </c>
      <c r="V638" s="48">
        <f t="shared" si="344"/>
        <v>453.27659999999997</v>
      </c>
      <c r="W638" s="35">
        <f t="shared" si="353"/>
        <v>114.465</v>
      </c>
      <c r="X638" s="41">
        <v>1831.36</v>
      </c>
      <c r="Y638" s="35">
        <v>708.25</v>
      </c>
      <c r="Z638" s="32"/>
      <c r="AA638" s="49"/>
      <c r="AB638" s="35"/>
      <c r="AC638" s="41"/>
      <c r="AD638" s="35">
        <f t="shared" si="354"/>
        <v>97.29525000000001</v>
      </c>
      <c r="AE638" s="35">
        <f t="shared" si="329"/>
        <v>2518.23</v>
      </c>
      <c r="AF638" s="41">
        <f t="shared" si="355"/>
        <v>6043.6879999999992</v>
      </c>
      <c r="AG638" s="32">
        <f t="shared" si="356"/>
        <v>12591.016666666665</v>
      </c>
      <c r="AH638" s="35">
        <v>2861.55</v>
      </c>
      <c r="AI638" s="35">
        <f t="shared" si="345"/>
        <v>2861.625</v>
      </c>
      <c r="AJ638" s="35">
        <f t="shared" si="346"/>
        <v>755.4609999999999</v>
      </c>
      <c r="AK638" s="35">
        <f t="shared" si="347"/>
        <v>1259.1016666666665</v>
      </c>
      <c r="AL638" s="35">
        <f t="shared" si="348"/>
        <v>3777.3049999999998</v>
      </c>
      <c r="AM638" s="35">
        <f t="shared" si="349"/>
        <v>3021.8439999999996</v>
      </c>
      <c r="AN638" s="35"/>
      <c r="AO638" s="35"/>
      <c r="AP638" s="35"/>
      <c r="AQ638" s="35"/>
      <c r="AR638" s="36">
        <f t="shared" si="357"/>
        <v>169995.77853333333</v>
      </c>
      <c r="AS638" s="35"/>
    </row>
    <row r="639" spans="1:45" s="8" customFormat="1" x14ac:dyDescent="0.2">
      <c r="A639" s="24">
        <f t="shared" si="328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27">
        <v>41676</v>
      </c>
      <c r="G639" s="24">
        <v>4</v>
      </c>
      <c r="H639" s="28">
        <v>40</v>
      </c>
      <c r="I639" s="29" t="s">
        <v>69</v>
      </c>
      <c r="J639" s="30" t="s">
        <v>30</v>
      </c>
      <c r="K639" s="29" t="s">
        <v>70</v>
      </c>
      <c r="L639" s="28" t="s">
        <v>56</v>
      </c>
      <c r="M639" s="28" t="s">
        <v>141</v>
      </c>
      <c r="N639" s="31">
        <v>5723.25</v>
      </c>
      <c r="O639" s="32"/>
      <c r="P639" s="32">
        <f t="shared" si="350"/>
        <v>5723.25</v>
      </c>
      <c r="Q639" s="35">
        <v>1091</v>
      </c>
      <c r="R639" s="35"/>
      <c r="S639" s="32"/>
      <c r="T639" s="33">
        <f t="shared" si="351"/>
        <v>1001.5687499999999</v>
      </c>
      <c r="U639" s="35">
        <f t="shared" si="352"/>
        <v>171.69749999999999</v>
      </c>
      <c r="V639" s="48">
        <f t="shared" si="344"/>
        <v>377.73419999999999</v>
      </c>
      <c r="W639" s="35">
        <f t="shared" si="353"/>
        <v>114.465</v>
      </c>
      <c r="X639" s="41">
        <v>572.32000000000005</v>
      </c>
      <c r="Y639" s="35">
        <v>708.25</v>
      </c>
      <c r="Z639" s="32"/>
      <c r="AA639" s="49"/>
      <c r="AB639" s="35"/>
      <c r="AC639" s="41"/>
      <c r="AD639" s="35">
        <f t="shared" si="354"/>
        <v>97.29525000000001</v>
      </c>
      <c r="AE639" s="35">
        <f t="shared" si="329"/>
        <v>2518.23</v>
      </c>
      <c r="AF639" s="41">
        <f t="shared" si="355"/>
        <v>5036.4560000000001</v>
      </c>
      <c r="AG639" s="32">
        <f t="shared" si="356"/>
        <v>10492.616666666667</v>
      </c>
      <c r="AH639" s="35">
        <v>2861.55</v>
      </c>
      <c r="AI639" s="35">
        <f t="shared" si="345"/>
        <v>2861.625</v>
      </c>
      <c r="AJ639" s="35">
        <f t="shared" si="346"/>
        <v>629.55700000000002</v>
      </c>
      <c r="AK639" s="35">
        <f t="shared" si="347"/>
        <v>1049.2616666666665</v>
      </c>
      <c r="AL639" s="35">
        <f t="shared" si="348"/>
        <v>3147.7849999999999</v>
      </c>
      <c r="AM639" s="35">
        <f t="shared" si="349"/>
        <v>2518.2280000000001</v>
      </c>
      <c r="AN639" s="35"/>
      <c r="AO639" s="35"/>
      <c r="AP639" s="35"/>
      <c r="AQ639" s="35"/>
      <c r="AR639" s="36">
        <f t="shared" si="357"/>
        <v>149406.27773333335</v>
      </c>
      <c r="AS639" s="35"/>
    </row>
    <row r="640" spans="1:45" s="8" customFormat="1" x14ac:dyDescent="0.2">
      <c r="A640" s="24">
        <f t="shared" si="328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27">
        <v>38961</v>
      </c>
      <c r="G640" s="24">
        <v>4</v>
      </c>
      <c r="H640" s="28">
        <v>40</v>
      </c>
      <c r="I640" s="29" t="s">
        <v>69</v>
      </c>
      <c r="J640" s="30" t="s">
        <v>30</v>
      </c>
      <c r="K640" s="29" t="s">
        <v>70</v>
      </c>
      <c r="L640" s="28" t="s">
        <v>56</v>
      </c>
      <c r="M640" s="28" t="s">
        <v>141</v>
      </c>
      <c r="N640" s="31">
        <v>5723.25</v>
      </c>
      <c r="O640" s="32"/>
      <c r="P640" s="32">
        <f t="shared" si="350"/>
        <v>5723.25</v>
      </c>
      <c r="Q640" s="35">
        <v>1091</v>
      </c>
      <c r="R640" s="35"/>
      <c r="S640" s="32"/>
      <c r="T640" s="33">
        <f t="shared" si="351"/>
        <v>1001.5687499999999</v>
      </c>
      <c r="U640" s="35">
        <f t="shared" si="352"/>
        <v>171.69749999999999</v>
      </c>
      <c r="V640" s="48">
        <f t="shared" si="344"/>
        <v>432.67500000000001</v>
      </c>
      <c r="W640" s="35">
        <f t="shared" si="353"/>
        <v>114.465</v>
      </c>
      <c r="X640" s="41">
        <v>1488</v>
      </c>
      <c r="Y640" s="35">
        <v>708.25</v>
      </c>
      <c r="Z640" s="32"/>
      <c r="AA640" s="49"/>
      <c r="AB640" s="35"/>
      <c r="AC640" s="41"/>
      <c r="AD640" s="35">
        <f t="shared" si="354"/>
        <v>97.29525000000001</v>
      </c>
      <c r="AE640" s="35">
        <f t="shared" si="329"/>
        <v>2518.23</v>
      </c>
      <c r="AF640" s="41">
        <f t="shared" si="355"/>
        <v>5769</v>
      </c>
      <c r="AG640" s="32">
        <f t="shared" si="356"/>
        <v>12018.75</v>
      </c>
      <c r="AH640" s="35">
        <v>2861.55</v>
      </c>
      <c r="AI640" s="35">
        <f t="shared" si="345"/>
        <v>2861.625</v>
      </c>
      <c r="AJ640" s="35">
        <f t="shared" si="346"/>
        <v>721.125</v>
      </c>
      <c r="AK640" s="35">
        <f t="shared" si="347"/>
        <v>1201.875</v>
      </c>
      <c r="AL640" s="35">
        <f t="shared" si="348"/>
        <v>3605.625</v>
      </c>
      <c r="AM640" s="35">
        <f t="shared" si="349"/>
        <v>2884.5</v>
      </c>
      <c r="AN640" s="35"/>
      <c r="AO640" s="35"/>
      <c r="AP640" s="35"/>
      <c r="AQ640" s="35"/>
      <c r="AR640" s="36">
        <f t="shared" si="357"/>
        <v>164380.69799999997</v>
      </c>
      <c r="AS640" s="35"/>
    </row>
    <row r="641" spans="1:45" s="8" customFormat="1" x14ac:dyDescent="0.2">
      <c r="A641" s="24">
        <f t="shared" si="328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27">
        <v>40483</v>
      </c>
      <c r="G641" s="24">
        <v>4</v>
      </c>
      <c r="H641" s="28">
        <v>40</v>
      </c>
      <c r="I641" s="29" t="s">
        <v>69</v>
      </c>
      <c r="J641" s="30" t="s">
        <v>30</v>
      </c>
      <c r="K641" s="29" t="s">
        <v>70</v>
      </c>
      <c r="L641" s="28" t="s">
        <v>56</v>
      </c>
      <c r="M641" s="28" t="s">
        <v>141</v>
      </c>
      <c r="N641" s="31">
        <v>5723.25</v>
      </c>
      <c r="O641" s="32"/>
      <c r="P641" s="32">
        <f>N641+O641</f>
        <v>5723.25</v>
      </c>
      <c r="Q641" s="35">
        <v>1091</v>
      </c>
      <c r="R641" s="35"/>
      <c r="S641" s="32"/>
      <c r="T641" s="33">
        <f t="shared" si="351"/>
        <v>1001.5687499999999</v>
      </c>
      <c r="U641" s="35">
        <f t="shared" si="352"/>
        <v>171.69749999999999</v>
      </c>
      <c r="V641" s="48">
        <f t="shared" si="344"/>
        <v>398.33699999999999</v>
      </c>
      <c r="W641" s="35">
        <f t="shared" si="353"/>
        <v>114.465</v>
      </c>
      <c r="X641" s="41">
        <v>915.7</v>
      </c>
      <c r="Y641" s="35">
        <v>708.25</v>
      </c>
      <c r="Z641" s="32"/>
      <c r="AA641" s="49"/>
      <c r="AB641" s="35"/>
      <c r="AC641" s="41"/>
      <c r="AD641" s="35">
        <f t="shared" si="354"/>
        <v>97.29525000000001</v>
      </c>
      <c r="AE641" s="35">
        <f t="shared" si="329"/>
        <v>2518.23</v>
      </c>
      <c r="AF641" s="41">
        <f t="shared" si="355"/>
        <v>5311.16</v>
      </c>
      <c r="AG641" s="32">
        <f t="shared" si="356"/>
        <v>11064.916666666666</v>
      </c>
      <c r="AH641" s="35">
        <v>2861.55</v>
      </c>
      <c r="AI641" s="35">
        <f t="shared" si="345"/>
        <v>2861.625</v>
      </c>
      <c r="AJ641" s="35">
        <f t="shared" si="346"/>
        <v>663.89499999999998</v>
      </c>
      <c r="AK641" s="35">
        <f t="shared" si="347"/>
        <v>1106.4916666666666</v>
      </c>
      <c r="AL641" s="35">
        <f t="shared" si="348"/>
        <v>3319.4749999999999</v>
      </c>
      <c r="AM641" s="35">
        <f t="shared" si="349"/>
        <v>2655.58</v>
      </c>
      <c r="AN641" s="35"/>
      <c r="AO641" s="35"/>
      <c r="AP641" s="35"/>
      <c r="AQ641" s="35"/>
      <c r="AR641" s="36">
        <f t="shared" si="357"/>
        <v>155021.68533333333</v>
      </c>
      <c r="AS641" s="35"/>
    </row>
    <row r="642" spans="1:45" s="8" customFormat="1" x14ac:dyDescent="0.2">
      <c r="A642" s="24">
        <f t="shared" si="328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27"/>
      <c r="G642" s="24">
        <v>4</v>
      </c>
      <c r="H642" s="28">
        <v>40</v>
      </c>
      <c r="I642" s="29" t="s">
        <v>69</v>
      </c>
      <c r="J642" s="30" t="s">
        <v>30</v>
      </c>
      <c r="K642" s="29" t="s">
        <v>70</v>
      </c>
      <c r="L642" s="28" t="s">
        <v>56</v>
      </c>
      <c r="M642" s="28"/>
      <c r="N642" s="31">
        <v>5723.25</v>
      </c>
      <c r="O642" s="32"/>
      <c r="P642" s="32">
        <f>N642+O642</f>
        <v>5723.25</v>
      </c>
      <c r="Q642" s="35">
        <v>1091</v>
      </c>
      <c r="R642" s="35"/>
      <c r="S642" s="32"/>
      <c r="T642" s="33">
        <f t="shared" si="351"/>
        <v>1001.5687499999999</v>
      </c>
      <c r="U642" s="35">
        <f t="shared" si="352"/>
        <v>171.69749999999999</v>
      </c>
      <c r="V642" s="48">
        <f t="shared" si="344"/>
        <v>343.39499999999998</v>
      </c>
      <c r="W642" s="35">
        <f t="shared" si="353"/>
        <v>114.465</v>
      </c>
      <c r="X642" s="41"/>
      <c r="Y642" s="35">
        <v>708.25</v>
      </c>
      <c r="Z642" s="32"/>
      <c r="AA642" s="49"/>
      <c r="AB642" s="35"/>
      <c r="AC642" s="41"/>
      <c r="AD642" s="35">
        <f t="shared" si="354"/>
        <v>97.29525000000001</v>
      </c>
      <c r="AE642" s="35">
        <f t="shared" si="329"/>
        <v>2518.23</v>
      </c>
      <c r="AF642" s="41">
        <f t="shared" si="355"/>
        <v>4578.6000000000004</v>
      </c>
      <c r="AG642" s="32">
        <f t="shared" si="356"/>
        <v>9538.75</v>
      </c>
      <c r="AH642" s="35">
        <v>0</v>
      </c>
      <c r="AI642" s="35">
        <f t="shared" si="345"/>
        <v>2861.625</v>
      </c>
      <c r="AJ642" s="35">
        <f t="shared" si="346"/>
        <v>572.32500000000005</v>
      </c>
      <c r="AK642" s="35">
        <f t="shared" si="347"/>
        <v>953.875</v>
      </c>
      <c r="AL642" s="35">
        <f t="shared" si="348"/>
        <v>2861.625</v>
      </c>
      <c r="AM642" s="35">
        <f t="shared" si="349"/>
        <v>2289.3000000000002</v>
      </c>
      <c r="AN642" s="35"/>
      <c r="AO642" s="35"/>
      <c r="AP642" s="35"/>
      <c r="AQ642" s="35"/>
      <c r="AR642" s="36">
        <f t="shared" si="357"/>
        <v>137185.38800000001</v>
      </c>
      <c r="AS642" s="35" t="s">
        <v>72</v>
      </c>
    </row>
    <row r="643" spans="1:45" s="8" customFormat="1" x14ac:dyDescent="0.2">
      <c r="A643" s="24">
        <f t="shared" si="328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27">
        <v>42917</v>
      </c>
      <c r="G643" s="24">
        <v>4</v>
      </c>
      <c r="H643" s="28">
        <v>40</v>
      </c>
      <c r="I643" s="29" t="s">
        <v>69</v>
      </c>
      <c r="J643" s="30" t="s">
        <v>32</v>
      </c>
      <c r="K643" s="29" t="s">
        <v>70</v>
      </c>
      <c r="L643" s="28" t="s">
        <v>56</v>
      </c>
      <c r="M643" s="28" t="s">
        <v>141</v>
      </c>
      <c r="N643" s="31">
        <v>5723.25</v>
      </c>
      <c r="O643" s="32"/>
      <c r="P643" s="32">
        <f t="shared" si="350"/>
        <v>5723.25</v>
      </c>
      <c r="Q643" s="35">
        <v>1091</v>
      </c>
      <c r="R643" s="35"/>
      <c r="S643" s="32"/>
      <c r="T643" s="33">
        <f t="shared" si="351"/>
        <v>1001.5687499999999</v>
      </c>
      <c r="U643" s="35">
        <f t="shared" si="352"/>
        <v>171.69749999999999</v>
      </c>
      <c r="V643" s="48">
        <f t="shared" si="344"/>
        <v>343.39499999999998</v>
      </c>
      <c r="W643" s="35">
        <f t="shared" si="353"/>
        <v>114.465</v>
      </c>
      <c r="X643" s="41"/>
      <c r="Y643" s="35">
        <v>708.25</v>
      </c>
      <c r="Z643" s="32"/>
      <c r="AA643" s="49"/>
      <c r="AB643" s="35"/>
      <c r="AC643" s="41"/>
      <c r="AD643" s="35">
        <f t="shared" si="354"/>
        <v>97.29525000000001</v>
      </c>
      <c r="AE643" s="35">
        <f t="shared" si="329"/>
        <v>2518.23</v>
      </c>
      <c r="AF643" s="41">
        <f t="shared" si="355"/>
        <v>4578.6000000000004</v>
      </c>
      <c r="AG643" s="32">
        <f t="shared" si="356"/>
        <v>9538.75</v>
      </c>
      <c r="AH643" s="35">
        <v>2861.55</v>
      </c>
      <c r="AI643" s="35">
        <f t="shared" si="345"/>
        <v>2861.625</v>
      </c>
      <c r="AJ643" s="35">
        <f t="shared" si="346"/>
        <v>572.32500000000005</v>
      </c>
      <c r="AK643" s="35">
        <f t="shared" si="347"/>
        <v>953.875</v>
      </c>
      <c r="AL643" s="35">
        <f t="shared" si="348"/>
        <v>2861.625</v>
      </c>
      <c r="AM643" s="35">
        <f t="shared" si="349"/>
        <v>2289.3000000000002</v>
      </c>
      <c r="AN643" s="35"/>
      <c r="AO643" s="35"/>
      <c r="AP643" s="35"/>
      <c r="AQ643" s="35"/>
      <c r="AR643" s="36">
        <f t="shared" si="357"/>
        <v>140046.93799999999</v>
      </c>
      <c r="AS643" s="35"/>
    </row>
    <row r="644" spans="1:45" s="8" customFormat="1" x14ac:dyDescent="0.2">
      <c r="A644" s="24">
        <f t="shared" si="328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27">
        <v>42117</v>
      </c>
      <c r="G644" s="24">
        <v>4</v>
      </c>
      <c r="H644" s="28">
        <v>40</v>
      </c>
      <c r="I644" s="29" t="s">
        <v>69</v>
      </c>
      <c r="J644" s="30" t="s">
        <v>33</v>
      </c>
      <c r="K644" s="29" t="s">
        <v>70</v>
      </c>
      <c r="L644" s="28" t="s">
        <v>56</v>
      </c>
      <c r="M644" s="28" t="s">
        <v>141</v>
      </c>
      <c r="N644" s="31">
        <v>5723.25</v>
      </c>
      <c r="O644" s="32"/>
      <c r="P644" s="32">
        <f t="shared" si="350"/>
        <v>5723.25</v>
      </c>
      <c r="Q644" s="35">
        <v>1091</v>
      </c>
      <c r="R644" s="35"/>
      <c r="S644" s="32"/>
      <c r="T644" s="33">
        <f t="shared" si="351"/>
        <v>1001.5687499999999</v>
      </c>
      <c r="U644" s="35">
        <f t="shared" si="352"/>
        <v>171.69749999999999</v>
      </c>
      <c r="V644" s="48">
        <f t="shared" si="344"/>
        <v>343.39499999999998</v>
      </c>
      <c r="W644" s="35">
        <f t="shared" si="353"/>
        <v>114.465</v>
      </c>
      <c r="X644" s="41"/>
      <c r="Y644" s="35">
        <v>708.25</v>
      </c>
      <c r="Z644" s="32"/>
      <c r="AA644" s="49"/>
      <c r="AB644" s="35"/>
      <c r="AC644" s="41"/>
      <c r="AD644" s="35">
        <f t="shared" si="354"/>
        <v>97.29525000000001</v>
      </c>
      <c r="AE644" s="35">
        <f t="shared" si="329"/>
        <v>2518.23</v>
      </c>
      <c r="AF644" s="41">
        <f t="shared" si="355"/>
        <v>4578.6000000000004</v>
      </c>
      <c r="AG644" s="32">
        <f t="shared" si="356"/>
        <v>9538.75</v>
      </c>
      <c r="AH644" s="35">
        <v>2861.55</v>
      </c>
      <c r="AI644" s="35">
        <f t="shared" si="345"/>
        <v>2861.625</v>
      </c>
      <c r="AJ644" s="35">
        <f t="shared" si="346"/>
        <v>572.32500000000005</v>
      </c>
      <c r="AK644" s="35">
        <f t="shared" si="347"/>
        <v>953.875</v>
      </c>
      <c r="AL644" s="35">
        <f t="shared" si="348"/>
        <v>2861.625</v>
      </c>
      <c r="AM644" s="35">
        <f t="shared" si="349"/>
        <v>2289.3000000000002</v>
      </c>
      <c r="AN644" s="35"/>
      <c r="AO644" s="35"/>
      <c r="AP644" s="35"/>
      <c r="AQ644" s="35"/>
      <c r="AR644" s="36">
        <f t="shared" si="357"/>
        <v>140046.93799999999</v>
      </c>
      <c r="AS644" s="35"/>
    </row>
    <row r="645" spans="1:45" s="8" customFormat="1" x14ac:dyDescent="0.2">
      <c r="A645" s="24">
        <f t="shared" si="328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27">
        <v>40940</v>
      </c>
      <c r="G645" s="24">
        <v>4</v>
      </c>
      <c r="H645" s="28">
        <v>40</v>
      </c>
      <c r="I645" s="29" t="s">
        <v>69</v>
      </c>
      <c r="J645" s="30" t="s">
        <v>33</v>
      </c>
      <c r="K645" s="29" t="s">
        <v>70</v>
      </c>
      <c r="L645" s="28" t="s">
        <v>56</v>
      </c>
      <c r="M645" s="28" t="s">
        <v>141</v>
      </c>
      <c r="N645" s="31">
        <v>5723.25</v>
      </c>
      <c r="O645" s="32"/>
      <c r="P645" s="32">
        <f t="shared" si="350"/>
        <v>5723.25</v>
      </c>
      <c r="Q645" s="35">
        <v>1091</v>
      </c>
      <c r="R645" s="35"/>
      <c r="S645" s="32"/>
      <c r="T645" s="33">
        <f t="shared" si="351"/>
        <v>1001.5687499999999</v>
      </c>
      <c r="U645" s="35">
        <f t="shared" si="352"/>
        <v>171.69749999999999</v>
      </c>
      <c r="V645" s="48">
        <f t="shared" si="344"/>
        <v>391.46939999999995</v>
      </c>
      <c r="W645" s="35">
        <f t="shared" si="353"/>
        <v>114.465</v>
      </c>
      <c r="X645" s="41">
        <v>801.24</v>
      </c>
      <c r="Y645" s="35">
        <v>708.25</v>
      </c>
      <c r="Z645" s="32"/>
      <c r="AA645" s="49"/>
      <c r="AB645" s="35"/>
      <c r="AC645" s="41"/>
      <c r="AD645" s="35">
        <f t="shared" si="354"/>
        <v>97.29525000000001</v>
      </c>
      <c r="AE645" s="35">
        <f t="shared" si="329"/>
        <v>2518.23</v>
      </c>
      <c r="AF645" s="41">
        <f t="shared" si="355"/>
        <v>5219.5920000000006</v>
      </c>
      <c r="AG645" s="32">
        <f t="shared" si="356"/>
        <v>10874.15</v>
      </c>
      <c r="AH645" s="35">
        <v>2861.55</v>
      </c>
      <c r="AI645" s="35">
        <f t="shared" si="345"/>
        <v>2861.625</v>
      </c>
      <c r="AJ645" s="35">
        <f t="shared" si="346"/>
        <v>652.44900000000007</v>
      </c>
      <c r="AK645" s="35">
        <f t="shared" si="347"/>
        <v>1087.415</v>
      </c>
      <c r="AL645" s="35">
        <f t="shared" si="348"/>
        <v>3262.2449999999999</v>
      </c>
      <c r="AM645" s="35">
        <f t="shared" si="349"/>
        <v>2609.7960000000003</v>
      </c>
      <c r="AN645" s="35"/>
      <c r="AO645" s="35"/>
      <c r="AP645" s="35"/>
      <c r="AQ645" s="35"/>
      <c r="AR645" s="36">
        <f t="shared" si="357"/>
        <v>153149.88279999999</v>
      </c>
      <c r="AS645" s="35"/>
    </row>
    <row r="646" spans="1:45" s="8" customFormat="1" x14ac:dyDescent="0.2">
      <c r="A646" s="24">
        <f t="shared" si="328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27">
        <v>35827</v>
      </c>
      <c r="G646" s="24">
        <v>3</v>
      </c>
      <c r="H646" s="28">
        <v>40</v>
      </c>
      <c r="I646" s="29" t="s">
        <v>69</v>
      </c>
      <c r="J646" s="30" t="s">
        <v>34</v>
      </c>
      <c r="K646" s="29" t="s">
        <v>70</v>
      </c>
      <c r="L646" s="28" t="s">
        <v>56</v>
      </c>
      <c r="M646" s="28" t="s">
        <v>141</v>
      </c>
      <c r="N646" s="31">
        <v>5473.6</v>
      </c>
      <c r="O646" s="32"/>
      <c r="P646" s="32">
        <f t="shared" si="350"/>
        <v>5473.6</v>
      </c>
      <c r="Q646" s="35">
        <v>1091</v>
      </c>
      <c r="R646" s="35"/>
      <c r="S646" s="32"/>
      <c r="T646" s="33">
        <f t="shared" si="351"/>
        <v>957.88</v>
      </c>
      <c r="U646" s="35">
        <f t="shared" si="352"/>
        <v>164.208</v>
      </c>
      <c r="V646" s="48">
        <f t="shared" si="344"/>
        <v>500.83080000000001</v>
      </c>
      <c r="W646" s="35">
        <f t="shared" si="353"/>
        <v>109.47200000000001</v>
      </c>
      <c r="X646" s="41">
        <v>2873.58</v>
      </c>
      <c r="Y646" s="35">
        <v>708.25</v>
      </c>
      <c r="Z646" s="32"/>
      <c r="AA646" s="49"/>
      <c r="AB646" s="35"/>
      <c r="AC646" s="41"/>
      <c r="AD646" s="35">
        <f t="shared" si="354"/>
        <v>93.051200000000009</v>
      </c>
      <c r="AE646" s="35">
        <f t="shared" si="329"/>
        <v>2408.384</v>
      </c>
      <c r="AF646" s="41">
        <f t="shared" si="355"/>
        <v>6677.7439999999997</v>
      </c>
      <c r="AG646" s="32">
        <f t="shared" si="356"/>
        <v>13911.966666666665</v>
      </c>
      <c r="AH646" s="35">
        <v>2736.75</v>
      </c>
      <c r="AI646" s="35">
        <f t="shared" si="345"/>
        <v>2736.8</v>
      </c>
      <c r="AJ646" s="35">
        <f t="shared" si="346"/>
        <v>834.71799999999996</v>
      </c>
      <c r="AK646" s="35">
        <f t="shared" si="347"/>
        <v>1391.1966666666667</v>
      </c>
      <c r="AL646" s="35">
        <f t="shared" si="348"/>
        <v>4173.59</v>
      </c>
      <c r="AM646" s="35">
        <f t="shared" si="349"/>
        <v>3338.8719999999998</v>
      </c>
      <c r="AN646" s="35"/>
      <c r="AO646" s="35"/>
      <c r="AP646" s="35"/>
      <c r="AQ646" s="35"/>
      <c r="AR646" s="36">
        <f t="shared" si="357"/>
        <v>181872.48533333332</v>
      </c>
      <c r="AS646" s="35"/>
    </row>
    <row r="647" spans="1:45" s="8" customFormat="1" x14ac:dyDescent="0.2">
      <c r="A647" s="24">
        <f t="shared" si="328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27">
        <v>37180</v>
      </c>
      <c r="G647" s="24">
        <v>3</v>
      </c>
      <c r="H647" s="28">
        <v>40</v>
      </c>
      <c r="I647" s="29" t="s">
        <v>69</v>
      </c>
      <c r="J647" s="30" t="s">
        <v>34</v>
      </c>
      <c r="K647" s="29" t="s">
        <v>70</v>
      </c>
      <c r="L647" s="28" t="s">
        <v>56</v>
      </c>
      <c r="M647" s="28" t="s">
        <v>141</v>
      </c>
      <c r="N647" s="31">
        <v>5473.6</v>
      </c>
      <c r="O647" s="32"/>
      <c r="P647" s="32">
        <f t="shared" si="350"/>
        <v>5473.6</v>
      </c>
      <c r="Q647" s="35">
        <v>1091</v>
      </c>
      <c r="R647" s="35"/>
      <c r="S647" s="32"/>
      <c r="T647" s="33">
        <f t="shared" si="351"/>
        <v>957.88</v>
      </c>
      <c r="U647" s="35">
        <f t="shared" si="352"/>
        <v>164.208</v>
      </c>
      <c r="V647" s="48">
        <f t="shared" si="344"/>
        <v>440.07600000000002</v>
      </c>
      <c r="W647" s="35">
        <f t="shared" si="353"/>
        <v>109.47200000000001</v>
      </c>
      <c r="X647" s="41">
        <v>1861</v>
      </c>
      <c r="Y647" s="35">
        <v>708.25</v>
      </c>
      <c r="Z647" s="32"/>
      <c r="AA647" s="49"/>
      <c r="AB647" s="35"/>
      <c r="AC647" s="41"/>
      <c r="AD647" s="35">
        <f t="shared" si="354"/>
        <v>93.051200000000009</v>
      </c>
      <c r="AE647" s="35">
        <f t="shared" si="329"/>
        <v>2408.384</v>
      </c>
      <c r="AF647" s="41">
        <f t="shared" si="355"/>
        <v>5867.68</v>
      </c>
      <c r="AG647" s="32">
        <f t="shared" si="356"/>
        <v>12224.333333333334</v>
      </c>
      <c r="AH647" s="35">
        <v>2736.75</v>
      </c>
      <c r="AI647" s="35">
        <f t="shared" si="345"/>
        <v>2736.8</v>
      </c>
      <c r="AJ647" s="35">
        <f t="shared" si="346"/>
        <v>733.46</v>
      </c>
      <c r="AK647" s="35">
        <f t="shared" si="347"/>
        <v>1222.4333333333334</v>
      </c>
      <c r="AL647" s="35">
        <f t="shared" si="348"/>
        <v>3667.3</v>
      </c>
      <c r="AM647" s="35">
        <f t="shared" si="349"/>
        <v>2933.84</v>
      </c>
      <c r="AN647" s="35"/>
      <c r="AO647" s="35"/>
      <c r="AP647" s="35"/>
      <c r="AQ647" s="35"/>
      <c r="AR647" s="36">
        <f t="shared" si="357"/>
        <v>165313.42706666669</v>
      </c>
      <c r="AS647" s="35"/>
    </row>
    <row r="648" spans="1:45" s="8" customFormat="1" x14ac:dyDescent="0.2">
      <c r="A648" s="24">
        <f t="shared" si="328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27">
        <v>41137</v>
      </c>
      <c r="G648" s="24">
        <v>3</v>
      </c>
      <c r="H648" s="28">
        <v>40</v>
      </c>
      <c r="I648" s="29" t="s">
        <v>69</v>
      </c>
      <c r="J648" s="30" t="s">
        <v>34</v>
      </c>
      <c r="K648" s="29" t="s">
        <v>70</v>
      </c>
      <c r="L648" s="28" t="s">
        <v>56</v>
      </c>
      <c r="M648" s="28" t="s">
        <v>141</v>
      </c>
      <c r="N648" s="31">
        <v>5473.6</v>
      </c>
      <c r="O648" s="32"/>
      <c r="P648" s="32">
        <f t="shared" si="350"/>
        <v>5473.6</v>
      </c>
      <c r="Q648" s="35">
        <v>1091</v>
      </c>
      <c r="R648" s="35"/>
      <c r="S648" s="32"/>
      <c r="T648" s="33">
        <f t="shared" si="351"/>
        <v>957.88</v>
      </c>
      <c r="U648" s="35">
        <f t="shared" si="352"/>
        <v>164.208</v>
      </c>
      <c r="V648" s="48">
        <f t="shared" si="344"/>
        <v>374.39400000000001</v>
      </c>
      <c r="W648" s="35">
        <f t="shared" si="353"/>
        <v>109.47200000000001</v>
      </c>
      <c r="X648" s="41">
        <v>766.3</v>
      </c>
      <c r="Y648" s="35">
        <v>708.25</v>
      </c>
      <c r="Z648" s="32"/>
      <c r="AA648" s="49"/>
      <c r="AB648" s="35"/>
      <c r="AC648" s="41"/>
      <c r="AD648" s="35">
        <f t="shared" si="354"/>
        <v>93.051200000000009</v>
      </c>
      <c r="AE648" s="35">
        <f t="shared" si="329"/>
        <v>2408.384</v>
      </c>
      <c r="AF648" s="41">
        <f t="shared" si="355"/>
        <v>4991.920000000001</v>
      </c>
      <c r="AG648" s="32">
        <f t="shared" si="356"/>
        <v>10399.833333333336</v>
      </c>
      <c r="AH648" s="35">
        <v>2736.75</v>
      </c>
      <c r="AI648" s="35">
        <f t="shared" si="345"/>
        <v>2736.8</v>
      </c>
      <c r="AJ648" s="35">
        <f t="shared" si="346"/>
        <v>623.99000000000012</v>
      </c>
      <c r="AK648" s="35">
        <f t="shared" si="347"/>
        <v>1039.9833333333336</v>
      </c>
      <c r="AL648" s="35">
        <f t="shared" si="348"/>
        <v>3119.9500000000003</v>
      </c>
      <c r="AM648" s="35">
        <f t="shared" si="349"/>
        <v>2495.9600000000005</v>
      </c>
      <c r="AN648" s="35"/>
      <c r="AO648" s="35"/>
      <c r="AP648" s="35"/>
      <c r="AQ648" s="35"/>
      <c r="AR648" s="36">
        <f t="shared" si="357"/>
        <v>147411.43306666665</v>
      </c>
      <c r="AS648" s="35"/>
    </row>
    <row r="649" spans="1:45" s="8" customFormat="1" x14ac:dyDescent="0.2">
      <c r="A649" s="24">
        <f t="shared" ref="A649:A712" si="359">A648+1</f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27">
        <v>38672</v>
      </c>
      <c r="G649" s="24"/>
      <c r="H649" s="28">
        <v>40</v>
      </c>
      <c r="I649" s="29" t="s">
        <v>68</v>
      </c>
      <c r="J649" s="30" t="s">
        <v>178</v>
      </c>
      <c r="K649" s="29" t="s">
        <v>70</v>
      </c>
      <c r="L649" s="28" t="s">
        <v>57</v>
      </c>
      <c r="M649" s="28" t="s">
        <v>141</v>
      </c>
      <c r="N649" s="31">
        <v>40914.699999999997</v>
      </c>
      <c r="O649" s="32"/>
      <c r="P649" s="32">
        <f t="shared" si="350"/>
        <v>40914.699999999997</v>
      </c>
      <c r="Q649" s="35">
        <v>1091</v>
      </c>
      <c r="R649" s="35"/>
      <c r="S649" s="32"/>
      <c r="T649" s="33">
        <f t="shared" si="351"/>
        <v>7160.0724999999993</v>
      </c>
      <c r="U649" s="35">
        <f t="shared" si="352"/>
        <v>1227.4409999999998</v>
      </c>
      <c r="V649" s="47">
        <v>1292.6300000000001</v>
      </c>
      <c r="W649" s="35">
        <f t="shared" si="353"/>
        <v>818.29399999999998</v>
      </c>
      <c r="X649" s="41"/>
      <c r="Y649" s="35"/>
      <c r="Z649" s="32"/>
      <c r="AA649" s="49"/>
      <c r="AB649" s="35"/>
      <c r="AC649" s="41"/>
      <c r="AD649" s="35">
        <f t="shared" si="354"/>
        <v>695.54989999999998</v>
      </c>
      <c r="AE649" s="35">
        <f t="shared" ref="AE649:AE712" si="360">(N649*4%)*11</f>
        <v>18002.468000000001</v>
      </c>
      <c r="AF649" s="41">
        <f t="shared" si="355"/>
        <v>32731.759999999998</v>
      </c>
      <c r="AG649" s="32">
        <f t="shared" si="356"/>
        <v>68191.166666666657</v>
      </c>
      <c r="AH649" s="35">
        <v>0</v>
      </c>
      <c r="AI649" s="35">
        <v>9666.0499999999993</v>
      </c>
      <c r="AJ649" s="35"/>
      <c r="AK649" s="35"/>
      <c r="AL649" s="35"/>
      <c r="AM649" s="35"/>
      <c r="AN649" s="35"/>
      <c r="AO649" s="35"/>
      <c r="AP649" s="35"/>
      <c r="AQ649" s="35"/>
      <c r="AR649" s="36">
        <f t="shared" si="357"/>
        <v>766987.69346666662</v>
      </c>
      <c r="AS649" s="35"/>
    </row>
    <row r="650" spans="1:45" s="8" customFormat="1" x14ac:dyDescent="0.2">
      <c r="A650" s="24">
        <f t="shared" si="359"/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27">
        <v>43693</v>
      </c>
      <c r="G650" s="24"/>
      <c r="H650" s="28">
        <v>40</v>
      </c>
      <c r="I650" s="29" t="s">
        <v>68</v>
      </c>
      <c r="J650" s="30" t="s">
        <v>180</v>
      </c>
      <c r="K650" s="29" t="s">
        <v>70</v>
      </c>
      <c r="L650" s="28" t="s">
        <v>57</v>
      </c>
      <c r="M650" s="28" t="s">
        <v>141</v>
      </c>
      <c r="N650" s="31">
        <v>30074.9</v>
      </c>
      <c r="O650" s="32"/>
      <c r="P650" s="32">
        <f t="shared" si="350"/>
        <v>30074.9</v>
      </c>
      <c r="Q650" s="35">
        <v>1091</v>
      </c>
      <c r="R650" s="35"/>
      <c r="S650" s="32"/>
      <c r="T650" s="33">
        <f t="shared" si="351"/>
        <v>5263.1075000000001</v>
      </c>
      <c r="U650" s="35">
        <f t="shared" si="352"/>
        <v>902.24699999999996</v>
      </c>
      <c r="V650" s="47">
        <v>1292.6300000000001</v>
      </c>
      <c r="W650" s="35">
        <f t="shared" si="353"/>
        <v>601.49800000000005</v>
      </c>
      <c r="X650" s="41"/>
      <c r="Y650" s="35"/>
      <c r="Z650" s="32"/>
      <c r="AA650" s="49"/>
      <c r="AB650" s="35"/>
      <c r="AC650" s="41"/>
      <c r="AD650" s="35">
        <f t="shared" si="354"/>
        <v>511.27330000000006</v>
      </c>
      <c r="AE650" s="35">
        <f t="shared" si="360"/>
        <v>13232.956000000002</v>
      </c>
      <c r="AF650" s="41">
        <f t="shared" si="355"/>
        <v>24059.919999999998</v>
      </c>
      <c r="AG650" s="32">
        <f t="shared" si="356"/>
        <v>50124.833333333336</v>
      </c>
      <c r="AH650" s="35">
        <v>0</v>
      </c>
      <c r="AI650" s="35">
        <v>9666.0499999999993</v>
      </c>
      <c r="AJ650" s="35"/>
      <c r="AK650" s="35"/>
      <c r="AL650" s="35"/>
      <c r="AM650" s="35"/>
      <c r="AN650" s="35"/>
      <c r="AO650" s="35"/>
      <c r="AP650" s="35"/>
      <c r="AQ650" s="35"/>
      <c r="AR650" s="36">
        <f t="shared" si="357"/>
        <v>573923.62893333333</v>
      </c>
      <c r="AS650" s="35"/>
    </row>
    <row r="651" spans="1:45" s="8" customFormat="1" x14ac:dyDescent="0.2">
      <c r="A651" s="24">
        <f t="shared" si="359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27">
        <v>37926</v>
      </c>
      <c r="G651" s="24"/>
      <c r="H651" s="28">
        <v>40</v>
      </c>
      <c r="I651" s="29" t="s">
        <v>68</v>
      </c>
      <c r="J651" s="30" t="s">
        <v>157</v>
      </c>
      <c r="K651" s="29" t="s">
        <v>70</v>
      </c>
      <c r="L651" s="28" t="s">
        <v>57</v>
      </c>
      <c r="M651" s="28" t="s">
        <v>142</v>
      </c>
      <c r="N651" s="31">
        <v>29113.45</v>
      </c>
      <c r="O651" s="32"/>
      <c r="P651" s="32">
        <f t="shared" si="350"/>
        <v>29113.45</v>
      </c>
      <c r="Q651" s="35">
        <v>1091</v>
      </c>
      <c r="R651" s="35"/>
      <c r="S651" s="32"/>
      <c r="T651" s="33">
        <f t="shared" si="351"/>
        <v>5094.8537500000002</v>
      </c>
      <c r="U651" s="35">
        <f t="shared" si="352"/>
        <v>873.40350000000001</v>
      </c>
      <c r="V651" s="47">
        <v>1292.6300000000001</v>
      </c>
      <c r="W651" s="35">
        <f t="shared" si="353"/>
        <v>582.26900000000001</v>
      </c>
      <c r="X651" s="41"/>
      <c r="Y651" s="35"/>
      <c r="Z651" s="32"/>
      <c r="AA651" s="49"/>
      <c r="AB651" s="35"/>
      <c r="AC651" s="41"/>
      <c r="AD651" s="35">
        <f t="shared" si="354"/>
        <v>494.92865000000006</v>
      </c>
      <c r="AE651" s="35">
        <f t="shared" si="360"/>
        <v>12809.918</v>
      </c>
      <c r="AF651" s="41">
        <f t="shared" si="355"/>
        <v>23290.760000000002</v>
      </c>
      <c r="AG651" s="32">
        <f t="shared" si="356"/>
        <v>48522.416666666672</v>
      </c>
      <c r="AH651" s="35">
        <v>14556.75</v>
      </c>
      <c r="AI651" s="35">
        <v>9666.0499999999993</v>
      </c>
      <c r="AJ651" s="35"/>
      <c r="AK651" s="35"/>
      <c r="AL651" s="35"/>
      <c r="AM651" s="35"/>
      <c r="AN651" s="35"/>
      <c r="AO651" s="35"/>
      <c r="AP651" s="35"/>
      <c r="AQ651" s="35"/>
      <c r="AR651" s="36">
        <f t="shared" si="357"/>
        <v>571356.31346666662</v>
      </c>
      <c r="AS651" s="35"/>
    </row>
    <row r="652" spans="1:45" s="8" customFormat="1" x14ac:dyDescent="0.2">
      <c r="A652" s="24">
        <f t="shared" si="359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27">
        <v>38062</v>
      </c>
      <c r="G652" s="24"/>
      <c r="H652" s="28">
        <v>40</v>
      </c>
      <c r="I652" s="29" t="s">
        <v>68</v>
      </c>
      <c r="J652" s="30" t="s">
        <v>157</v>
      </c>
      <c r="K652" s="29" t="s">
        <v>70</v>
      </c>
      <c r="L652" s="28" t="s">
        <v>57</v>
      </c>
      <c r="M652" s="28" t="s">
        <v>142</v>
      </c>
      <c r="N652" s="31">
        <v>29113.45</v>
      </c>
      <c r="O652" s="32"/>
      <c r="P652" s="32">
        <f t="shared" si="350"/>
        <v>29113.45</v>
      </c>
      <c r="Q652" s="35">
        <v>1091</v>
      </c>
      <c r="R652" s="35"/>
      <c r="S652" s="32"/>
      <c r="T652" s="33">
        <f t="shared" si="351"/>
        <v>5094.8537500000002</v>
      </c>
      <c r="U652" s="35">
        <f t="shared" si="352"/>
        <v>873.40350000000001</v>
      </c>
      <c r="V652" s="47">
        <v>1292.6300000000001</v>
      </c>
      <c r="W652" s="35">
        <f t="shared" si="353"/>
        <v>582.26900000000001</v>
      </c>
      <c r="X652" s="41"/>
      <c r="Y652" s="35"/>
      <c r="Z652" s="32"/>
      <c r="AA652" s="49"/>
      <c r="AB652" s="35"/>
      <c r="AC652" s="41"/>
      <c r="AD652" s="35">
        <f t="shared" si="354"/>
        <v>494.92865000000006</v>
      </c>
      <c r="AE652" s="35">
        <f t="shared" si="360"/>
        <v>12809.918</v>
      </c>
      <c r="AF652" s="41">
        <f t="shared" si="355"/>
        <v>23290.760000000002</v>
      </c>
      <c r="AG652" s="32">
        <f t="shared" si="356"/>
        <v>48522.416666666672</v>
      </c>
      <c r="AH652" s="35">
        <v>14556.75</v>
      </c>
      <c r="AI652" s="35">
        <v>9666.0499999999993</v>
      </c>
      <c r="AJ652" s="35"/>
      <c r="AK652" s="35"/>
      <c r="AL652" s="35"/>
      <c r="AM652" s="35"/>
      <c r="AN652" s="35"/>
      <c r="AO652" s="35"/>
      <c r="AP652" s="35"/>
      <c r="AQ652" s="35"/>
      <c r="AR652" s="36">
        <f t="shared" si="357"/>
        <v>571356.31346666662</v>
      </c>
      <c r="AS652" s="35"/>
    </row>
    <row r="653" spans="1:45" s="8" customFormat="1" x14ac:dyDescent="0.2">
      <c r="A653" s="24">
        <f t="shared" si="359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27">
        <v>43481</v>
      </c>
      <c r="G653" s="24"/>
      <c r="H653" s="28">
        <v>40</v>
      </c>
      <c r="I653" s="29" t="s">
        <v>68</v>
      </c>
      <c r="J653" s="30" t="s">
        <v>157</v>
      </c>
      <c r="K653" s="29" t="s">
        <v>70</v>
      </c>
      <c r="L653" s="28" t="s">
        <v>57</v>
      </c>
      <c r="M653" s="28" t="s">
        <v>142</v>
      </c>
      <c r="N653" s="31">
        <v>29113.45</v>
      </c>
      <c r="O653" s="32"/>
      <c r="P653" s="32">
        <f t="shared" si="350"/>
        <v>29113.45</v>
      </c>
      <c r="Q653" s="35">
        <v>1091</v>
      </c>
      <c r="R653" s="35"/>
      <c r="S653" s="32"/>
      <c r="T653" s="33">
        <f t="shared" si="351"/>
        <v>5094.8537500000002</v>
      </c>
      <c r="U653" s="35">
        <f t="shared" si="352"/>
        <v>873.40350000000001</v>
      </c>
      <c r="V653" s="47">
        <v>1292.6300000000001</v>
      </c>
      <c r="W653" s="35">
        <f t="shared" si="353"/>
        <v>582.26900000000001</v>
      </c>
      <c r="X653" s="41"/>
      <c r="Y653" s="35"/>
      <c r="Z653" s="32"/>
      <c r="AA653" s="49"/>
      <c r="AB653" s="35"/>
      <c r="AC653" s="41"/>
      <c r="AD653" s="35">
        <f t="shared" si="354"/>
        <v>494.92865000000006</v>
      </c>
      <c r="AE653" s="35">
        <f t="shared" si="360"/>
        <v>12809.918</v>
      </c>
      <c r="AF653" s="41">
        <f t="shared" si="355"/>
        <v>23290.760000000002</v>
      </c>
      <c r="AG653" s="32">
        <f t="shared" si="356"/>
        <v>48522.416666666672</v>
      </c>
      <c r="AH653" s="35">
        <v>0</v>
      </c>
      <c r="AI653" s="35">
        <v>9666.0499999999993</v>
      </c>
      <c r="AJ653" s="35"/>
      <c r="AK653" s="35"/>
      <c r="AL653" s="35"/>
      <c r="AM653" s="35"/>
      <c r="AN653" s="35"/>
      <c r="AO653" s="35"/>
      <c r="AP653" s="35"/>
      <c r="AQ653" s="35"/>
      <c r="AR653" s="36">
        <f t="shared" si="357"/>
        <v>556799.56346666662</v>
      </c>
      <c r="AS653" s="35"/>
    </row>
    <row r="654" spans="1:45" s="8" customFormat="1" x14ac:dyDescent="0.2">
      <c r="A654" s="24">
        <f t="shared" si="359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27">
        <v>39251</v>
      </c>
      <c r="G654" s="24">
        <v>13</v>
      </c>
      <c r="H654" s="28">
        <v>40</v>
      </c>
      <c r="I654" s="29" t="s">
        <v>69</v>
      </c>
      <c r="J654" s="30" t="s">
        <v>23</v>
      </c>
      <c r="K654" s="29" t="s">
        <v>70</v>
      </c>
      <c r="L654" s="28" t="s">
        <v>57</v>
      </c>
      <c r="M654" s="28" t="s">
        <v>141</v>
      </c>
      <c r="N654" s="31">
        <v>12189.4</v>
      </c>
      <c r="O654" s="32"/>
      <c r="P654" s="32">
        <f t="shared" si="350"/>
        <v>12189.4</v>
      </c>
      <c r="Q654" s="35">
        <v>1091</v>
      </c>
      <c r="R654" s="35"/>
      <c r="S654" s="32"/>
      <c r="T654" s="33">
        <f t="shared" si="351"/>
        <v>2133.145</v>
      </c>
      <c r="U654" s="35">
        <f t="shared" si="352"/>
        <v>365.68199999999996</v>
      </c>
      <c r="V654" s="48">
        <f t="shared" ref="V654:V676" si="361">(N654+X654)*6%</f>
        <v>906.8904</v>
      </c>
      <c r="W654" s="35">
        <f t="shared" si="353"/>
        <v>243.78800000000001</v>
      </c>
      <c r="X654" s="41">
        <v>2925.44</v>
      </c>
      <c r="Y654" s="35">
        <v>708.25</v>
      </c>
      <c r="Z654" s="32"/>
      <c r="AA654" s="49"/>
      <c r="AB654" s="35"/>
      <c r="AC654" s="41"/>
      <c r="AD654" s="35">
        <f t="shared" si="354"/>
        <v>207.21980000000002</v>
      </c>
      <c r="AE654" s="35">
        <f t="shared" si="360"/>
        <v>5363.3360000000002</v>
      </c>
      <c r="AF654" s="41">
        <f t="shared" si="355"/>
        <v>12091.872000000001</v>
      </c>
      <c r="AG654" s="32">
        <f t="shared" si="356"/>
        <v>25191.4</v>
      </c>
      <c r="AH654" s="35">
        <v>6094.65</v>
      </c>
      <c r="AI654" s="35">
        <f t="shared" ref="AI654:AI676" si="362">(N654/30)*15</f>
        <v>6094.7</v>
      </c>
      <c r="AJ654" s="35">
        <f t="shared" ref="AJ654:AJ676" si="363">(N654+X654)/30*3</f>
        <v>1511.4840000000002</v>
      </c>
      <c r="AK654" s="35">
        <f t="shared" ref="AK654:AK676" si="364">(N654+X654)/30*5</f>
        <v>2519.1400000000003</v>
      </c>
      <c r="AL654" s="35">
        <f t="shared" ref="AL654:AL676" si="365">(N654+X654)/30*15</f>
        <v>7557.42</v>
      </c>
      <c r="AM654" s="35">
        <f t="shared" ref="AM654:AM676" si="366">(N654+X654)/30*12</f>
        <v>6045.9360000000006</v>
      </c>
      <c r="AN654" s="35"/>
      <c r="AO654" s="35"/>
      <c r="AP654" s="35"/>
      <c r="AQ654" s="35"/>
      <c r="AR654" s="36">
        <f t="shared" si="357"/>
        <v>321719.72039999999</v>
      </c>
      <c r="AS654" s="35"/>
    </row>
    <row r="655" spans="1:45" s="8" customFormat="1" x14ac:dyDescent="0.2">
      <c r="A655" s="24">
        <f t="shared" si="359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27">
        <v>39022</v>
      </c>
      <c r="G655" s="24">
        <v>14</v>
      </c>
      <c r="H655" s="28">
        <v>40</v>
      </c>
      <c r="I655" s="29" t="s">
        <v>69</v>
      </c>
      <c r="J655" s="30" t="s">
        <v>21</v>
      </c>
      <c r="K655" s="29" t="s">
        <v>70</v>
      </c>
      <c r="L655" s="28" t="s">
        <v>57</v>
      </c>
      <c r="M655" s="28" t="s">
        <v>141</v>
      </c>
      <c r="N655" s="31">
        <v>9666.0499999999993</v>
      </c>
      <c r="O655" s="32"/>
      <c r="P655" s="32">
        <f t="shared" si="350"/>
        <v>9666.0499999999993</v>
      </c>
      <c r="Q655" s="35">
        <v>1091</v>
      </c>
      <c r="R655" s="35"/>
      <c r="S655" s="32"/>
      <c r="T655" s="33">
        <f t="shared" si="351"/>
        <v>1691.5587499999997</v>
      </c>
      <c r="U655" s="35">
        <f t="shared" si="352"/>
        <v>289.98149999999998</v>
      </c>
      <c r="V655" s="48">
        <f t="shared" si="361"/>
        <v>719.15339999999992</v>
      </c>
      <c r="W655" s="35">
        <f t="shared" si="353"/>
        <v>193.321</v>
      </c>
      <c r="X655" s="41">
        <v>2319.84</v>
      </c>
      <c r="Y655" s="35">
        <v>708.25</v>
      </c>
      <c r="Z655" s="32"/>
      <c r="AA655" s="49"/>
      <c r="AB655" s="35"/>
      <c r="AC655" s="41">
        <v>1180</v>
      </c>
      <c r="AD655" s="35">
        <f t="shared" si="354"/>
        <v>164.32284999999999</v>
      </c>
      <c r="AE655" s="35">
        <f t="shared" si="360"/>
        <v>4253.0619999999999</v>
      </c>
      <c r="AF655" s="41">
        <f t="shared" si="355"/>
        <v>9588.7119999999995</v>
      </c>
      <c r="AG655" s="32">
        <f t="shared" si="356"/>
        <v>19976.48333333333</v>
      </c>
      <c r="AH655" s="35">
        <v>4833</v>
      </c>
      <c r="AI655" s="35">
        <f t="shared" si="362"/>
        <v>4833.0249999999996</v>
      </c>
      <c r="AJ655" s="35">
        <f t="shared" si="363"/>
        <v>1198.5889999999999</v>
      </c>
      <c r="AK655" s="35">
        <f t="shared" si="364"/>
        <v>1997.6483333333331</v>
      </c>
      <c r="AL655" s="35">
        <f t="shared" si="365"/>
        <v>5992.9449999999997</v>
      </c>
      <c r="AM655" s="35">
        <f t="shared" si="366"/>
        <v>4794.3559999999998</v>
      </c>
      <c r="AN655" s="35"/>
      <c r="AO655" s="35"/>
      <c r="AP655" s="35"/>
      <c r="AQ655" s="35"/>
      <c r="AR655" s="36">
        <f t="shared" si="357"/>
        <v>273749.55066666665</v>
      </c>
      <c r="AS655" s="35"/>
    </row>
    <row r="656" spans="1:45" s="8" customFormat="1" x14ac:dyDescent="0.2">
      <c r="A656" s="24">
        <f t="shared" si="359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27">
        <v>43297</v>
      </c>
      <c r="G656" s="24">
        <v>14</v>
      </c>
      <c r="H656" s="28">
        <v>40</v>
      </c>
      <c r="I656" s="29" t="s">
        <v>69</v>
      </c>
      <c r="J656" s="30" t="s">
        <v>21</v>
      </c>
      <c r="K656" s="29" t="s">
        <v>70</v>
      </c>
      <c r="L656" s="28" t="s">
        <v>57</v>
      </c>
      <c r="M656" s="28" t="s">
        <v>141</v>
      </c>
      <c r="N656" s="31">
        <v>9666.0499999999993</v>
      </c>
      <c r="O656" s="32"/>
      <c r="P656" s="32">
        <f t="shared" si="350"/>
        <v>9666.0499999999993</v>
      </c>
      <c r="Q656" s="35">
        <v>1091</v>
      </c>
      <c r="R656" s="35"/>
      <c r="S656" s="32"/>
      <c r="T656" s="33">
        <f t="shared" si="351"/>
        <v>1691.5587499999997</v>
      </c>
      <c r="U656" s="35">
        <f t="shared" si="352"/>
        <v>289.98149999999998</v>
      </c>
      <c r="V656" s="48">
        <f t="shared" si="361"/>
        <v>579.96299999999997</v>
      </c>
      <c r="W656" s="35">
        <f t="shared" si="353"/>
        <v>193.321</v>
      </c>
      <c r="X656" s="41"/>
      <c r="Y656" s="35">
        <v>708.25</v>
      </c>
      <c r="Z656" s="32"/>
      <c r="AA656" s="49"/>
      <c r="AB656" s="35"/>
      <c r="AC656" s="41"/>
      <c r="AD656" s="35">
        <f t="shared" si="354"/>
        <v>164.32284999999999</v>
      </c>
      <c r="AE656" s="35">
        <f t="shared" si="360"/>
        <v>4253.0619999999999</v>
      </c>
      <c r="AF656" s="41">
        <f t="shared" si="355"/>
        <v>7732.84</v>
      </c>
      <c r="AG656" s="32">
        <f t="shared" si="356"/>
        <v>16110.083333333332</v>
      </c>
      <c r="AH656" s="35">
        <v>4833</v>
      </c>
      <c r="AI656" s="35">
        <f t="shared" si="362"/>
        <v>4833.0249999999996</v>
      </c>
      <c r="AJ656" s="35">
        <f t="shared" si="363"/>
        <v>966.60500000000002</v>
      </c>
      <c r="AK656" s="35">
        <f t="shared" si="364"/>
        <v>1611.0083333333332</v>
      </c>
      <c r="AL656" s="35">
        <f t="shared" si="365"/>
        <v>4833.0249999999996</v>
      </c>
      <c r="AM656" s="35">
        <f t="shared" si="366"/>
        <v>3866.42</v>
      </c>
      <c r="AN656" s="35"/>
      <c r="AO656" s="35"/>
      <c r="AP656" s="35"/>
      <c r="AQ656" s="35"/>
      <c r="AR656" s="36">
        <f t="shared" si="357"/>
        <v>221652.43386666666</v>
      </c>
      <c r="AS656" s="35"/>
    </row>
    <row r="657" spans="1:45" s="8" customFormat="1" x14ac:dyDescent="0.2">
      <c r="A657" s="24">
        <f t="shared" si="359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27">
        <v>41092</v>
      </c>
      <c r="G657" s="24">
        <v>14</v>
      </c>
      <c r="H657" s="28">
        <v>40</v>
      </c>
      <c r="I657" s="29" t="s">
        <v>69</v>
      </c>
      <c r="J657" s="30" t="s">
        <v>21</v>
      </c>
      <c r="K657" s="29" t="s">
        <v>70</v>
      </c>
      <c r="L657" s="28" t="s">
        <v>57</v>
      </c>
      <c r="M657" s="28" t="s">
        <v>141</v>
      </c>
      <c r="N657" s="31">
        <v>9666.0499999999993</v>
      </c>
      <c r="O657" s="32"/>
      <c r="P657" s="32">
        <f t="shared" si="350"/>
        <v>9666.0499999999993</v>
      </c>
      <c r="Q657" s="35">
        <v>1091</v>
      </c>
      <c r="R657" s="35"/>
      <c r="S657" s="32"/>
      <c r="T657" s="33">
        <f t="shared" si="351"/>
        <v>1691.5587499999997</v>
      </c>
      <c r="U657" s="35">
        <f t="shared" si="352"/>
        <v>289.98149999999998</v>
      </c>
      <c r="V657" s="48">
        <f t="shared" si="361"/>
        <v>661.15739999999994</v>
      </c>
      <c r="W657" s="35">
        <f t="shared" si="353"/>
        <v>193.321</v>
      </c>
      <c r="X657" s="41">
        <v>1353.24</v>
      </c>
      <c r="Y657" s="35">
        <v>708.25</v>
      </c>
      <c r="Z657" s="32"/>
      <c r="AA657" s="49"/>
      <c r="AB657" s="35"/>
      <c r="AC657" s="41"/>
      <c r="AD657" s="35">
        <f t="shared" si="354"/>
        <v>164.32284999999999</v>
      </c>
      <c r="AE657" s="35">
        <f t="shared" si="360"/>
        <v>4253.0619999999999</v>
      </c>
      <c r="AF657" s="41">
        <f t="shared" si="355"/>
        <v>8815.4320000000007</v>
      </c>
      <c r="AG657" s="32">
        <f t="shared" si="356"/>
        <v>18365.483333333334</v>
      </c>
      <c r="AH657" s="35">
        <v>4833</v>
      </c>
      <c r="AI657" s="35">
        <f t="shared" si="362"/>
        <v>4833.0249999999996</v>
      </c>
      <c r="AJ657" s="35">
        <f t="shared" si="363"/>
        <v>1101.9290000000001</v>
      </c>
      <c r="AK657" s="35">
        <f t="shared" si="364"/>
        <v>1836.5483333333332</v>
      </c>
      <c r="AL657" s="35">
        <f t="shared" si="365"/>
        <v>5509.6449999999995</v>
      </c>
      <c r="AM657" s="35">
        <f t="shared" si="366"/>
        <v>4407.7160000000003</v>
      </c>
      <c r="AN657" s="35"/>
      <c r="AO657" s="35"/>
      <c r="AP657" s="35"/>
      <c r="AQ657" s="35"/>
      <c r="AR657" s="36">
        <f t="shared" si="357"/>
        <v>243782.41866666666</v>
      </c>
      <c r="AS657" s="35"/>
    </row>
    <row r="658" spans="1:45" s="8" customFormat="1" x14ac:dyDescent="0.2">
      <c r="A658" s="24">
        <f t="shared" si="359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27">
        <v>38093</v>
      </c>
      <c r="G658" s="24">
        <v>13</v>
      </c>
      <c r="H658" s="28">
        <v>40</v>
      </c>
      <c r="I658" s="29" t="s">
        <v>69</v>
      </c>
      <c r="J658" s="30" t="s">
        <v>23</v>
      </c>
      <c r="K658" s="29" t="s">
        <v>70</v>
      </c>
      <c r="L658" s="28" t="s">
        <v>57</v>
      </c>
      <c r="M658" s="28" t="s">
        <v>141</v>
      </c>
      <c r="N658" s="31">
        <v>9006.5499999999993</v>
      </c>
      <c r="O658" s="32"/>
      <c r="P658" s="32">
        <f t="shared" si="350"/>
        <v>9006.5499999999993</v>
      </c>
      <c r="Q658" s="35">
        <v>1091</v>
      </c>
      <c r="R658" s="35"/>
      <c r="S658" s="32"/>
      <c r="T658" s="33">
        <f t="shared" si="351"/>
        <v>1576.1462499999998</v>
      </c>
      <c r="U658" s="35">
        <f t="shared" si="352"/>
        <v>270.19649999999996</v>
      </c>
      <c r="V658" s="48">
        <f t="shared" si="361"/>
        <v>702.51179999999988</v>
      </c>
      <c r="W658" s="35">
        <f t="shared" si="353"/>
        <v>180.131</v>
      </c>
      <c r="X658" s="41">
        <v>2701.98</v>
      </c>
      <c r="Y658" s="35">
        <v>708.25</v>
      </c>
      <c r="Z658" s="32"/>
      <c r="AA658" s="49"/>
      <c r="AB658" s="35"/>
      <c r="AC658" s="41"/>
      <c r="AD658" s="35">
        <f t="shared" si="354"/>
        <v>153.11134999999999</v>
      </c>
      <c r="AE658" s="35">
        <f t="shared" si="360"/>
        <v>3962.8820000000001</v>
      </c>
      <c r="AF658" s="41">
        <f t="shared" si="355"/>
        <v>9366.8239999999987</v>
      </c>
      <c r="AG658" s="32">
        <f t="shared" si="356"/>
        <v>19514.216666666664</v>
      </c>
      <c r="AH658" s="35">
        <v>4503.3</v>
      </c>
      <c r="AI658" s="35">
        <f t="shared" si="362"/>
        <v>4503.2749999999996</v>
      </c>
      <c r="AJ658" s="35">
        <f t="shared" si="363"/>
        <v>1170.8529999999998</v>
      </c>
      <c r="AK658" s="35">
        <f t="shared" si="364"/>
        <v>1951.4216666666664</v>
      </c>
      <c r="AL658" s="35">
        <f t="shared" si="365"/>
        <v>5854.2649999999994</v>
      </c>
      <c r="AM658" s="35">
        <f t="shared" si="366"/>
        <v>4683.4119999999994</v>
      </c>
      <c r="AN658" s="35"/>
      <c r="AO658" s="35"/>
      <c r="AP658" s="35"/>
      <c r="AQ658" s="35"/>
      <c r="AR658" s="36">
        <f t="shared" si="357"/>
        <v>252188.97213333333</v>
      </c>
      <c r="AS658" s="35"/>
    </row>
    <row r="659" spans="1:45" s="8" customFormat="1" x14ac:dyDescent="0.2">
      <c r="A659" s="24">
        <f t="shared" si="359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27"/>
      <c r="G659" s="24">
        <v>10</v>
      </c>
      <c r="H659" s="28">
        <v>40</v>
      </c>
      <c r="I659" s="29" t="s">
        <v>69</v>
      </c>
      <c r="J659" s="30" t="s">
        <v>35</v>
      </c>
      <c r="K659" s="29" t="s">
        <v>70</v>
      </c>
      <c r="L659" s="28" t="s">
        <v>57</v>
      </c>
      <c r="M659" s="28"/>
      <c r="N659" s="31">
        <v>7723.6</v>
      </c>
      <c r="O659" s="32"/>
      <c r="P659" s="32">
        <f t="shared" si="350"/>
        <v>7723.6</v>
      </c>
      <c r="Q659" s="35">
        <v>1091</v>
      </c>
      <c r="R659" s="35"/>
      <c r="S659" s="32"/>
      <c r="T659" s="33">
        <f t="shared" si="351"/>
        <v>1351.6299999999999</v>
      </c>
      <c r="U659" s="35">
        <f t="shared" si="352"/>
        <v>231.708</v>
      </c>
      <c r="V659" s="48">
        <f t="shared" si="361"/>
        <v>463.416</v>
      </c>
      <c r="W659" s="35">
        <f t="shared" si="353"/>
        <v>154.47200000000001</v>
      </c>
      <c r="X659" s="41"/>
      <c r="Y659" s="35">
        <v>708.25</v>
      </c>
      <c r="Z659" s="32"/>
      <c r="AA659" s="49"/>
      <c r="AB659" s="35"/>
      <c r="AC659" s="41"/>
      <c r="AD659" s="35">
        <f t="shared" si="354"/>
        <v>131.30120000000002</v>
      </c>
      <c r="AE659" s="35">
        <f t="shared" si="360"/>
        <v>3398.384</v>
      </c>
      <c r="AF659" s="41">
        <f t="shared" si="355"/>
        <v>6178.8799999999992</v>
      </c>
      <c r="AG659" s="32">
        <f t="shared" si="356"/>
        <v>12872.666666666666</v>
      </c>
      <c r="AH659" s="35">
        <v>0</v>
      </c>
      <c r="AI659" s="35">
        <f t="shared" si="362"/>
        <v>3861.7999999999997</v>
      </c>
      <c r="AJ659" s="35">
        <f t="shared" si="363"/>
        <v>772.3599999999999</v>
      </c>
      <c r="AK659" s="35">
        <f t="shared" si="364"/>
        <v>1287.2666666666667</v>
      </c>
      <c r="AL659" s="35">
        <f t="shared" si="365"/>
        <v>3861.7999999999997</v>
      </c>
      <c r="AM659" s="35">
        <f t="shared" si="366"/>
        <v>3089.4399999999996</v>
      </c>
      <c r="AN659" s="35"/>
      <c r="AO659" s="35"/>
      <c r="AP659" s="35"/>
      <c r="AQ659" s="35"/>
      <c r="AR659" s="36">
        <f t="shared" si="357"/>
        <v>177587.12373333331</v>
      </c>
      <c r="AS659" s="35" t="s">
        <v>72</v>
      </c>
    </row>
    <row r="660" spans="1:45" s="8" customFormat="1" x14ac:dyDescent="0.2">
      <c r="A660" s="24">
        <f t="shared" si="359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27">
        <v>38307</v>
      </c>
      <c r="G660" s="24">
        <v>9</v>
      </c>
      <c r="H660" s="28">
        <v>40</v>
      </c>
      <c r="I660" s="29" t="s">
        <v>69</v>
      </c>
      <c r="J660" s="30" t="s">
        <v>39</v>
      </c>
      <c r="K660" s="29" t="s">
        <v>70</v>
      </c>
      <c r="L660" s="28" t="s">
        <v>57</v>
      </c>
      <c r="M660" s="28" t="s">
        <v>141</v>
      </c>
      <c r="N660" s="31">
        <v>7350</v>
      </c>
      <c r="O660" s="32"/>
      <c r="P660" s="32">
        <f t="shared" si="350"/>
        <v>7350</v>
      </c>
      <c r="Q660" s="35">
        <v>1091</v>
      </c>
      <c r="R660" s="35"/>
      <c r="S660" s="32"/>
      <c r="T660" s="33">
        <f t="shared" si="351"/>
        <v>1286.25</v>
      </c>
      <c r="U660" s="35">
        <f t="shared" si="352"/>
        <v>220.5</v>
      </c>
      <c r="V660" s="48">
        <f t="shared" si="361"/>
        <v>564.48</v>
      </c>
      <c r="W660" s="35">
        <f t="shared" si="353"/>
        <v>147</v>
      </c>
      <c r="X660" s="41">
        <v>2058</v>
      </c>
      <c r="Y660" s="35">
        <v>708.25</v>
      </c>
      <c r="Z660" s="32"/>
      <c r="AA660" s="49"/>
      <c r="AB660" s="35"/>
      <c r="AC660" s="41"/>
      <c r="AD660" s="35">
        <f t="shared" si="354"/>
        <v>124.95</v>
      </c>
      <c r="AE660" s="35">
        <f t="shared" si="360"/>
        <v>3234</v>
      </c>
      <c r="AF660" s="41">
        <f t="shared" si="355"/>
        <v>7526.4000000000005</v>
      </c>
      <c r="AG660" s="32">
        <f t="shared" si="356"/>
        <v>15680.000000000002</v>
      </c>
      <c r="AH660" s="35">
        <v>3675</v>
      </c>
      <c r="AI660" s="35">
        <f t="shared" si="362"/>
        <v>3675</v>
      </c>
      <c r="AJ660" s="35">
        <f t="shared" si="363"/>
        <v>940.80000000000007</v>
      </c>
      <c r="AK660" s="35">
        <f t="shared" si="364"/>
        <v>1568</v>
      </c>
      <c r="AL660" s="35">
        <f t="shared" si="365"/>
        <v>4704</v>
      </c>
      <c r="AM660" s="35">
        <f t="shared" si="366"/>
        <v>3763.2000000000003</v>
      </c>
      <c r="AN660" s="35"/>
      <c r="AO660" s="35"/>
      <c r="AP660" s="35"/>
      <c r="AQ660" s="35"/>
      <c r="AR660" s="36">
        <f t="shared" si="357"/>
        <v>207371.56</v>
      </c>
      <c r="AS660" s="35"/>
    </row>
    <row r="661" spans="1:45" s="8" customFormat="1" x14ac:dyDescent="0.2">
      <c r="A661" s="24">
        <f t="shared" si="359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27">
        <v>37561</v>
      </c>
      <c r="G661" s="24">
        <v>8</v>
      </c>
      <c r="H661" s="28">
        <v>40</v>
      </c>
      <c r="I661" s="29" t="s">
        <v>69</v>
      </c>
      <c r="J661" s="30" t="s">
        <v>37</v>
      </c>
      <c r="K661" s="29" t="s">
        <v>70</v>
      </c>
      <c r="L661" s="28" t="s">
        <v>57</v>
      </c>
      <c r="M661" s="28" t="s">
        <v>141</v>
      </c>
      <c r="N661" s="31">
        <v>6999.5</v>
      </c>
      <c r="O661" s="32"/>
      <c r="P661" s="32">
        <f t="shared" si="350"/>
        <v>6999.5</v>
      </c>
      <c r="Q661" s="35">
        <v>1091</v>
      </c>
      <c r="R661" s="35"/>
      <c r="S661" s="32"/>
      <c r="T661" s="33">
        <f t="shared" si="351"/>
        <v>1224.9124999999999</v>
      </c>
      <c r="U661" s="35">
        <f t="shared" si="352"/>
        <v>209.98499999999999</v>
      </c>
      <c r="V661" s="48">
        <f t="shared" si="361"/>
        <v>554.36279999999999</v>
      </c>
      <c r="W661" s="35">
        <f t="shared" si="353"/>
        <v>139.99</v>
      </c>
      <c r="X661" s="41">
        <v>2239.88</v>
      </c>
      <c r="Y661" s="35">
        <v>708.25</v>
      </c>
      <c r="Z661" s="32"/>
      <c r="AA661" s="49"/>
      <c r="AB661" s="35"/>
      <c r="AC661" s="41"/>
      <c r="AD661" s="35">
        <f t="shared" si="354"/>
        <v>118.9915</v>
      </c>
      <c r="AE661" s="35">
        <f t="shared" si="360"/>
        <v>3079.78</v>
      </c>
      <c r="AF661" s="41">
        <f t="shared" si="355"/>
        <v>7391.5040000000008</v>
      </c>
      <c r="AG661" s="32">
        <f t="shared" si="356"/>
        <v>15398.966666666669</v>
      </c>
      <c r="AH661" s="35">
        <v>3499.8</v>
      </c>
      <c r="AI661" s="35">
        <f t="shared" si="362"/>
        <v>3499.75</v>
      </c>
      <c r="AJ661" s="35">
        <f t="shared" si="363"/>
        <v>923.9380000000001</v>
      </c>
      <c r="AK661" s="35">
        <f t="shared" si="364"/>
        <v>1539.896666666667</v>
      </c>
      <c r="AL661" s="35">
        <f t="shared" si="365"/>
        <v>4619.6900000000005</v>
      </c>
      <c r="AM661" s="35">
        <f t="shared" si="366"/>
        <v>3695.7520000000004</v>
      </c>
      <c r="AN661" s="35"/>
      <c r="AO661" s="35"/>
      <c r="AP661" s="35"/>
      <c r="AQ661" s="35"/>
      <c r="AR661" s="36">
        <f t="shared" si="357"/>
        <v>203091.53893333336</v>
      </c>
      <c r="AS661" s="35"/>
    </row>
    <row r="662" spans="1:45" s="8" customFormat="1" x14ac:dyDescent="0.2">
      <c r="A662" s="24">
        <f t="shared" si="359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27">
        <v>42310</v>
      </c>
      <c r="G662" s="24">
        <v>8</v>
      </c>
      <c r="H662" s="28">
        <v>40</v>
      </c>
      <c r="I662" s="29" t="s">
        <v>69</v>
      </c>
      <c r="J662" s="30" t="s">
        <v>37</v>
      </c>
      <c r="K662" s="29" t="s">
        <v>70</v>
      </c>
      <c r="L662" s="28" t="s">
        <v>57</v>
      </c>
      <c r="M662" s="28" t="s">
        <v>141</v>
      </c>
      <c r="N662" s="31">
        <v>6999.5</v>
      </c>
      <c r="O662" s="32"/>
      <c r="P662" s="32">
        <f t="shared" si="350"/>
        <v>6999.5</v>
      </c>
      <c r="Q662" s="35">
        <v>1091</v>
      </c>
      <c r="R662" s="35"/>
      <c r="S662" s="32"/>
      <c r="T662" s="33">
        <f t="shared" si="351"/>
        <v>1224.9124999999999</v>
      </c>
      <c r="U662" s="35">
        <f t="shared" si="352"/>
        <v>209.98499999999999</v>
      </c>
      <c r="V662" s="48">
        <f t="shared" si="361"/>
        <v>419.96999999999997</v>
      </c>
      <c r="W662" s="35">
        <f t="shared" si="353"/>
        <v>139.99</v>
      </c>
      <c r="X662" s="41"/>
      <c r="Y662" s="35">
        <v>708.25</v>
      </c>
      <c r="Z662" s="32"/>
      <c r="AA662" s="49"/>
      <c r="AB662" s="35"/>
      <c r="AC662" s="41"/>
      <c r="AD662" s="35">
        <f t="shared" si="354"/>
        <v>118.9915</v>
      </c>
      <c r="AE662" s="35">
        <f t="shared" si="360"/>
        <v>3079.78</v>
      </c>
      <c r="AF662" s="41">
        <f t="shared" si="355"/>
        <v>5599.6</v>
      </c>
      <c r="AG662" s="32">
        <f t="shared" si="356"/>
        <v>11665.833333333334</v>
      </c>
      <c r="AH662" s="35">
        <v>3499.8</v>
      </c>
      <c r="AI662" s="35">
        <f t="shared" si="362"/>
        <v>3499.75</v>
      </c>
      <c r="AJ662" s="35">
        <f t="shared" si="363"/>
        <v>699.95</v>
      </c>
      <c r="AK662" s="35">
        <f t="shared" si="364"/>
        <v>1166.5833333333333</v>
      </c>
      <c r="AL662" s="35">
        <f t="shared" si="365"/>
        <v>3499.75</v>
      </c>
      <c r="AM662" s="35">
        <f t="shared" si="366"/>
        <v>2799.8</v>
      </c>
      <c r="AN662" s="35"/>
      <c r="AO662" s="35"/>
      <c r="AP662" s="35"/>
      <c r="AQ662" s="35"/>
      <c r="AR662" s="36">
        <f t="shared" si="357"/>
        <v>166462.03466666664</v>
      </c>
      <c r="AS662" s="35"/>
    </row>
    <row r="663" spans="1:45" s="8" customFormat="1" x14ac:dyDescent="0.2">
      <c r="A663" s="24">
        <f t="shared" si="359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27"/>
      <c r="G663" s="24">
        <v>8</v>
      </c>
      <c r="H663" s="28">
        <v>40</v>
      </c>
      <c r="I663" s="29" t="s">
        <v>69</v>
      </c>
      <c r="J663" s="30" t="s">
        <v>36</v>
      </c>
      <c r="K663" s="29" t="s">
        <v>70</v>
      </c>
      <c r="L663" s="28" t="s">
        <v>57</v>
      </c>
      <c r="M663" s="28"/>
      <c r="N663" s="31">
        <v>6999.5</v>
      </c>
      <c r="O663" s="32"/>
      <c r="P663" s="32">
        <f>N663+O663</f>
        <v>6999.5</v>
      </c>
      <c r="Q663" s="35">
        <v>1091</v>
      </c>
      <c r="R663" s="35"/>
      <c r="S663" s="32"/>
      <c r="T663" s="33">
        <f t="shared" si="351"/>
        <v>1224.9124999999999</v>
      </c>
      <c r="U663" s="35">
        <f t="shared" si="352"/>
        <v>209.98499999999999</v>
      </c>
      <c r="V663" s="48">
        <f t="shared" si="361"/>
        <v>419.96999999999997</v>
      </c>
      <c r="W663" s="35">
        <f t="shared" si="353"/>
        <v>139.99</v>
      </c>
      <c r="X663" s="41"/>
      <c r="Y663" s="35">
        <v>708.25</v>
      </c>
      <c r="Z663" s="32"/>
      <c r="AA663" s="49"/>
      <c r="AB663" s="35"/>
      <c r="AC663" s="41"/>
      <c r="AD663" s="35">
        <f t="shared" si="354"/>
        <v>118.9915</v>
      </c>
      <c r="AE663" s="35">
        <f t="shared" si="360"/>
        <v>3079.78</v>
      </c>
      <c r="AF663" s="41">
        <f t="shared" si="355"/>
        <v>5599.6</v>
      </c>
      <c r="AG663" s="32">
        <f t="shared" si="356"/>
        <v>11665.833333333334</v>
      </c>
      <c r="AH663" s="35">
        <v>0</v>
      </c>
      <c r="AI663" s="35">
        <f t="shared" si="362"/>
        <v>3499.75</v>
      </c>
      <c r="AJ663" s="35">
        <f t="shared" si="363"/>
        <v>699.95</v>
      </c>
      <c r="AK663" s="35">
        <f t="shared" si="364"/>
        <v>1166.5833333333333</v>
      </c>
      <c r="AL663" s="35">
        <f t="shared" si="365"/>
        <v>3499.75</v>
      </c>
      <c r="AM663" s="35">
        <f t="shared" si="366"/>
        <v>2799.8</v>
      </c>
      <c r="AN663" s="35"/>
      <c r="AO663" s="35"/>
      <c r="AP663" s="35"/>
      <c r="AQ663" s="35"/>
      <c r="AR663" s="36">
        <f t="shared" si="357"/>
        <v>162962.23466666666</v>
      </c>
      <c r="AS663" s="35" t="s">
        <v>72</v>
      </c>
    </row>
    <row r="664" spans="1:45" s="8" customFormat="1" x14ac:dyDescent="0.2">
      <c r="A664" s="24">
        <f t="shared" si="359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27">
        <v>42675</v>
      </c>
      <c r="G664" s="24">
        <v>8</v>
      </c>
      <c r="H664" s="28">
        <v>40</v>
      </c>
      <c r="I664" s="29" t="s">
        <v>69</v>
      </c>
      <c r="J664" s="30" t="s">
        <v>27</v>
      </c>
      <c r="K664" s="29" t="s">
        <v>70</v>
      </c>
      <c r="L664" s="28" t="s">
        <v>57</v>
      </c>
      <c r="M664" s="28" t="s">
        <v>141</v>
      </c>
      <c r="N664" s="31">
        <v>6999.5</v>
      </c>
      <c r="O664" s="32"/>
      <c r="P664" s="32">
        <f t="shared" si="350"/>
        <v>6999.5</v>
      </c>
      <c r="Q664" s="35">
        <v>1091</v>
      </c>
      <c r="R664" s="35"/>
      <c r="S664" s="32"/>
      <c r="T664" s="33">
        <f t="shared" si="351"/>
        <v>1224.9124999999999</v>
      </c>
      <c r="U664" s="35">
        <f t="shared" si="352"/>
        <v>209.98499999999999</v>
      </c>
      <c r="V664" s="48">
        <f t="shared" si="361"/>
        <v>419.96999999999997</v>
      </c>
      <c r="W664" s="35">
        <f t="shared" si="353"/>
        <v>139.99</v>
      </c>
      <c r="X664" s="41"/>
      <c r="Y664" s="35">
        <v>708.25</v>
      </c>
      <c r="Z664" s="32"/>
      <c r="AA664" s="49"/>
      <c r="AB664" s="35"/>
      <c r="AC664" s="41"/>
      <c r="AD664" s="35">
        <f t="shared" si="354"/>
        <v>118.9915</v>
      </c>
      <c r="AE664" s="35">
        <f t="shared" si="360"/>
        <v>3079.78</v>
      </c>
      <c r="AF664" s="41">
        <f t="shared" si="355"/>
        <v>5599.6</v>
      </c>
      <c r="AG664" s="32">
        <f t="shared" si="356"/>
        <v>11665.833333333334</v>
      </c>
      <c r="AH664" s="35">
        <v>3499.8</v>
      </c>
      <c r="AI664" s="35">
        <f t="shared" si="362"/>
        <v>3499.75</v>
      </c>
      <c r="AJ664" s="35">
        <f t="shared" si="363"/>
        <v>699.95</v>
      </c>
      <c r="AK664" s="35">
        <f t="shared" si="364"/>
        <v>1166.5833333333333</v>
      </c>
      <c r="AL664" s="35">
        <f t="shared" si="365"/>
        <v>3499.75</v>
      </c>
      <c r="AM664" s="35">
        <f t="shared" si="366"/>
        <v>2799.8</v>
      </c>
      <c r="AN664" s="35"/>
      <c r="AO664" s="35"/>
      <c r="AP664" s="35"/>
      <c r="AQ664" s="35"/>
      <c r="AR664" s="36">
        <f t="shared" si="357"/>
        <v>166462.03466666664</v>
      </c>
      <c r="AS664" s="35"/>
    </row>
    <row r="665" spans="1:45" s="8" customFormat="1" x14ac:dyDescent="0.2">
      <c r="A665" s="24">
        <f t="shared" si="359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27">
        <v>43344</v>
      </c>
      <c r="G665" s="24">
        <v>8</v>
      </c>
      <c r="H665" s="28">
        <v>40</v>
      </c>
      <c r="I665" s="29" t="s">
        <v>69</v>
      </c>
      <c r="J665" s="30" t="s">
        <v>27</v>
      </c>
      <c r="K665" s="29" t="s">
        <v>70</v>
      </c>
      <c r="L665" s="28" t="s">
        <v>57</v>
      </c>
      <c r="M665" s="28" t="s">
        <v>141</v>
      </c>
      <c r="N665" s="31">
        <v>6999.5</v>
      </c>
      <c r="O665" s="32"/>
      <c r="P665" s="32">
        <f t="shared" si="350"/>
        <v>6999.5</v>
      </c>
      <c r="Q665" s="35">
        <v>1091</v>
      </c>
      <c r="R665" s="35"/>
      <c r="S665" s="32"/>
      <c r="T665" s="33">
        <f t="shared" si="351"/>
        <v>1224.9124999999999</v>
      </c>
      <c r="U665" s="35">
        <f t="shared" si="352"/>
        <v>209.98499999999999</v>
      </c>
      <c r="V665" s="48">
        <f t="shared" si="361"/>
        <v>419.96999999999997</v>
      </c>
      <c r="W665" s="35">
        <f t="shared" si="353"/>
        <v>139.99</v>
      </c>
      <c r="X665" s="41"/>
      <c r="Y665" s="35">
        <v>708.25</v>
      </c>
      <c r="Z665" s="32"/>
      <c r="AA665" s="49"/>
      <c r="AB665" s="35"/>
      <c r="AC665" s="41">
        <v>2360</v>
      </c>
      <c r="AD665" s="35">
        <f t="shared" si="354"/>
        <v>118.9915</v>
      </c>
      <c r="AE665" s="35">
        <f t="shared" si="360"/>
        <v>3079.78</v>
      </c>
      <c r="AF665" s="41">
        <f t="shared" si="355"/>
        <v>5599.6</v>
      </c>
      <c r="AG665" s="32">
        <f t="shared" si="356"/>
        <v>11665.833333333334</v>
      </c>
      <c r="AH665" s="35">
        <v>3499.8</v>
      </c>
      <c r="AI665" s="35">
        <f t="shared" si="362"/>
        <v>3499.75</v>
      </c>
      <c r="AJ665" s="35">
        <f t="shared" si="363"/>
        <v>699.95</v>
      </c>
      <c r="AK665" s="35">
        <f t="shared" si="364"/>
        <v>1166.5833333333333</v>
      </c>
      <c r="AL665" s="35">
        <f t="shared" si="365"/>
        <v>3499.75</v>
      </c>
      <c r="AM665" s="35">
        <f t="shared" si="366"/>
        <v>2799.8</v>
      </c>
      <c r="AN665" s="35"/>
      <c r="AO665" s="35"/>
      <c r="AP665" s="35"/>
      <c r="AQ665" s="35"/>
      <c r="AR665" s="36">
        <f t="shared" si="357"/>
        <v>194782.03466666664</v>
      </c>
      <c r="AS665" s="35"/>
    </row>
    <row r="666" spans="1:45" s="8" customFormat="1" x14ac:dyDescent="0.2">
      <c r="A666" s="24">
        <f t="shared" si="359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27">
        <v>37561</v>
      </c>
      <c r="G666" s="24">
        <v>8</v>
      </c>
      <c r="H666" s="28">
        <v>40</v>
      </c>
      <c r="I666" s="29" t="s">
        <v>68</v>
      </c>
      <c r="J666" s="30" t="s">
        <v>38</v>
      </c>
      <c r="K666" s="29" t="s">
        <v>70</v>
      </c>
      <c r="L666" s="28" t="s">
        <v>57</v>
      </c>
      <c r="M666" s="28" t="s">
        <v>141</v>
      </c>
      <c r="N666" s="31">
        <v>6999.5</v>
      </c>
      <c r="O666" s="32"/>
      <c r="P666" s="32">
        <f t="shared" si="350"/>
        <v>6999.5</v>
      </c>
      <c r="Q666" s="35">
        <v>1091</v>
      </c>
      <c r="R666" s="35"/>
      <c r="S666" s="32"/>
      <c r="T666" s="33">
        <f t="shared" si="351"/>
        <v>1224.9124999999999</v>
      </c>
      <c r="U666" s="35">
        <f t="shared" si="352"/>
        <v>209.98499999999999</v>
      </c>
      <c r="V666" s="48">
        <f t="shared" si="361"/>
        <v>554.36279999999999</v>
      </c>
      <c r="W666" s="35">
        <f t="shared" si="353"/>
        <v>139.99</v>
      </c>
      <c r="X666" s="41">
        <v>2239.88</v>
      </c>
      <c r="Y666" s="35">
        <v>708.25</v>
      </c>
      <c r="Z666" s="32"/>
      <c r="AA666" s="49"/>
      <c r="AB666" s="35"/>
      <c r="AC666" s="41"/>
      <c r="AD666" s="35">
        <f t="shared" si="354"/>
        <v>118.9915</v>
      </c>
      <c r="AE666" s="35">
        <f t="shared" si="360"/>
        <v>3079.78</v>
      </c>
      <c r="AF666" s="41">
        <f t="shared" si="355"/>
        <v>7391.5040000000008</v>
      </c>
      <c r="AG666" s="32">
        <f t="shared" si="356"/>
        <v>15398.966666666669</v>
      </c>
      <c r="AH666" s="35">
        <v>3499.8</v>
      </c>
      <c r="AI666" s="35">
        <f t="shared" si="362"/>
        <v>3499.75</v>
      </c>
      <c r="AJ666" s="35">
        <f t="shared" si="363"/>
        <v>923.9380000000001</v>
      </c>
      <c r="AK666" s="35">
        <f t="shared" si="364"/>
        <v>1539.896666666667</v>
      </c>
      <c r="AL666" s="35">
        <f t="shared" si="365"/>
        <v>4619.6900000000005</v>
      </c>
      <c r="AM666" s="35">
        <f t="shared" si="366"/>
        <v>3695.7520000000004</v>
      </c>
      <c r="AN666" s="35"/>
      <c r="AO666" s="35"/>
      <c r="AP666" s="35"/>
      <c r="AQ666" s="35"/>
      <c r="AR666" s="36">
        <f t="shared" si="357"/>
        <v>203091.53893333336</v>
      </c>
      <c r="AS666" s="35"/>
    </row>
    <row r="667" spans="1:45" s="8" customFormat="1" x14ac:dyDescent="0.2">
      <c r="A667" s="24">
        <f t="shared" si="359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27">
        <v>41380</v>
      </c>
      <c r="G667" s="24">
        <v>7</v>
      </c>
      <c r="H667" s="28">
        <v>40</v>
      </c>
      <c r="I667" s="29" t="s">
        <v>69</v>
      </c>
      <c r="J667" s="30" t="s">
        <v>28</v>
      </c>
      <c r="K667" s="29" t="s">
        <v>70</v>
      </c>
      <c r="L667" s="28" t="s">
        <v>57</v>
      </c>
      <c r="M667" s="28" t="s">
        <v>141</v>
      </c>
      <c r="N667" s="31">
        <v>6654.95</v>
      </c>
      <c r="O667" s="32"/>
      <c r="P667" s="32">
        <f t="shared" si="350"/>
        <v>6654.95</v>
      </c>
      <c r="Q667" s="35">
        <v>1091</v>
      </c>
      <c r="R667" s="35"/>
      <c r="S667" s="32"/>
      <c r="T667" s="33">
        <f t="shared" si="351"/>
        <v>1164.6162499999998</v>
      </c>
      <c r="U667" s="35">
        <f t="shared" si="352"/>
        <v>199.64849999999998</v>
      </c>
      <c r="V667" s="48">
        <f t="shared" si="361"/>
        <v>447.21179999999998</v>
      </c>
      <c r="W667" s="35">
        <f t="shared" si="353"/>
        <v>133.09899999999999</v>
      </c>
      <c r="X667" s="41">
        <v>798.58</v>
      </c>
      <c r="Y667" s="35">
        <v>708.25</v>
      </c>
      <c r="Z667" s="32"/>
      <c r="AA667" s="49"/>
      <c r="AB667" s="35"/>
      <c r="AC667" s="41"/>
      <c r="AD667" s="35">
        <f t="shared" si="354"/>
        <v>113.13415000000001</v>
      </c>
      <c r="AE667" s="35">
        <f t="shared" si="360"/>
        <v>2928.1779999999999</v>
      </c>
      <c r="AF667" s="41">
        <f t="shared" si="355"/>
        <v>5962.8239999999996</v>
      </c>
      <c r="AG667" s="32">
        <f t="shared" si="356"/>
        <v>12422.55</v>
      </c>
      <c r="AH667" s="35">
        <v>3327.45</v>
      </c>
      <c r="AI667" s="35">
        <f t="shared" si="362"/>
        <v>3327.4749999999999</v>
      </c>
      <c r="AJ667" s="35">
        <f t="shared" si="363"/>
        <v>745.35299999999995</v>
      </c>
      <c r="AK667" s="35">
        <f t="shared" si="364"/>
        <v>1242.2549999999999</v>
      </c>
      <c r="AL667" s="35">
        <f t="shared" si="365"/>
        <v>3726.7649999999999</v>
      </c>
      <c r="AM667" s="35">
        <f t="shared" si="366"/>
        <v>2981.4119999999998</v>
      </c>
      <c r="AN667" s="35"/>
      <c r="AO667" s="35"/>
      <c r="AP667" s="35"/>
      <c r="AQ667" s="35"/>
      <c r="AR667" s="36">
        <f t="shared" si="357"/>
        <v>172390.13839999997</v>
      </c>
      <c r="AS667" s="35"/>
    </row>
    <row r="668" spans="1:45" s="8" customFormat="1" x14ac:dyDescent="0.2">
      <c r="A668" s="24">
        <f t="shared" si="359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27">
        <v>41761</v>
      </c>
      <c r="G668" s="24">
        <v>7</v>
      </c>
      <c r="H668" s="28">
        <v>40</v>
      </c>
      <c r="I668" s="29" t="s">
        <v>69</v>
      </c>
      <c r="J668" s="30" t="s">
        <v>28</v>
      </c>
      <c r="K668" s="29" t="s">
        <v>70</v>
      </c>
      <c r="L668" s="28" t="s">
        <v>57</v>
      </c>
      <c r="M668" s="28" t="s">
        <v>141</v>
      </c>
      <c r="N668" s="31">
        <v>6654.95</v>
      </c>
      <c r="O668" s="32"/>
      <c r="P668" s="32">
        <f t="shared" si="350"/>
        <v>6654.95</v>
      </c>
      <c r="Q668" s="35">
        <v>1091</v>
      </c>
      <c r="R668" s="35"/>
      <c r="S668" s="32"/>
      <c r="T668" s="33">
        <f t="shared" si="351"/>
        <v>1164.6162499999998</v>
      </c>
      <c r="U668" s="35">
        <f t="shared" si="352"/>
        <v>199.64849999999998</v>
      </c>
      <c r="V668" s="48">
        <f t="shared" si="361"/>
        <v>439.22699999999998</v>
      </c>
      <c r="W668" s="35">
        <f t="shared" si="353"/>
        <v>133.09899999999999</v>
      </c>
      <c r="X668" s="41">
        <v>665.5</v>
      </c>
      <c r="Y668" s="35">
        <v>708.25</v>
      </c>
      <c r="Z668" s="32"/>
      <c r="AA668" s="49"/>
      <c r="AB668" s="35"/>
      <c r="AC668" s="41"/>
      <c r="AD668" s="35">
        <f t="shared" si="354"/>
        <v>113.13415000000001</v>
      </c>
      <c r="AE668" s="35">
        <f t="shared" si="360"/>
        <v>2928.1779999999999</v>
      </c>
      <c r="AF668" s="41">
        <f t="shared" si="355"/>
        <v>5856.36</v>
      </c>
      <c r="AG668" s="32">
        <f t="shared" si="356"/>
        <v>12200.75</v>
      </c>
      <c r="AH668" s="35">
        <v>2846.82</v>
      </c>
      <c r="AI668" s="35">
        <f t="shared" si="362"/>
        <v>3327.4749999999999</v>
      </c>
      <c r="AJ668" s="35">
        <f t="shared" si="363"/>
        <v>732.04499999999996</v>
      </c>
      <c r="AK668" s="35">
        <f t="shared" si="364"/>
        <v>1220.0749999999998</v>
      </c>
      <c r="AL668" s="35">
        <f t="shared" si="365"/>
        <v>3660.2249999999999</v>
      </c>
      <c r="AM668" s="35">
        <f t="shared" si="366"/>
        <v>2928.18</v>
      </c>
      <c r="AN668" s="35"/>
      <c r="AO668" s="35"/>
      <c r="AP668" s="35"/>
      <c r="AQ668" s="35"/>
      <c r="AR668" s="36">
        <f t="shared" si="357"/>
        <v>169733.20680000001</v>
      </c>
      <c r="AS668" s="35"/>
    </row>
    <row r="669" spans="1:45" s="8" customFormat="1" x14ac:dyDescent="0.2">
      <c r="A669" s="24">
        <f t="shared" si="359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27">
        <v>43010</v>
      </c>
      <c r="G669" s="24">
        <v>4</v>
      </c>
      <c r="H669" s="28">
        <v>40</v>
      </c>
      <c r="I669" s="29" t="s">
        <v>69</v>
      </c>
      <c r="J669" s="30" t="s">
        <v>33</v>
      </c>
      <c r="K669" s="29" t="s">
        <v>70</v>
      </c>
      <c r="L669" s="28" t="s">
        <v>57</v>
      </c>
      <c r="M669" s="28" t="s">
        <v>141</v>
      </c>
      <c r="N669" s="31">
        <v>5723.25</v>
      </c>
      <c r="O669" s="32"/>
      <c r="P669" s="32">
        <f t="shared" si="350"/>
        <v>5723.25</v>
      </c>
      <c r="Q669" s="35">
        <v>1091</v>
      </c>
      <c r="R669" s="35"/>
      <c r="S669" s="32"/>
      <c r="T669" s="33">
        <f t="shared" si="351"/>
        <v>1001.5687499999999</v>
      </c>
      <c r="U669" s="35">
        <f t="shared" si="352"/>
        <v>171.69749999999999</v>
      </c>
      <c r="V669" s="48">
        <f t="shared" si="361"/>
        <v>343.39499999999998</v>
      </c>
      <c r="W669" s="35">
        <f t="shared" si="353"/>
        <v>114.465</v>
      </c>
      <c r="X669" s="41"/>
      <c r="Y669" s="35">
        <v>708.25</v>
      </c>
      <c r="Z669" s="32"/>
      <c r="AA669" s="49"/>
      <c r="AB669" s="35"/>
      <c r="AC669" s="41"/>
      <c r="AD669" s="35">
        <f t="shared" si="354"/>
        <v>97.29525000000001</v>
      </c>
      <c r="AE669" s="35">
        <f t="shared" si="360"/>
        <v>2518.23</v>
      </c>
      <c r="AF669" s="41">
        <f t="shared" si="355"/>
        <v>4578.6000000000004</v>
      </c>
      <c r="AG669" s="32">
        <f t="shared" si="356"/>
        <v>9538.75</v>
      </c>
      <c r="AH669" s="35">
        <v>0</v>
      </c>
      <c r="AI669" s="35">
        <f t="shared" si="362"/>
        <v>2861.625</v>
      </c>
      <c r="AJ669" s="35">
        <f t="shared" si="363"/>
        <v>572.32500000000005</v>
      </c>
      <c r="AK669" s="35">
        <f t="shared" si="364"/>
        <v>953.875</v>
      </c>
      <c r="AL669" s="35">
        <f t="shared" si="365"/>
        <v>2861.625</v>
      </c>
      <c r="AM669" s="35">
        <f t="shared" si="366"/>
        <v>2289.3000000000002</v>
      </c>
      <c r="AN669" s="35"/>
      <c r="AO669" s="35"/>
      <c r="AP669" s="35"/>
      <c r="AQ669" s="35"/>
      <c r="AR669" s="36">
        <f t="shared" si="357"/>
        <v>137185.38800000001</v>
      </c>
      <c r="AS669" s="35"/>
    </row>
    <row r="670" spans="1:45" s="8" customFormat="1" x14ac:dyDescent="0.2">
      <c r="A670" s="24">
        <f t="shared" si="359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27">
        <v>41582</v>
      </c>
      <c r="G670" s="24">
        <v>4</v>
      </c>
      <c r="H670" s="28">
        <v>40</v>
      </c>
      <c r="I670" s="29" t="s">
        <v>69</v>
      </c>
      <c r="J670" s="30" t="s">
        <v>33</v>
      </c>
      <c r="K670" s="29" t="s">
        <v>70</v>
      </c>
      <c r="L670" s="28" t="s">
        <v>57</v>
      </c>
      <c r="M670" s="28" t="s">
        <v>141</v>
      </c>
      <c r="N670" s="31">
        <v>5723.25</v>
      </c>
      <c r="O670" s="32"/>
      <c r="P670" s="32">
        <f t="shared" si="350"/>
        <v>5723.25</v>
      </c>
      <c r="Q670" s="35">
        <v>1091</v>
      </c>
      <c r="R670" s="35"/>
      <c r="S670" s="32"/>
      <c r="T670" s="33">
        <f t="shared" si="351"/>
        <v>1001.5687499999999</v>
      </c>
      <c r="U670" s="35">
        <f t="shared" si="352"/>
        <v>171.69749999999999</v>
      </c>
      <c r="V670" s="48">
        <f t="shared" si="361"/>
        <v>377.73419999999999</v>
      </c>
      <c r="W670" s="35">
        <f t="shared" si="353"/>
        <v>114.465</v>
      </c>
      <c r="X670" s="41">
        <v>572.32000000000005</v>
      </c>
      <c r="Y670" s="35">
        <v>708.25</v>
      </c>
      <c r="Z670" s="32"/>
      <c r="AA670" s="49"/>
      <c r="AB670" s="35"/>
      <c r="AC670" s="41"/>
      <c r="AD670" s="35">
        <f t="shared" si="354"/>
        <v>97.29525000000001</v>
      </c>
      <c r="AE670" s="35">
        <f t="shared" si="360"/>
        <v>2518.23</v>
      </c>
      <c r="AF670" s="41">
        <f t="shared" si="355"/>
        <v>5036.4560000000001</v>
      </c>
      <c r="AG670" s="32">
        <f t="shared" si="356"/>
        <v>10492.616666666667</v>
      </c>
      <c r="AH670" s="35">
        <v>2861.55</v>
      </c>
      <c r="AI670" s="35">
        <f t="shared" si="362"/>
        <v>2861.625</v>
      </c>
      <c r="AJ670" s="35">
        <f t="shared" si="363"/>
        <v>629.55700000000002</v>
      </c>
      <c r="AK670" s="35">
        <f t="shared" si="364"/>
        <v>1049.2616666666665</v>
      </c>
      <c r="AL670" s="35">
        <f t="shared" si="365"/>
        <v>3147.7849999999999</v>
      </c>
      <c r="AM670" s="35">
        <f t="shared" si="366"/>
        <v>2518.2280000000001</v>
      </c>
      <c r="AN670" s="35"/>
      <c r="AO670" s="35"/>
      <c r="AP670" s="35"/>
      <c r="AQ670" s="35"/>
      <c r="AR670" s="36">
        <f t="shared" si="357"/>
        <v>149406.27773333335</v>
      </c>
      <c r="AS670" s="35"/>
    </row>
    <row r="671" spans="1:45" s="8" customFormat="1" x14ac:dyDescent="0.2">
      <c r="A671" s="24">
        <f t="shared" si="359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27">
        <v>37561</v>
      </c>
      <c r="G671" s="24">
        <v>4</v>
      </c>
      <c r="H671" s="28">
        <v>40</v>
      </c>
      <c r="I671" s="29" t="s">
        <v>69</v>
      </c>
      <c r="J671" s="30" t="s">
        <v>30</v>
      </c>
      <c r="K671" s="29" t="s">
        <v>70</v>
      </c>
      <c r="L671" s="28" t="s">
        <v>57</v>
      </c>
      <c r="M671" s="28" t="s">
        <v>141</v>
      </c>
      <c r="N671" s="31">
        <v>5723.25</v>
      </c>
      <c r="O671" s="32"/>
      <c r="P671" s="32">
        <f t="shared" si="350"/>
        <v>5723.25</v>
      </c>
      <c r="Q671" s="35">
        <v>1091</v>
      </c>
      <c r="R671" s="35"/>
      <c r="S671" s="32"/>
      <c r="T671" s="33">
        <f t="shared" ref="T671:T712" si="367">(N671*17.5%)</f>
        <v>1001.5687499999999</v>
      </c>
      <c r="U671" s="35">
        <f t="shared" ref="U671:U712" si="368">N671*3%</f>
        <v>171.69749999999999</v>
      </c>
      <c r="V671" s="48">
        <f t="shared" si="361"/>
        <v>453.27899999999994</v>
      </c>
      <c r="W671" s="35">
        <f t="shared" ref="W671:W712" si="369">N671*2%</f>
        <v>114.465</v>
      </c>
      <c r="X671" s="41">
        <v>1831.4</v>
      </c>
      <c r="Y671" s="35">
        <v>708.25</v>
      </c>
      <c r="Z671" s="32"/>
      <c r="AA671" s="49"/>
      <c r="AB671" s="35"/>
      <c r="AC671" s="41"/>
      <c r="AD671" s="35">
        <f t="shared" ref="AD671:AD712" si="370">N671*1.7%</f>
        <v>97.29525000000001</v>
      </c>
      <c r="AE671" s="35">
        <f t="shared" si="360"/>
        <v>2518.23</v>
      </c>
      <c r="AF671" s="41">
        <f t="shared" ref="AF671:AF712" si="371">(N671+X671)/30*24</f>
        <v>6043.7199999999993</v>
      </c>
      <c r="AG671" s="32">
        <f t="shared" ref="AG671:AG712" si="372">(N671+X671)/30*50</f>
        <v>12591.083333333332</v>
      </c>
      <c r="AH671" s="35">
        <v>2861.55</v>
      </c>
      <c r="AI671" s="35">
        <f t="shared" si="362"/>
        <v>2861.625</v>
      </c>
      <c r="AJ671" s="35">
        <f t="shared" si="363"/>
        <v>755.46499999999992</v>
      </c>
      <c r="AK671" s="35">
        <f t="shared" si="364"/>
        <v>1259.1083333333333</v>
      </c>
      <c r="AL671" s="35">
        <f t="shared" si="365"/>
        <v>3777.3249999999998</v>
      </c>
      <c r="AM671" s="35">
        <f t="shared" si="366"/>
        <v>3021.8599999999997</v>
      </c>
      <c r="AN671" s="35"/>
      <c r="AO671" s="35"/>
      <c r="AP671" s="35"/>
      <c r="AQ671" s="35"/>
      <c r="AR671" s="36">
        <f t="shared" ref="AR671:AR713" si="373">(P671+Q671+R671+S671+T671+U671+V671+W671+X671+Y671+Z671+AA671+AB671+AC671+AD671)*12+(AE671+AF671+AG671+AH671+AI671+AJ671+AK671+AL671+AM671+AN671+AO671+AP671+AQ671)</f>
        <v>169996.43266666669</v>
      </c>
      <c r="AS671" s="35"/>
    </row>
    <row r="672" spans="1:45" s="8" customFormat="1" x14ac:dyDescent="0.2">
      <c r="A672" s="24">
        <f t="shared" si="359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27">
        <v>38078</v>
      </c>
      <c r="G672" s="24">
        <v>4</v>
      </c>
      <c r="H672" s="28">
        <v>40</v>
      </c>
      <c r="I672" s="29" t="s">
        <v>69</v>
      </c>
      <c r="J672" s="30" t="s">
        <v>30</v>
      </c>
      <c r="K672" s="29" t="s">
        <v>70</v>
      </c>
      <c r="L672" s="28" t="s">
        <v>57</v>
      </c>
      <c r="M672" s="28" t="s">
        <v>141</v>
      </c>
      <c r="N672" s="31">
        <v>5723.25</v>
      </c>
      <c r="O672" s="32"/>
      <c r="P672" s="32">
        <f t="shared" si="350"/>
        <v>5723.25</v>
      </c>
      <c r="Q672" s="35">
        <v>1091</v>
      </c>
      <c r="R672" s="35"/>
      <c r="S672" s="32"/>
      <c r="T672" s="33">
        <f t="shared" si="367"/>
        <v>1001.5687499999999</v>
      </c>
      <c r="U672" s="35">
        <f t="shared" si="368"/>
        <v>171.69749999999999</v>
      </c>
      <c r="V672" s="48">
        <f t="shared" si="361"/>
        <v>446.40899999999993</v>
      </c>
      <c r="W672" s="35">
        <f t="shared" si="369"/>
        <v>114.465</v>
      </c>
      <c r="X672" s="41">
        <v>1716.9</v>
      </c>
      <c r="Y672" s="35">
        <v>708.25</v>
      </c>
      <c r="Z672" s="32"/>
      <c r="AA672" s="49"/>
      <c r="AB672" s="35"/>
      <c r="AC672" s="41"/>
      <c r="AD672" s="35">
        <f t="shared" si="370"/>
        <v>97.29525000000001</v>
      </c>
      <c r="AE672" s="35">
        <f t="shared" si="360"/>
        <v>2518.23</v>
      </c>
      <c r="AF672" s="41">
        <f t="shared" si="371"/>
        <v>5952.12</v>
      </c>
      <c r="AG672" s="32">
        <f t="shared" si="372"/>
        <v>12400.25</v>
      </c>
      <c r="AH672" s="35">
        <v>2861.55</v>
      </c>
      <c r="AI672" s="35">
        <f t="shared" si="362"/>
        <v>2861.625</v>
      </c>
      <c r="AJ672" s="35">
        <f t="shared" si="363"/>
        <v>744.01499999999999</v>
      </c>
      <c r="AK672" s="35">
        <f t="shared" si="364"/>
        <v>1240.0250000000001</v>
      </c>
      <c r="AL672" s="35">
        <f t="shared" si="365"/>
        <v>3720.0749999999998</v>
      </c>
      <c r="AM672" s="35">
        <f t="shared" si="366"/>
        <v>2976.06</v>
      </c>
      <c r="AN672" s="35"/>
      <c r="AO672" s="35"/>
      <c r="AP672" s="35"/>
      <c r="AQ672" s="35"/>
      <c r="AR672" s="36">
        <f t="shared" si="373"/>
        <v>168123.97599999997</v>
      </c>
      <c r="AS672" s="35"/>
    </row>
    <row r="673" spans="1:45" s="8" customFormat="1" x14ac:dyDescent="0.2">
      <c r="A673" s="24">
        <f t="shared" si="359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27">
        <v>38461</v>
      </c>
      <c r="G673" s="24">
        <v>4</v>
      </c>
      <c r="H673" s="28">
        <v>40</v>
      </c>
      <c r="I673" s="29" t="s">
        <v>69</v>
      </c>
      <c r="J673" s="30" t="s">
        <v>30</v>
      </c>
      <c r="K673" s="29" t="s">
        <v>70</v>
      </c>
      <c r="L673" s="28" t="s">
        <v>57</v>
      </c>
      <c r="M673" s="28" t="s">
        <v>141</v>
      </c>
      <c r="N673" s="31">
        <v>5723.25</v>
      </c>
      <c r="O673" s="32"/>
      <c r="P673" s="32">
        <f t="shared" si="350"/>
        <v>5723.25</v>
      </c>
      <c r="Q673" s="35">
        <v>1091</v>
      </c>
      <c r="R673" s="35"/>
      <c r="S673" s="32"/>
      <c r="T673" s="33">
        <f t="shared" si="367"/>
        <v>1001.5687499999999</v>
      </c>
      <c r="U673" s="35">
        <f t="shared" si="368"/>
        <v>171.69749999999999</v>
      </c>
      <c r="V673" s="48">
        <f t="shared" si="361"/>
        <v>439.54259999999999</v>
      </c>
      <c r="W673" s="35">
        <f t="shared" si="369"/>
        <v>114.465</v>
      </c>
      <c r="X673" s="41">
        <v>1602.46</v>
      </c>
      <c r="Y673" s="35">
        <v>708.25</v>
      </c>
      <c r="Z673" s="32"/>
      <c r="AA673" s="49"/>
      <c r="AB673" s="35"/>
      <c r="AC673" s="41"/>
      <c r="AD673" s="35">
        <f t="shared" si="370"/>
        <v>97.29525000000001</v>
      </c>
      <c r="AE673" s="35">
        <f t="shared" si="360"/>
        <v>2518.23</v>
      </c>
      <c r="AF673" s="41">
        <f t="shared" si="371"/>
        <v>5860.5680000000002</v>
      </c>
      <c r="AG673" s="32">
        <f t="shared" si="372"/>
        <v>12209.516666666666</v>
      </c>
      <c r="AH673" s="35">
        <v>2861.55</v>
      </c>
      <c r="AI673" s="35">
        <f t="shared" si="362"/>
        <v>2861.625</v>
      </c>
      <c r="AJ673" s="35">
        <f t="shared" si="363"/>
        <v>732.57100000000003</v>
      </c>
      <c r="AK673" s="35">
        <f t="shared" si="364"/>
        <v>1220.9516666666668</v>
      </c>
      <c r="AL673" s="35">
        <f t="shared" si="365"/>
        <v>3662.855</v>
      </c>
      <c r="AM673" s="35">
        <f t="shared" si="366"/>
        <v>2930.2840000000001</v>
      </c>
      <c r="AN673" s="35"/>
      <c r="AO673" s="35"/>
      <c r="AP673" s="35"/>
      <c r="AQ673" s="35"/>
      <c r="AR673" s="36">
        <f t="shared" si="373"/>
        <v>166252.50053333334</v>
      </c>
      <c r="AS673" s="35"/>
    </row>
    <row r="674" spans="1:45" s="8" customFormat="1" x14ac:dyDescent="0.2">
      <c r="A674" s="24">
        <f t="shared" si="359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27">
        <v>41505</v>
      </c>
      <c r="G674" s="24">
        <v>3</v>
      </c>
      <c r="H674" s="28">
        <v>40</v>
      </c>
      <c r="I674" s="29" t="s">
        <v>69</v>
      </c>
      <c r="J674" s="30" t="s">
        <v>34</v>
      </c>
      <c r="K674" s="29" t="s">
        <v>70</v>
      </c>
      <c r="L674" s="28" t="s">
        <v>57</v>
      </c>
      <c r="M674" s="28" t="s">
        <v>141</v>
      </c>
      <c r="N674" s="31">
        <v>5473.6</v>
      </c>
      <c r="O674" s="32"/>
      <c r="P674" s="32">
        <f t="shared" ref="P674:P718" si="374">N674+O674</f>
        <v>5473.6</v>
      </c>
      <c r="Q674" s="35">
        <v>1091</v>
      </c>
      <c r="R674" s="35"/>
      <c r="S674" s="32"/>
      <c r="T674" s="33">
        <f t="shared" si="367"/>
        <v>957.88</v>
      </c>
      <c r="U674" s="35">
        <f t="shared" si="368"/>
        <v>164.208</v>
      </c>
      <c r="V674" s="48">
        <f t="shared" si="361"/>
        <v>367.8252</v>
      </c>
      <c r="W674" s="35">
        <f t="shared" si="369"/>
        <v>109.47200000000001</v>
      </c>
      <c r="X674" s="41">
        <v>656.82</v>
      </c>
      <c r="Y674" s="35">
        <v>708.25</v>
      </c>
      <c r="Z674" s="32"/>
      <c r="AA674" s="49"/>
      <c r="AB674" s="35"/>
      <c r="AC674" s="41"/>
      <c r="AD674" s="35">
        <f t="shared" si="370"/>
        <v>93.051200000000009</v>
      </c>
      <c r="AE674" s="35">
        <f t="shared" si="360"/>
        <v>2408.384</v>
      </c>
      <c r="AF674" s="41">
        <f t="shared" si="371"/>
        <v>4904.3359999999993</v>
      </c>
      <c r="AG674" s="32">
        <f t="shared" si="372"/>
        <v>10217.366666666667</v>
      </c>
      <c r="AH674" s="35">
        <v>2736.75</v>
      </c>
      <c r="AI674" s="35">
        <f t="shared" si="362"/>
        <v>2736.8</v>
      </c>
      <c r="AJ674" s="35">
        <f t="shared" si="363"/>
        <v>613.04199999999992</v>
      </c>
      <c r="AK674" s="35">
        <f t="shared" si="364"/>
        <v>1021.7366666666667</v>
      </c>
      <c r="AL674" s="35">
        <f t="shared" si="365"/>
        <v>3065.21</v>
      </c>
      <c r="AM674" s="35">
        <f t="shared" si="366"/>
        <v>2452.1679999999997</v>
      </c>
      <c r="AN674" s="35"/>
      <c r="AO674" s="35"/>
      <c r="AP674" s="35"/>
      <c r="AQ674" s="35"/>
      <c r="AR674" s="36">
        <f t="shared" si="373"/>
        <v>145621.07013333333</v>
      </c>
      <c r="AS674" s="35"/>
    </row>
    <row r="675" spans="1:45" s="8" customFormat="1" x14ac:dyDescent="0.2">
      <c r="A675" s="24">
        <f t="shared" si="359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27">
        <v>42675</v>
      </c>
      <c r="G675" s="24">
        <v>3</v>
      </c>
      <c r="H675" s="28">
        <v>40</v>
      </c>
      <c r="I675" s="29" t="s">
        <v>69</v>
      </c>
      <c r="J675" s="30" t="s">
        <v>34</v>
      </c>
      <c r="K675" s="29" t="s">
        <v>70</v>
      </c>
      <c r="L675" s="28" t="s">
        <v>57</v>
      </c>
      <c r="M675" s="28" t="s">
        <v>141</v>
      </c>
      <c r="N675" s="31">
        <v>5473.6</v>
      </c>
      <c r="O675" s="32"/>
      <c r="P675" s="32">
        <f t="shared" si="374"/>
        <v>5473.6</v>
      </c>
      <c r="Q675" s="35">
        <v>1091</v>
      </c>
      <c r="R675" s="35"/>
      <c r="S675" s="32"/>
      <c r="T675" s="33">
        <f t="shared" si="367"/>
        <v>957.88</v>
      </c>
      <c r="U675" s="35">
        <f t="shared" si="368"/>
        <v>164.208</v>
      </c>
      <c r="V675" s="48">
        <f t="shared" si="361"/>
        <v>328.416</v>
      </c>
      <c r="W675" s="35">
        <f t="shared" si="369"/>
        <v>109.47200000000001</v>
      </c>
      <c r="X675" s="41"/>
      <c r="Y675" s="35">
        <v>708.25</v>
      </c>
      <c r="Z675" s="32"/>
      <c r="AA675" s="49"/>
      <c r="AB675" s="35"/>
      <c r="AC675" s="41"/>
      <c r="AD675" s="35">
        <f t="shared" si="370"/>
        <v>93.051200000000009</v>
      </c>
      <c r="AE675" s="35">
        <f t="shared" si="360"/>
        <v>2408.384</v>
      </c>
      <c r="AF675" s="41">
        <f t="shared" si="371"/>
        <v>4378.88</v>
      </c>
      <c r="AG675" s="32">
        <f t="shared" si="372"/>
        <v>9122.6666666666679</v>
      </c>
      <c r="AH675" s="35">
        <v>2736.75</v>
      </c>
      <c r="AI675" s="35">
        <f t="shared" si="362"/>
        <v>2736.8</v>
      </c>
      <c r="AJ675" s="35">
        <f t="shared" si="363"/>
        <v>547.36</v>
      </c>
      <c r="AK675" s="35">
        <f t="shared" si="364"/>
        <v>912.26666666666677</v>
      </c>
      <c r="AL675" s="35">
        <f t="shared" si="365"/>
        <v>2736.8</v>
      </c>
      <c r="AM675" s="35">
        <f t="shared" si="366"/>
        <v>2189.44</v>
      </c>
      <c r="AN675" s="35"/>
      <c r="AO675" s="35"/>
      <c r="AP675" s="35"/>
      <c r="AQ675" s="35"/>
      <c r="AR675" s="36">
        <f t="shared" si="373"/>
        <v>134879.87373333334</v>
      </c>
      <c r="AS675" s="35"/>
    </row>
    <row r="676" spans="1:45" s="8" customFormat="1" x14ac:dyDescent="0.2">
      <c r="A676" s="24">
        <f t="shared" si="359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27">
        <v>40041</v>
      </c>
      <c r="G676" s="24">
        <v>3</v>
      </c>
      <c r="H676" s="28">
        <v>40</v>
      </c>
      <c r="I676" s="29" t="s">
        <v>69</v>
      </c>
      <c r="J676" s="30" t="s">
        <v>34</v>
      </c>
      <c r="K676" s="29" t="s">
        <v>70</v>
      </c>
      <c r="L676" s="28" t="s">
        <v>57</v>
      </c>
      <c r="M676" s="28" t="s">
        <v>141</v>
      </c>
      <c r="N676" s="31">
        <v>5473.6</v>
      </c>
      <c r="O676" s="32"/>
      <c r="P676" s="32">
        <f t="shared" ref="P676" si="375">N676+O676</f>
        <v>5473.6</v>
      </c>
      <c r="Q676" s="35">
        <v>1091</v>
      </c>
      <c r="R676" s="35"/>
      <c r="S676" s="32"/>
      <c r="T676" s="33">
        <f t="shared" si="367"/>
        <v>957.88</v>
      </c>
      <c r="U676" s="35">
        <f t="shared" si="368"/>
        <v>164.208</v>
      </c>
      <c r="V676" s="48">
        <f t="shared" si="361"/>
        <v>394.09800000000001</v>
      </c>
      <c r="W676" s="35">
        <f t="shared" si="369"/>
        <v>109.47200000000001</v>
      </c>
      <c r="X676" s="41">
        <v>1094.7</v>
      </c>
      <c r="Y676" s="35">
        <v>708.25</v>
      </c>
      <c r="Z676" s="32"/>
      <c r="AA676" s="49"/>
      <c r="AB676" s="35"/>
      <c r="AC676" s="41"/>
      <c r="AD676" s="35">
        <f t="shared" si="370"/>
        <v>93.051200000000009</v>
      </c>
      <c r="AE676" s="35">
        <f t="shared" si="360"/>
        <v>2408.384</v>
      </c>
      <c r="AF676" s="41">
        <f t="shared" si="371"/>
        <v>5254.6399999999994</v>
      </c>
      <c r="AG676" s="32">
        <f t="shared" si="372"/>
        <v>10947.166666666666</v>
      </c>
      <c r="AH676" s="35">
        <v>2736.75</v>
      </c>
      <c r="AI676" s="35">
        <f t="shared" si="362"/>
        <v>2736.8</v>
      </c>
      <c r="AJ676" s="35">
        <f t="shared" si="363"/>
        <v>656.82999999999993</v>
      </c>
      <c r="AK676" s="35">
        <f t="shared" si="364"/>
        <v>1094.7166666666667</v>
      </c>
      <c r="AL676" s="35">
        <f t="shared" si="365"/>
        <v>3284.15</v>
      </c>
      <c r="AM676" s="35">
        <f t="shared" si="366"/>
        <v>2627.3199999999997</v>
      </c>
      <c r="AN676" s="35"/>
      <c r="AO676" s="35"/>
      <c r="AP676" s="35"/>
      <c r="AQ676" s="35"/>
      <c r="AR676" s="36">
        <f t="shared" si="373"/>
        <v>152781.86773333335</v>
      </c>
      <c r="AS676" s="35"/>
    </row>
    <row r="677" spans="1:45" s="8" customFormat="1" x14ac:dyDescent="0.2">
      <c r="A677" s="24">
        <f t="shared" si="359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27">
        <v>39310</v>
      </c>
      <c r="G677" s="24"/>
      <c r="H677" s="28">
        <v>40</v>
      </c>
      <c r="I677" s="29" t="s">
        <v>68</v>
      </c>
      <c r="J677" s="30" t="s">
        <v>178</v>
      </c>
      <c r="K677" s="29" t="s">
        <v>70</v>
      </c>
      <c r="L677" s="28" t="s">
        <v>58</v>
      </c>
      <c r="M677" s="28" t="s">
        <v>141</v>
      </c>
      <c r="N677" s="31">
        <v>40914.699999999997</v>
      </c>
      <c r="O677" s="32"/>
      <c r="P677" s="32">
        <f t="shared" si="374"/>
        <v>40914.699999999997</v>
      </c>
      <c r="Q677" s="35">
        <v>1091</v>
      </c>
      <c r="R677" s="35"/>
      <c r="S677" s="32"/>
      <c r="T677" s="33">
        <f t="shared" si="367"/>
        <v>7160.0724999999993</v>
      </c>
      <c r="U677" s="35">
        <f t="shared" si="368"/>
        <v>1227.4409999999998</v>
      </c>
      <c r="V677" s="47">
        <v>1292.6300000000001</v>
      </c>
      <c r="W677" s="35">
        <f t="shared" si="369"/>
        <v>818.29399999999998</v>
      </c>
      <c r="X677" s="41"/>
      <c r="Y677" s="35"/>
      <c r="Z677" s="32"/>
      <c r="AA677" s="49"/>
      <c r="AB677" s="35"/>
      <c r="AC677" s="41"/>
      <c r="AD677" s="35">
        <f t="shared" si="370"/>
        <v>695.54989999999998</v>
      </c>
      <c r="AE677" s="35">
        <f t="shared" si="360"/>
        <v>18002.468000000001</v>
      </c>
      <c r="AF677" s="41">
        <f t="shared" si="371"/>
        <v>32731.759999999998</v>
      </c>
      <c r="AG677" s="32">
        <f t="shared" si="372"/>
        <v>68191.166666666657</v>
      </c>
      <c r="AH677" s="35">
        <v>0</v>
      </c>
      <c r="AI677" s="35">
        <v>9666.0499999999993</v>
      </c>
      <c r="AJ677" s="35"/>
      <c r="AK677" s="35"/>
      <c r="AL677" s="35"/>
      <c r="AM677" s="35"/>
      <c r="AN677" s="35"/>
      <c r="AO677" s="35"/>
      <c r="AP677" s="35"/>
      <c r="AQ677" s="35"/>
      <c r="AR677" s="36">
        <f t="shared" si="373"/>
        <v>766987.69346666662</v>
      </c>
      <c r="AS677" s="35"/>
    </row>
    <row r="678" spans="1:45" s="8" customFormat="1" x14ac:dyDescent="0.2">
      <c r="A678" s="24">
        <f t="shared" si="359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27">
        <v>43481</v>
      </c>
      <c r="G678" s="24"/>
      <c r="H678" s="28">
        <v>40</v>
      </c>
      <c r="I678" s="29" t="s">
        <v>68</v>
      </c>
      <c r="J678" s="30" t="s">
        <v>180</v>
      </c>
      <c r="K678" s="29" t="s">
        <v>70</v>
      </c>
      <c r="L678" s="28" t="s">
        <v>58</v>
      </c>
      <c r="M678" s="28" t="s">
        <v>141</v>
      </c>
      <c r="N678" s="31">
        <v>30074.9</v>
      </c>
      <c r="O678" s="32"/>
      <c r="P678" s="32">
        <f t="shared" si="374"/>
        <v>30074.9</v>
      </c>
      <c r="Q678" s="35">
        <v>1091</v>
      </c>
      <c r="R678" s="35"/>
      <c r="S678" s="32"/>
      <c r="T678" s="33">
        <f t="shared" si="367"/>
        <v>5263.1075000000001</v>
      </c>
      <c r="U678" s="35">
        <f t="shared" si="368"/>
        <v>902.24699999999996</v>
      </c>
      <c r="V678" s="47">
        <v>1292.6300000000001</v>
      </c>
      <c r="W678" s="35">
        <f t="shared" si="369"/>
        <v>601.49800000000005</v>
      </c>
      <c r="X678" s="41"/>
      <c r="Y678" s="35"/>
      <c r="Z678" s="32"/>
      <c r="AA678" s="49"/>
      <c r="AB678" s="35"/>
      <c r="AC678" s="41"/>
      <c r="AD678" s="35">
        <f t="shared" si="370"/>
        <v>511.27330000000006</v>
      </c>
      <c r="AE678" s="35">
        <f t="shared" si="360"/>
        <v>13232.956000000002</v>
      </c>
      <c r="AF678" s="41">
        <f t="shared" si="371"/>
        <v>24059.919999999998</v>
      </c>
      <c r="AG678" s="32">
        <f t="shared" si="372"/>
        <v>50124.833333333336</v>
      </c>
      <c r="AH678" s="35">
        <v>0</v>
      </c>
      <c r="AI678" s="35">
        <v>9666.0499999999993</v>
      </c>
      <c r="AJ678" s="35"/>
      <c r="AK678" s="35"/>
      <c r="AL678" s="35"/>
      <c r="AM678" s="35"/>
      <c r="AN678" s="35"/>
      <c r="AO678" s="35"/>
      <c r="AP678" s="35"/>
      <c r="AQ678" s="35"/>
      <c r="AR678" s="36">
        <f t="shared" si="373"/>
        <v>573923.62893333333</v>
      </c>
      <c r="AS678" s="35"/>
    </row>
    <row r="679" spans="1:45" s="8" customFormat="1" x14ac:dyDescent="0.2">
      <c r="A679" s="24">
        <f t="shared" si="359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27">
        <v>40385</v>
      </c>
      <c r="G679" s="24"/>
      <c r="H679" s="28">
        <v>40</v>
      </c>
      <c r="I679" s="29" t="s">
        <v>68</v>
      </c>
      <c r="J679" s="30" t="s">
        <v>157</v>
      </c>
      <c r="K679" s="29" t="s">
        <v>70</v>
      </c>
      <c r="L679" s="28" t="s">
        <v>58</v>
      </c>
      <c r="M679" s="28" t="s">
        <v>142</v>
      </c>
      <c r="N679" s="31">
        <v>29113.45</v>
      </c>
      <c r="O679" s="32"/>
      <c r="P679" s="32">
        <f t="shared" si="374"/>
        <v>29113.45</v>
      </c>
      <c r="Q679" s="35">
        <v>1091</v>
      </c>
      <c r="R679" s="35"/>
      <c r="S679" s="32"/>
      <c r="T679" s="33">
        <f t="shared" si="367"/>
        <v>5094.8537500000002</v>
      </c>
      <c r="U679" s="35">
        <f t="shared" si="368"/>
        <v>873.40350000000001</v>
      </c>
      <c r="V679" s="47">
        <v>1292.6300000000001</v>
      </c>
      <c r="W679" s="35">
        <f t="shared" si="369"/>
        <v>582.26900000000001</v>
      </c>
      <c r="X679" s="41"/>
      <c r="Y679" s="35"/>
      <c r="Z679" s="32"/>
      <c r="AA679" s="49"/>
      <c r="AB679" s="35"/>
      <c r="AC679" s="41"/>
      <c r="AD679" s="35">
        <f t="shared" si="370"/>
        <v>494.92865000000006</v>
      </c>
      <c r="AE679" s="35">
        <f t="shared" si="360"/>
        <v>12809.918</v>
      </c>
      <c r="AF679" s="41">
        <f t="shared" si="371"/>
        <v>23290.760000000002</v>
      </c>
      <c r="AG679" s="32">
        <f t="shared" si="372"/>
        <v>48522.416666666672</v>
      </c>
      <c r="AH679" s="35">
        <v>14556.75</v>
      </c>
      <c r="AI679" s="35">
        <v>9666.0499999999993</v>
      </c>
      <c r="AJ679" s="35"/>
      <c r="AK679" s="35"/>
      <c r="AL679" s="35"/>
      <c r="AM679" s="35"/>
      <c r="AN679" s="35"/>
      <c r="AO679" s="35"/>
      <c r="AP679" s="35"/>
      <c r="AQ679" s="35"/>
      <c r="AR679" s="36">
        <f t="shared" si="373"/>
        <v>571356.31346666662</v>
      </c>
      <c r="AS679" s="35"/>
    </row>
    <row r="680" spans="1:45" s="8" customFormat="1" x14ac:dyDescent="0.2">
      <c r="A680" s="24">
        <f t="shared" si="359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27">
        <v>38200</v>
      </c>
      <c r="G680" s="24"/>
      <c r="H680" s="28">
        <v>40</v>
      </c>
      <c r="I680" s="29" t="s">
        <v>68</v>
      </c>
      <c r="J680" s="30" t="s">
        <v>157</v>
      </c>
      <c r="K680" s="29" t="s">
        <v>70</v>
      </c>
      <c r="L680" s="28" t="s">
        <v>58</v>
      </c>
      <c r="M680" s="28" t="s">
        <v>142</v>
      </c>
      <c r="N680" s="31">
        <v>29113.45</v>
      </c>
      <c r="O680" s="32"/>
      <c r="P680" s="32">
        <f t="shared" si="374"/>
        <v>29113.45</v>
      </c>
      <c r="Q680" s="35">
        <v>1091</v>
      </c>
      <c r="R680" s="35"/>
      <c r="S680" s="32"/>
      <c r="T680" s="33">
        <f t="shared" si="367"/>
        <v>5094.8537500000002</v>
      </c>
      <c r="U680" s="35">
        <f t="shared" si="368"/>
        <v>873.40350000000001</v>
      </c>
      <c r="V680" s="47">
        <v>1292.6300000000001</v>
      </c>
      <c r="W680" s="35">
        <f t="shared" si="369"/>
        <v>582.26900000000001</v>
      </c>
      <c r="X680" s="41"/>
      <c r="Y680" s="35"/>
      <c r="Z680" s="32"/>
      <c r="AA680" s="49"/>
      <c r="AB680" s="35"/>
      <c r="AC680" s="41"/>
      <c r="AD680" s="35">
        <f t="shared" si="370"/>
        <v>494.92865000000006</v>
      </c>
      <c r="AE680" s="35">
        <f t="shared" si="360"/>
        <v>12809.918</v>
      </c>
      <c r="AF680" s="41">
        <f t="shared" si="371"/>
        <v>23290.760000000002</v>
      </c>
      <c r="AG680" s="32">
        <f t="shared" si="372"/>
        <v>48522.416666666672</v>
      </c>
      <c r="AH680" s="35">
        <v>14556.75</v>
      </c>
      <c r="AI680" s="35">
        <v>9666.0499999999993</v>
      </c>
      <c r="AJ680" s="35"/>
      <c r="AK680" s="35"/>
      <c r="AL680" s="35"/>
      <c r="AM680" s="35"/>
      <c r="AN680" s="35"/>
      <c r="AO680" s="35"/>
      <c r="AP680" s="35"/>
      <c r="AQ680" s="35"/>
      <c r="AR680" s="36">
        <f t="shared" si="373"/>
        <v>571356.31346666662</v>
      </c>
      <c r="AS680" s="35"/>
    </row>
    <row r="681" spans="1:45" s="8" customFormat="1" x14ac:dyDescent="0.2">
      <c r="A681" s="24">
        <f t="shared" si="359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27">
        <v>40644</v>
      </c>
      <c r="G681" s="24"/>
      <c r="H681" s="28">
        <v>40</v>
      </c>
      <c r="I681" s="29" t="s">
        <v>68</v>
      </c>
      <c r="J681" s="30" t="s">
        <v>157</v>
      </c>
      <c r="K681" s="29" t="s">
        <v>70</v>
      </c>
      <c r="L681" s="28" t="s">
        <v>58</v>
      </c>
      <c r="M681" s="28" t="s">
        <v>142</v>
      </c>
      <c r="N681" s="31">
        <v>29113.45</v>
      </c>
      <c r="O681" s="32"/>
      <c r="P681" s="32">
        <f t="shared" si="374"/>
        <v>29113.45</v>
      </c>
      <c r="Q681" s="35">
        <v>1091</v>
      </c>
      <c r="R681" s="35"/>
      <c r="S681" s="32"/>
      <c r="T681" s="33">
        <f t="shared" si="367"/>
        <v>5094.8537500000002</v>
      </c>
      <c r="U681" s="35">
        <f t="shared" si="368"/>
        <v>873.40350000000001</v>
      </c>
      <c r="V681" s="47">
        <v>1292.6300000000001</v>
      </c>
      <c r="W681" s="35">
        <f t="shared" si="369"/>
        <v>582.26900000000001</v>
      </c>
      <c r="X681" s="41"/>
      <c r="Y681" s="35"/>
      <c r="Z681" s="32"/>
      <c r="AA681" s="49"/>
      <c r="AB681" s="35"/>
      <c r="AC681" s="41"/>
      <c r="AD681" s="35">
        <f t="shared" si="370"/>
        <v>494.92865000000006</v>
      </c>
      <c r="AE681" s="35">
        <f t="shared" si="360"/>
        <v>12809.918</v>
      </c>
      <c r="AF681" s="41">
        <f t="shared" si="371"/>
        <v>23290.760000000002</v>
      </c>
      <c r="AG681" s="32">
        <f t="shared" si="372"/>
        <v>48522.416666666672</v>
      </c>
      <c r="AH681" s="35">
        <v>14556.75</v>
      </c>
      <c r="AI681" s="35">
        <v>9666.0499999999993</v>
      </c>
      <c r="AJ681" s="35"/>
      <c r="AK681" s="35"/>
      <c r="AL681" s="35"/>
      <c r="AM681" s="35"/>
      <c r="AN681" s="35"/>
      <c r="AO681" s="35"/>
      <c r="AP681" s="35"/>
      <c r="AQ681" s="35"/>
      <c r="AR681" s="36">
        <f t="shared" si="373"/>
        <v>571356.31346666662</v>
      </c>
      <c r="AS681" s="35"/>
    </row>
    <row r="682" spans="1:45" s="8" customFormat="1" x14ac:dyDescent="0.2">
      <c r="A682" s="24">
        <f t="shared" si="359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27">
        <v>40422</v>
      </c>
      <c r="G682" s="24">
        <v>14</v>
      </c>
      <c r="H682" s="28">
        <v>40</v>
      </c>
      <c r="I682" s="29" t="s">
        <v>69</v>
      </c>
      <c r="J682" s="30" t="s">
        <v>21</v>
      </c>
      <c r="K682" s="29" t="s">
        <v>70</v>
      </c>
      <c r="L682" s="28" t="s">
        <v>58</v>
      </c>
      <c r="M682" s="28" t="s">
        <v>141</v>
      </c>
      <c r="N682" s="31">
        <v>9666.0499999999993</v>
      </c>
      <c r="O682" s="32"/>
      <c r="P682" s="32">
        <f t="shared" si="374"/>
        <v>9666.0499999999993</v>
      </c>
      <c r="Q682" s="35">
        <v>1091</v>
      </c>
      <c r="R682" s="35"/>
      <c r="S682" s="32"/>
      <c r="T682" s="33">
        <f t="shared" si="367"/>
        <v>1691.5587499999997</v>
      </c>
      <c r="U682" s="35">
        <f t="shared" si="368"/>
        <v>289.98149999999998</v>
      </c>
      <c r="V682" s="48">
        <f t="shared" ref="V682:V702" si="376">(N682+X682)*6%</f>
        <v>684.35580000000004</v>
      </c>
      <c r="W682" s="35">
        <f t="shared" si="369"/>
        <v>193.321</v>
      </c>
      <c r="X682" s="41">
        <v>1739.88</v>
      </c>
      <c r="Y682" s="35">
        <v>708.25</v>
      </c>
      <c r="Z682" s="32"/>
      <c r="AA682" s="49"/>
      <c r="AB682" s="35"/>
      <c r="AC682" s="41"/>
      <c r="AD682" s="35">
        <f t="shared" si="370"/>
        <v>164.32284999999999</v>
      </c>
      <c r="AE682" s="35">
        <f t="shared" si="360"/>
        <v>4253.0619999999999</v>
      </c>
      <c r="AF682" s="41">
        <f t="shared" si="371"/>
        <v>9124.7440000000006</v>
      </c>
      <c r="AG682" s="32">
        <f t="shared" si="372"/>
        <v>19009.883333333335</v>
      </c>
      <c r="AH682" s="35">
        <v>4833</v>
      </c>
      <c r="AI682" s="35">
        <f t="shared" ref="AI682:AI702" si="377">(N682/30)*15</f>
        <v>4833.0249999999996</v>
      </c>
      <c r="AJ682" s="35">
        <f t="shared" ref="AJ682:AJ702" si="378">(N682+X682)/30*3</f>
        <v>1140.5930000000001</v>
      </c>
      <c r="AK682" s="35">
        <f t="shared" ref="AK682:AK702" si="379">(N682+X682)/30*5</f>
        <v>1900.9883333333335</v>
      </c>
      <c r="AL682" s="35">
        <f t="shared" ref="AL682:AL702" si="380">(N682+X682)/30*15</f>
        <v>5702.9650000000001</v>
      </c>
      <c r="AM682" s="35">
        <f t="shared" ref="AM682:AM702" si="381">(N682+X682)/30*12</f>
        <v>4562.3720000000003</v>
      </c>
      <c r="AN682" s="35"/>
      <c r="AO682" s="35"/>
      <c r="AP682" s="35"/>
      <c r="AQ682" s="35"/>
      <c r="AR682" s="36">
        <f t="shared" si="373"/>
        <v>250105.27146666669</v>
      </c>
      <c r="AS682" s="35"/>
    </row>
    <row r="683" spans="1:45" s="8" customFormat="1" x14ac:dyDescent="0.2">
      <c r="A683" s="24">
        <f t="shared" si="359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27">
        <v>39254</v>
      </c>
      <c r="G683" s="24">
        <v>14</v>
      </c>
      <c r="H683" s="28">
        <v>40</v>
      </c>
      <c r="I683" s="29" t="s">
        <v>69</v>
      </c>
      <c r="J683" s="30" t="s">
        <v>21</v>
      </c>
      <c r="K683" s="29" t="s">
        <v>70</v>
      </c>
      <c r="L683" s="28" t="s">
        <v>58</v>
      </c>
      <c r="M683" s="28" t="s">
        <v>141</v>
      </c>
      <c r="N683" s="31">
        <v>9666.0499999999993</v>
      </c>
      <c r="O683" s="32"/>
      <c r="P683" s="32">
        <f t="shared" si="374"/>
        <v>9666.0499999999993</v>
      </c>
      <c r="Q683" s="35">
        <v>1091</v>
      </c>
      <c r="R683" s="35"/>
      <c r="S683" s="32"/>
      <c r="T683" s="33">
        <f t="shared" si="367"/>
        <v>1691.5587499999997</v>
      </c>
      <c r="U683" s="35">
        <f t="shared" si="368"/>
        <v>289.98149999999998</v>
      </c>
      <c r="V683" s="48">
        <f t="shared" si="376"/>
        <v>719.15339999999992</v>
      </c>
      <c r="W683" s="35">
        <f t="shared" si="369"/>
        <v>193.321</v>
      </c>
      <c r="X683" s="41">
        <v>2319.84</v>
      </c>
      <c r="Y683" s="35">
        <v>708.25</v>
      </c>
      <c r="Z683" s="32"/>
      <c r="AA683" s="49"/>
      <c r="AB683" s="35"/>
      <c r="AC683" s="41"/>
      <c r="AD683" s="35">
        <f t="shared" si="370"/>
        <v>164.32284999999999</v>
      </c>
      <c r="AE683" s="35">
        <f t="shared" si="360"/>
        <v>4253.0619999999999</v>
      </c>
      <c r="AF683" s="41">
        <f t="shared" si="371"/>
        <v>9588.7119999999995</v>
      </c>
      <c r="AG683" s="32">
        <f t="shared" si="372"/>
        <v>19976.48333333333</v>
      </c>
      <c r="AH683" s="35">
        <v>4833</v>
      </c>
      <c r="AI683" s="35">
        <f t="shared" si="377"/>
        <v>4833.0249999999996</v>
      </c>
      <c r="AJ683" s="35">
        <f t="shared" si="378"/>
        <v>1198.5889999999999</v>
      </c>
      <c r="AK683" s="35">
        <f t="shared" si="379"/>
        <v>1997.6483333333331</v>
      </c>
      <c r="AL683" s="35">
        <f t="shared" si="380"/>
        <v>5992.9449999999997</v>
      </c>
      <c r="AM683" s="35">
        <f t="shared" si="381"/>
        <v>4794.3559999999998</v>
      </c>
      <c r="AN683" s="35"/>
      <c r="AO683" s="35"/>
      <c r="AP683" s="35"/>
      <c r="AQ683" s="35"/>
      <c r="AR683" s="36">
        <f t="shared" si="373"/>
        <v>259589.55066666665</v>
      </c>
      <c r="AS683" s="35"/>
    </row>
    <row r="684" spans="1:45" s="8" customFormat="1" x14ac:dyDescent="0.2">
      <c r="A684" s="24">
        <f t="shared" si="359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27">
        <v>38991</v>
      </c>
      <c r="G684" s="24">
        <v>14</v>
      </c>
      <c r="H684" s="28">
        <v>40</v>
      </c>
      <c r="I684" s="29" t="s">
        <v>69</v>
      </c>
      <c r="J684" s="30" t="s">
        <v>22</v>
      </c>
      <c r="K684" s="29" t="s">
        <v>70</v>
      </c>
      <c r="L684" s="28" t="s">
        <v>58</v>
      </c>
      <c r="M684" s="28" t="s">
        <v>141</v>
      </c>
      <c r="N684" s="31">
        <v>9666.0499999999993</v>
      </c>
      <c r="O684" s="32"/>
      <c r="P684" s="32">
        <f t="shared" si="374"/>
        <v>9666.0499999999993</v>
      </c>
      <c r="Q684" s="35">
        <v>1091</v>
      </c>
      <c r="R684" s="35"/>
      <c r="S684" s="32"/>
      <c r="T684" s="33">
        <f t="shared" si="367"/>
        <v>1691.5587499999997</v>
      </c>
      <c r="U684" s="35">
        <f t="shared" si="368"/>
        <v>289.98149999999998</v>
      </c>
      <c r="V684" s="48">
        <f t="shared" si="376"/>
        <v>719.15339999999992</v>
      </c>
      <c r="W684" s="35">
        <f t="shared" si="369"/>
        <v>193.321</v>
      </c>
      <c r="X684" s="41">
        <v>2319.84</v>
      </c>
      <c r="Y684" s="35">
        <v>708.25</v>
      </c>
      <c r="Z684" s="32"/>
      <c r="AA684" s="49"/>
      <c r="AB684" s="35"/>
      <c r="AC684" s="41"/>
      <c r="AD684" s="35">
        <f t="shared" si="370"/>
        <v>164.32284999999999</v>
      </c>
      <c r="AE684" s="35">
        <f t="shared" si="360"/>
        <v>4253.0619999999999</v>
      </c>
      <c r="AF684" s="41">
        <f t="shared" si="371"/>
        <v>9588.7119999999995</v>
      </c>
      <c r="AG684" s="32">
        <f t="shared" si="372"/>
        <v>19976.48333333333</v>
      </c>
      <c r="AH684" s="35">
        <v>4833</v>
      </c>
      <c r="AI684" s="35">
        <f t="shared" si="377"/>
        <v>4833.0249999999996</v>
      </c>
      <c r="AJ684" s="35">
        <f t="shared" si="378"/>
        <v>1198.5889999999999</v>
      </c>
      <c r="AK684" s="35">
        <f t="shared" si="379"/>
        <v>1997.6483333333331</v>
      </c>
      <c r="AL684" s="35">
        <f t="shared" si="380"/>
        <v>5992.9449999999997</v>
      </c>
      <c r="AM684" s="35">
        <f t="shared" si="381"/>
        <v>4794.3559999999998</v>
      </c>
      <c r="AN684" s="35"/>
      <c r="AO684" s="35"/>
      <c r="AP684" s="35"/>
      <c r="AQ684" s="35"/>
      <c r="AR684" s="36">
        <f t="shared" si="373"/>
        <v>259589.55066666665</v>
      </c>
      <c r="AS684" s="35"/>
    </row>
    <row r="685" spans="1:45" s="8" customFormat="1" x14ac:dyDescent="0.2">
      <c r="A685" s="24">
        <f t="shared" si="359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27">
        <v>41536</v>
      </c>
      <c r="G685" s="24">
        <v>13</v>
      </c>
      <c r="H685" s="28">
        <v>40</v>
      </c>
      <c r="I685" s="29" t="s">
        <v>69</v>
      </c>
      <c r="J685" s="30" t="s">
        <v>23</v>
      </c>
      <c r="K685" s="29" t="s">
        <v>70</v>
      </c>
      <c r="L685" s="28" t="s">
        <v>58</v>
      </c>
      <c r="M685" s="28" t="s">
        <v>141</v>
      </c>
      <c r="N685" s="31">
        <v>9006.5499999999993</v>
      </c>
      <c r="O685" s="32"/>
      <c r="P685" s="32">
        <f t="shared" si="374"/>
        <v>9006.5499999999993</v>
      </c>
      <c r="Q685" s="35">
        <v>1091</v>
      </c>
      <c r="R685" s="35"/>
      <c r="S685" s="32"/>
      <c r="T685" s="33">
        <f t="shared" si="367"/>
        <v>1576.1462499999998</v>
      </c>
      <c r="U685" s="35">
        <f t="shared" si="368"/>
        <v>270.19649999999996</v>
      </c>
      <c r="V685" s="48">
        <f t="shared" si="376"/>
        <v>598.75619999999992</v>
      </c>
      <c r="W685" s="35">
        <f t="shared" si="369"/>
        <v>180.131</v>
      </c>
      <c r="X685" s="41">
        <v>972.72</v>
      </c>
      <c r="Y685" s="35">
        <v>708.25</v>
      </c>
      <c r="Z685" s="32"/>
      <c r="AA685" s="49"/>
      <c r="AB685" s="35"/>
      <c r="AC685" s="41"/>
      <c r="AD685" s="35">
        <f t="shared" si="370"/>
        <v>153.11134999999999</v>
      </c>
      <c r="AE685" s="35">
        <f t="shared" si="360"/>
        <v>3962.8820000000001</v>
      </c>
      <c r="AF685" s="41">
        <f t="shared" si="371"/>
        <v>7983.4159999999993</v>
      </c>
      <c r="AG685" s="32">
        <f t="shared" si="372"/>
        <v>16632.116666666665</v>
      </c>
      <c r="AH685" s="35">
        <v>3565.11</v>
      </c>
      <c r="AI685" s="35">
        <f t="shared" si="377"/>
        <v>4503.2749999999996</v>
      </c>
      <c r="AJ685" s="35">
        <f t="shared" si="378"/>
        <v>997.92699999999991</v>
      </c>
      <c r="AK685" s="35">
        <f t="shared" si="379"/>
        <v>1663.2116666666664</v>
      </c>
      <c r="AL685" s="35">
        <f t="shared" si="380"/>
        <v>4989.6349999999993</v>
      </c>
      <c r="AM685" s="35">
        <f t="shared" si="381"/>
        <v>3991.7079999999996</v>
      </c>
      <c r="AN685" s="35"/>
      <c r="AO685" s="35"/>
      <c r="AP685" s="35"/>
      <c r="AQ685" s="35"/>
      <c r="AR685" s="36">
        <f t="shared" si="373"/>
        <v>222971.61693333331</v>
      </c>
      <c r="AS685" s="35"/>
    </row>
    <row r="686" spans="1:45" s="8" customFormat="1" x14ac:dyDescent="0.2">
      <c r="A686" s="24">
        <f t="shared" si="359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27">
        <v>41113</v>
      </c>
      <c r="G686" s="24">
        <v>10</v>
      </c>
      <c r="H686" s="28">
        <v>40</v>
      </c>
      <c r="I686" s="29" t="s">
        <v>69</v>
      </c>
      <c r="J686" s="30" t="s">
        <v>35</v>
      </c>
      <c r="K686" s="29" t="s">
        <v>70</v>
      </c>
      <c r="L686" s="28" t="s">
        <v>58</v>
      </c>
      <c r="M686" s="28" t="s">
        <v>141</v>
      </c>
      <c r="N686" s="31">
        <v>7723.6</v>
      </c>
      <c r="O686" s="32"/>
      <c r="P686" s="32">
        <f t="shared" si="374"/>
        <v>7723.6</v>
      </c>
      <c r="Q686" s="35">
        <v>1091</v>
      </c>
      <c r="R686" s="35"/>
      <c r="S686" s="32"/>
      <c r="T686" s="33">
        <f t="shared" si="367"/>
        <v>1351.6299999999999</v>
      </c>
      <c r="U686" s="35">
        <f t="shared" si="368"/>
        <v>231.708</v>
      </c>
      <c r="V686" s="48">
        <f t="shared" si="376"/>
        <v>525.0498</v>
      </c>
      <c r="W686" s="35">
        <f t="shared" si="369"/>
        <v>154.47200000000001</v>
      </c>
      <c r="X686" s="41">
        <v>1027.23</v>
      </c>
      <c r="Y686" s="35">
        <v>708.25</v>
      </c>
      <c r="Z686" s="32"/>
      <c r="AA686" s="49"/>
      <c r="AB686" s="35"/>
      <c r="AC686" s="41">
        <v>1180</v>
      </c>
      <c r="AD686" s="35">
        <f t="shared" si="370"/>
        <v>131.30120000000002</v>
      </c>
      <c r="AE686" s="35">
        <f t="shared" si="360"/>
        <v>3398.384</v>
      </c>
      <c r="AF686" s="41">
        <f t="shared" si="371"/>
        <v>7000.6639999999989</v>
      </c>
      <c r="AG686" s="32">
        <f t="shared" si="372"/>
        <v>14584.716666666665</v>
      </c>
      <c r="AH686" s="35">
        <v>3861.8</v>
      </c>
      <c r="AI686" s="35">
        <f t="shared" si="377"/>
        <v>3861.7999999999997</v>
      </c>
      <c r="AJ686" s="35">
        <f t="shared" si="378"/>
        <v>875.08299999999986</v>
      </c>
      <c r="AK686" s="35">
        <f t="shared" si="379"/>
        <v>1458.4716666666666</v>
      </c>
      <c r="AL686" s="35">
        <f t="shared" si="380"/>
        <v>4375.415</v>
      </c>
      <c r="AM686" s="35">
        <f t="shared" si="381"/>
        <v>3500.3319999999994</v>
      </c>
      <c r="AN686" s="35"/>
      <c r="AO686" s="35"/>
      <c r="AP686" s="35"/>
      <c r="AQ686" s="35"/>
      <c r="AR686" s="36">
        <f t="shared" si="373"/>
        <v>212407.55833333332</v>
      </c>
      <c r="AS686" s="35"/>
    </row>
    <row r="687" spans="1:45" s="8" customFormat="1" x14ac:dyDescent="0.2">
      <c r="A687" s="24">
        <f t="shared" si="359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27">
        <v>38586</v>
      </c>
      <c r="G687" s="24">
        <v>8</v>
      </c>
      <c r="H687" s="28">
        <v>40</v>
      </c>
      <c r="I687" s="29" t="s">
        <v>69</v>
      </c>
      <c r="J687" s="30" t="s">
        <v>37</v>
      </c>
      <c r="K687" s="29" t="s">
        <v>70</v>
      </c>
      <c r="L687" s="28" t="s">
        <v>58</v>
      </c>
      <c r="M687" s="28" t="s">
        <v>141</v>
      </c>
      <c r="N687" s="31">
        <v>6999.5</v>
      </c>
      <c r="O687" s="32"/>
      <c r="P687" s="32">
        <f t="shared" si="374"/>
        <v>6999.5</v>
      </c>
      <c r="Q687" s="35">
        <v>1091</v>
      </c>
      <c r="R687" s="35"/>
      <c r="S687" s="32"/>
      <c r="T687" s="33">
        <f t="shared" si="367"/>
        <v>1224.9124999999999</v>
      </c>
      <c r="U687" s="35">
        <f t="shared" si="368"/>
        <v>209.98499999999999</v>
      </c>
      <c r="V687" s="48">
        <f t="shared" si="376"/>
        <v>537.56280000000004</v>
      </c>
      <c r="W687" s="35">
        <f t="shared" si="369"/>
        <v>139.99</v>
      </c>
      <c r="X687" s="41">
        <v>1959.88</v>
      </c>
      <c r="Y687" s="35">
        <v>708.25</v>
      </c>
      <c r="Z687" s="32"/>
      <c r="AA687" s="49"/>
      <c r="AB687" s="35"/>
      <c r="AC687" s="41"/>
      <c r="AD687" s="35">
        <f t="shared" si="370"/>
        <v>118.9915</v>
      </c>
      <c r="AE687" s="35">
        <f t="shared" si="360"/>
        <v>3079.78</v>
      </c>
      <c r="AF687" s="41">
        <f t="shared" si="371"/>
        <v>7167.5040000000008</v>
      </c>
      <c r="AG687" s="32">
        <f t="shared" si="372"/>
        <v>14932.300000000001</v>
      </c>
      <c r="AH687" s="35">
        <v>3499.8</v>
      </c>
      <c r="AI687" s="35">
        <f t="shared" si="377"/>
        <v>3499.75</v>
      </c>
      <c r="AJ687" s="35">
        <f t="shared" si="378"/>
        <v>895.9380000000001</v>
      </c>
      <c r="AK687" s="35">
        <f t="shared" si="379"/>
        <v>1493.23</v>
      </c>
      <c r="AL687" s="35">
        <f t="shared" si="380"/>
        <v>4479.6900000000005</v>
      </c>
      <c r="AM687" s="35">
        <f t="shared" si="381"/>
        <v>3583.7520000000004</v>
      </c>
      <c r="AN687" s="35"/>
      <c r="AO687" s="35"/>
      <c r="AP687" s="35"/>
      <c r="AQ687" s="35"/>
      <c r="AR687" s="36">
        <f t="shared" si="373"/>
        <v>198512.60560000001</v>
      </c>
      <c r="AS687" s="35"/>
    </row>
    <row r="688" spans="1:45" s="8" customFormat="1" x14ac:dyDescent="0.2">
      <c r="A688" s="24">
        <f t="shared" si="359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27">
        <v>39584</v>
      </c>
      <c r="G688" s="24">
        <v>8</v>
      </c>
      <c r="H688" s="28">
        <v>40</v>
      </c>
      <c r="I688" s="29" t="s">
        <v>69</v>
      </c>
      <c r="J688" s="30" t="s">
        <v>37</v>
      </c>
      <c r="K688" s="29" t="s">
        <v>70</v>
      </c>
      <c r="L688" s="28" t="s">
        <v>58</v>
      </c>
      <c r="M688" s="28" t="s">
        <v>141</v>
      </c>
      <c r="N688" s="31">
        <v>6999.5</v>
      </c>
      <c r="O688" s="32"/>
      <c r="P688" s="32">
        <f t="shared" si="374"/>
        <v>6999.5</v>
      </c>
      <c r="Q688" s="35">
        <v>1091</v>
      </c>
      <c r="R688" s="35"/>
      <c r="S688" s="32"/>
      <c r="T688" s="33">
        <f t="shared" si="367"/>
        <v>1224.9124999999999</v>
      </c>
      <c r="U688" s="35">
        <f t="shared" si="368"/>
        <v>209.98499999999999</v>
      </c>
      <c r="V688" s="48">
        <f t="shared" si="376"/>
        <v>512.36519999999996</v>
      </c>
      <c r="W688" s="35">
        <f t="shared" si="369"/>
        <v>139.99</v>
      </c>
      <c r="X688" s="41">
        <v>1539.92</v>
      </c>
      <c r="Y688" s="35">
        <v>708.25</v>
      </c>
      <c r="Z688" s="32"/>
      <c r="AA688" s="49"/>
      <c r="AB688" s="35"/>
      <c r="AC688" s="41"/>
      <c r="AD688" s="35">
        <f t="shared" si="370"/>
        <v>118.9915</v>
      </c>
      <c r="AE688" s="35">
        <f t="shared" si="360"/>
        <v>3079.78</v>
      </c>
      <c r="AF688" s="41">
        <f t="shared" si="371"/>
        <v>6831.5360000000001</v>
      </c>
      <c r="AG688" s="32">
        <f t="shared" si="372"/>
        <v>14232.366666666667</v>
      </c>
      <c r="AH688" s="35">
        <v>3499.8</v>
      </c>
      <c r="AI688" s="35">
        <f t="shared" si="377"/>
        <v>3499.75</v>
      </c>
      <c r="AJ688" s="35">
        <f t="shared" si="378"/>
        <v>853.94200000000001</v>
      </c>
      <c r="AK688" s="35">
        <f t="shared" si="379"/>
        <v>1423.2366666666667</v>
      </c>
      <c r="AL688" s="35">
        <f t="shared" si="380"/>
        <v>4269.71</v>
      </c>
      <c r="AM688" s="35">
        <f t="shared" si="381"/>
        <v>3415.768</v>
      </c>
      <c r="AN688" s="35"/>
      <c r="AO688" s="35"/>
      <c r="AP688" s="35"/>
      <c r="AQ688" s="35"/>
      <c r="AR688" s="36">
        <f t="shared" si="373"/>
        <v>191644.85973333335</v>
      </c>
      <c r="AS688" s="35"/>
    </row>
    <row r="689" spans="1:45" s="8" customFormat="1" x14ac:dyDescent="0.2">
      <c r="A689" s="24">
        <f t="shared" si="359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27"/>
      <c r="G689" s="24">
        <v>8</v>
      </c>
      <c r="H689" s="28">
        <v>40</v>
      </c>
      <c r="I689" s="29" t="s">
        <v>69</v>
      </c>
      <c r="J689" s="30" t="s">
        <v>36</v>
      </c>
      <c r="K689" s="29" t="s">
        <v>70</v>
      </c>
      <c r="L689" s="28" t="s">
        <v>58</v>
      </c>
      <c r="M689" s="28"/>
      <c r="N689" s="31">
        <v>6999.5</v>
      </c>
      <c r="O689" s="32"/>
      <c r="P689" s="32">
        <f>N689+O689</f>
        <v>6999.5</v>
      </c>
      <c r="Q689" s="35">
        <v>1091</v>
      </c>
      <c r="R689" s="35"/>
      <c r="S689" s="32"/>
      <c r="T689" s="33">
        <f t="shared" si="367"/>
        <v>1224.9124999999999</v>
      </c>
      <c r="U689" s="35">
        <f t="shared" si="368"/>
        <v>209.98499999999999</v>
      </c>
      <c r="V689" s="48">
        <f t="shared" si="376"/>
        <v>419.96999999999997</v>
      </c>
      <c r="W689" s="35">
        <f t="shared" si="369"/>
        <v>139.99</v>
      </c>
      <c r="X689" s="41"/>
      <c r="Y689" s="35">
        <v>708.25</v>
      </c>
      <c r="Z689" s="32"/>
      <c r="AA689" s="49"/>
      <c r="AB689" s="35"/>
      <c r="AC689" s="41"/>
      <c r="AD689" s="35">
        <f t="shared" si="370"/>
        <v>118.9915</v>
      </c>
      <c r="AE689" s="35">
        <f t="shared" si="360"/>
        <v>3079.78</v>
      </c>
      <c r="AF689" s="41">
        <f t="shared" si="371"/>
        <v>5599.6</v>
      </c>
      <c r="AG689" s="32">
        <f t="shared" si="372"/>
        <v>11665.833333333334</v>
      </c>
      <c r="AH689" s="35">
        <v>0</v>
      </c>
      <c r="AI689" s="35">
        <f t="shared" si="377"/>
        <v>3499.75</v>
      </c>
      <c r="AJ689" s="35">
        <f t="shared" si="378"/>
        <v>699.95</v>
      </c>
      <c r="AK689" s="35">
        <f t="shared" si="379"/>
        <v>1166.5833333333333</v>
      </c>
      <c r="AL689" s="35">
        <f t="shared" si="380"/>
        <v>3499.75</v>
      </c>
      <c r="AM689" s="35">
        <f t="shared" si="381"/>
        <v>2799.8</v>
      </c>
      <c r="AN689" s="35"/>
      <c r="AO689" s="35"/>
      <c r="AP689" s="35"/>
      <c r="AQ689" s="35"/>
      <c r="AR689" s="36">
        <f t="shared" si="373"/>
        <v>162962.23466666666</v>
      </c>
      <c r="AS689" s="35" t="s">
        <v>72</v>
      </c>
    </row>
    <row r="690" spans="1:45" s="8" customFormat="1" x14ac:dyDescent="0.2">
      <c r="A690" s="24">
        <f t="shared" si="359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27">
        <v>42110</v>
      </c>
      <c r="G690" s="24">
        <v>8</v>
      </c>
      <c r="H690" s="28">
        <v>40</v>
      </c>
      <c r="I690" s="29" t="s">
        <v>69</v>
      </c>
      <c r="J690" s="30" t="s">
        <v>27</v>
      </c>
      <c r="K690" s="29" t="s">
        <v>70</v>
      </c>
      <c r="L690" s="28" t="s">
        <v>58</v>
      </c>
      <c r="M690" s="28" t="s">
        <v>141</v>
      </c>
      <c r="N690" s="31">
        <v>6999.5</v>
      </c>
      <c r="O690" s="32"/>
      <c r="P690" s="32">
        <f>N690+O690</f>
        <v>6999.5</v>
      </c>
      <c r="Q690" s="35">
        <v>1091</v>
      </c>
      <c r="R690" s="35"/>
      <c r="S690" s="32"/>
      <c r="T690" s="33">
        <f t="shared" si="367"/>
        <v>1224.9124999999999</v>
      </c>
      <c r="U690" s="35">
        <f t="shared" si="368"/>
        <v>209.98499999999999</v>
      </c>
      <c r="V690" s="48">
        <f t="shared" si="376"/>
        <v>419.96999999999997</v>
      </c>
      <c r="W690" s="35">
        <f t="shared" si="369"/>
        <v>139.99</v>
      </c>
      <c r="X690" s="41"/>
      <c r="Y690" s="35">
        <v>708.25</v>
      </c>
      <c r="Z690" s="32"/>
      <c r="AA690" s="49"/>
      <c r="AB690" s="35"/>
      <c r="AC690" s="41">
        <v>1180</v>
      </c>
      <c r="AD690" s="35">
        <f t="shared" si="370"/>
        <v>118.9915</v>
      </c>
      <c r="AE690" s="35">
        <f t="shared" si="360"/>
        <v>3079.78</v>
      </c>
      <c r="AF690" s="41">
        <f t="shared" si="371"/>
        <v>5599.6</v>
      </c>
      <c r="AG690" s="32">
        <f t="shared" si="372"/>
        <v>11665.833333333334</v>
      </c>
      <c r="AH690" s="35">
        <v>3499.8</v>
      </c>
      <c r="AI690" s="35">
        <f t="shared" si="377"/>
        <v>3499.75</v>
      </c>
      <c r="AJ690" s="35">
        <f t="shared" si="378"/>
        <v>699.95</v>
      </c>
      <c r="AK690" s="35">
        <f t="shared" si="379"/>
        <v>1166.5833333333333</v>
      </c>
      <c r="AL690" s="35">
        <f t="shared" si="380"/>
        <v>3499.75</v>
      </c>
      <c r="AM690" s="35">
        <f t="shared" si="381"/>
        <v>2799.8</v>
      </c>
      <c r="AN690" s="35"/>
      <c r="AO690" s="35"/>
      <c r="AP690" s="35"/>
      <c r="AQ690" s="35"/>
      <c r="AR690" s="36">
        <f t="shared" si="373"/>
        <v>180622.03466666664</v>
      </c>
      <c r="AS690" s="35"/>
    </row>
    <row r="691" spans="1:45" s="8" customFormat="1" x14ac:dyDescent="0.2">
      <c r="A691" s="24">
        <f t="shared" si="359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27">
        <v>41761</v>
      </c>
      <c r="G691" s="24">
        <v>7</v>
      </c>
      <c r="H691" s="28">
        <v>40</v>
      </c>
      <c r="I691" s="29" t="s">
        <v>69</v>
      </c>
      <c r="J691" s="30" t="s">
        <v>28</v>
      </c>
      <c r="K691" s="29" t="s">
        <v>70</v>
      </c>
      <c r="L691" s="28" t="s">
        <v>58</v>
      </c>
      <c r="M691" s="28" t="s">
        <v>141</v>
      </c>
      <c r="N691" s="31">
        <v>6654.95</v>
      </c>
      <c r="O691" s="32"/>
      <c r="P691" s="32">
        <f t="shared" si="374"/>
        <v>6654.95</v>
      </c>
      <c r="Q691" s="35">
        <v>1091</v>
      </c>
      <c r="R691" s="35"/>
      <c r="S691" s="32"/>
      <c r="T691" s="33">
        <f t="shared" si="367"/>
        <v>1164.6162499999998</v>
      </c>
      <c r="U691" s="35">
        <f t="shared" si="368"/>
        <v>199.64849999999998</v>
      </c>
      <c r="V691" s="48">
        <f t="shared" si="376"/>
        <v>439.22699999999998</v>
      </c>
      <c r="W691" s="35">
        <f t="shared" si="369"/>
        <v>133.09899999999999</v>
      </c>
      <c r="X691" s="41">
        <v>665.5</v>
      </c>
      <c r="Y691" s="35">
        <v>708.25</v>
      </c>
      <c r="Z691" s="32"/>
      <c r="AA691" s="49"/>
      <c r="AB691" s="35"/>
      <c r="AC691" s="41"/>
      <c r="AD691" s="35">
        <f t="shared" si="370"/>
        <v>113.13415000000001</v>
      </c>
      <c r="AE691" s="35">
        <f t="shared" si="360"/>
        <v>2928.1779999999999</v>
      </c>
      <c r="AF691" s="41">
        <f t="shared" si="371"/>
        <v>5856.36</v>
      </c>
      <c r="AG691" s="32">
        <f t="shared" si="372"/>
        <v>12200.75</v>
      </c>
      <c r="AH691" s="35">
        <v>3327.45</v>
      </c>
      <c r="AI691" s="35">
        <f t="shared" si="377"/>
        <v>3327.4749999999999</v>
      </c>
      <c r="AJ691" s="35">
        <f t="shared" si="378"/>
        <v>732.04499999999996</v>
      </c>
      <c r="AK691" s="35">
        <f t="shared" si="379"/>
        <v>1220.0749999999998</v>
      </c>
      <c r="AL691" s="35">
        <f t="shared" si="380"/>
        <v>3660.2249999999999</v>
      </c>
      <c r="AM691" s="35">
        <f t="shared" si="381"/>
        <v>2928.18</v>
      </c>
      <c r="AN691" s="35"/>
      <c r="AO691" s="35"/>
      <c r="AP691" s="35"/>
      <c r="AQ691" s="35"/>
      <c r="AR691" s="36">
        <f t="shared" si="373"/>
        <v>170213.83679999999</v>
      </c>
      <c r="AS691" s="35"/>
    </row>
    <row r="692" spans="1:45" s="8" customFormat="1" x14ac:dyDescent="0.2">
      <c r="A692" s="24">
        <f t="shared" si="359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27">
        <v>42917</v>
      </c>
      <c r="G692" s="24">
        <v>7</v>
      </c>
      <c r="H692" s="28">
        <v>40</v>
      </c>
      <c r="I692" s="29" t="s">
        <v>69</v>
      </c>
      <c r="J692" s="30" t="s">
        <v>28</v>
      </c>
      <c r="K692" s="29" t="s">
        <v>70</v>
      </c>
      <c r="L692" s="28" t="s">
        <v>58</v>
      </c>
      <c r="M692" s="28" t="s">
        <v>141</v>
      </c>
      <c r="N692" s="31">
        <v>6654.95</v>
      </c>
      <c r="O692" s="32"/>
      <c r="P692" s="32">
        <f t="shared" si="374"/>
        <v>6654.95</v>
      </c>
      <c r="Q692" s="35">
        <v>1091</v>
      </c>
      <c r="R692" s="35"/>
      <c r="S692" s="32"/>
      <c r="T692" s="33">
        <f t="shared" si="367"/>
        <v>1164.6162499999998</v>
      </c>
      <c r="U692" s="35">
        <f t="shared" si="368"/>
        <v>199.64849999999998</v>
      </c>
      <c r="V692" s="48">
        <f t="shared" si="376"/>
        <v>399.29699999999997</v>
      </c>
      <c r="W692" s="35">
        <f t="shared" si="369"/>
        <v>133.09899999999999</v>
      </c>
      <c r="X692" s="41"/>
      <c r="Y692" s="35">
        <v>708.25</v>
      </c>
      <c r="Z692" s="32"/>
      <c r="AA692" s="49"/>
      <c r="AB692" s="35"/>
      <c r="AC692" s="41"/>
      <c r="AD692" s="35">
        <f t="shared" si="370"/>
        <v>113.13415000000001</v>
      </c>
      <c r="AE692" s="35">
        <f t="shared" si="360"/>
        <v>2928.1779999999999</v>
      </c>
      <c r="AF692" s="41">
        <f t="shared" si="371"/>
        <v>5323.9599999999991</v>
      </c>
      <c r="AG692" s="32">
        <f t="shared" si="372"/>
        <v>11091.583333333332</v>
      </c>
      <c r="AH692" s="35">
        <v>3327.45</v>
      </c>
      <c r="AI692" s="35">
        <f t="shared" si="377"/>
        <v>3327.4749999999999</v>
      </c>
      <c r="AJ692" s="35">
        <f t="shared" si="378"/>
        <v>665.49499999999989</v>
      </c>
      <c r="AK692" s="35">
        <f t="shared" si="379"/>
        <v>1109.1583333333333</v>
      </c>
      <c r="AL692" s="35">
        <f t="shared" si="380"/>
        <v>3327.4749999999999</v>
      </c>
      <c r="AM692" s="35">
        <f t="shared" si="381"/>
        <v>2661.9799999999996</v>
      </c>
      <c r="AN692" s="35"/>
      <c r="AO692" s="35"/>
      <c r="AP692" s="35"/>
      <c r="AQ692" s="35"/>
      <c r="AR692" s="36">
        <f t="shared" si="373"/>
        <v>159330.69346666668</v>
      </c>
      <c r="AS692" s="35"/>
    </row>
    <row r="693" spans="1:45" s="8" customFormat="1" x14ac:dyDescent="0.2">
      <c r="A693" s="24">
        <f t="shared" si="359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27">
        <v>38896</v>
      </c>
      <c r="G693" s="24">
        <v>4</v>
      </c>
      <c r="H693" s="28">
        <v>40</v>
      </c>
      <c r="I693" s="29" t="s">
        <v>69</v>
      </c>
      <c r="J693" s="30" t="s">
        <v>30</v>
      </c>
      <c r="K693" s="29" t="s">
        <v>70</v>
      </c>
      <c r="L693" s="28" t="s">
        <v>58</v>
      </c>
      <c r="M693" s="28" t="s">
        <v>141</v>
      </c>
      <c r="N693" s="31">
        <v>5723.25</v>
      </c>
      <c r="O693" s="32"/>
      <c r="P693" s="32">
        <f t="shared" si="374"/>
        <v>5723.25</v>
      </c>
      <c r="Q693" s="35">
        <v>1091</v>
      </c>
      <c r="R693" s="35"/>
      <c r="S693" s="32"/>
      <c r="T693" s="33">
        <f t="shared" si="367"/>
        <v>1001.5687499999999</v>
      </c>
      <c r="U693" s="35">
        <f t="shared" si="368"/>
        <v>171.69749999999999</v>
      </c>
      <c r="V693" s="48">
        <f t="shared" si="376"/>
        <v>432.67500000000001</v>
      </c>
      <c r="W693" s="35">
        <f t="shared" si="369"/>
        <v>114.465</v>
      </c>
      <c r="X693" s="41">
        <v>1488</v>
      </c>
      <c r="Y693" s="35">
        <v>708.25</v>
      </c>
      <c r="Z693" s="32"/>
      <c r="AA693" s="49"/>
      <c r="AB693" s="35"/>
      <c r="AC693" s="41"/>
      <c r="AD693" s="35">
        <f t="shared" si="370"/>
        <v>97.29525000000001</v>
      </c>
      <c r="AE693" s="35">
        <f t="shared" si="360"/>
        <v>2518.23</v>
      </c>
      <c r="AF693" s="41">
        <f t="shared" si="371"/>
        <v>5769</v>
      </c>
      <c r="AG693" s="32">
        <f t="shared" si="372"/>
        <v>12018.75</v>
      </c>
      <c r="AH693" s="35">
        <v>2861.55</v>
      </c>
      <c r="AI693" s="35">
        <f t="shared" si="377"/>
        <v>2861.625</v>
      </c>
      <c r="AJ693" s="35">
        <f t="shared" si="378"/>
        <v>721.125</v>
      </c>
      <c r="AK693" s="35">
        <f t="shared" si="379"/>
        <v>1201.875</v>
      </c>
      <c r="AL693" s="35">
        <f t="shared" si="380"/>
        <v>3605.625</v>
      </c>
      <c r="AM693" s="35">
        <f t="shared" si="381"/>
        <v>2884.5</v>
      </c>
      <c r="AN693" s="35"/>
      <c r="AO693" s="35"/>
      <c r="AP693" s="35"/>
      <c r="AQ693" s="35"/>
      <c r="AR693" s="36">
        <f t="shared" si="373"/>
        <v>164380.69799999997</v>
      </c>
      <c r="AS693" s="35"/>
    </row>
    <row r="694" spans="1:45" s="8" customFormat="1" x14ac:dyDescent="0.2">
      <c r="A694" s="24">
        <f t="shared" si="359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27">
        <v>41039</v>
      </c>
      <c r="G694" s="24">
        <v>4</v>
      </c>
      <c r="H694" s="28">
        <v>40</v>
      </c>
      <c r="I694" s="29" t="s">
        <v>69</v>
      </c>
      <c r="J694" s="30" t="s">
        <v>30</v>
      </c>
      <c r="K694" s="29" t="s">
        <v>70</v>
      </c>
      <c r="L694" s="28" t="s">
        <v>58</v>
      </c>
      <c r="M694" s="28" t="s">
        <v>141</v>
      </c>
      <c r="N694" s="31">
        <v>5723.25</v>
      </c>
      <c r="O694" s="32"/>
      <c r="P694" s="32">
        <f t="shared" si="374"/>
        <v>5723.25</v>
      </c>
      <c r="Q694" s="35">
        <v>1091</v>
      </c>
      <c r="R694" s="35"/>
      <c r="S694" s="32"/>
      <c r="T694" s="33">
        <f t="shared" si="367"/>
        <v>1001.5687499999999</v>
      </c>
      <c r="U694" s="35">
        <f t="shared" si="368"/>
        <v>171.69749999999999</v>
      </c>
      <c r="V694" s="48">
        <f t="shared" si="376"/>
        <v>391.46939999999995</v>
      </c>
      <c r="W694" s="35">
        <f t="shared" si="369"/>
        <v>114.465</v>
      </c>
      <c r="X694" s="41">
        <v>801.24</v>
      </c>
      <c r="Y694" s="35">
        <v>708.25</v>
      </c>
      <c r="Z694" s="32"/>
      <c r="AA694" s="49"/>
      <c r="AB694" s="35"/>
      <c r="AC694" s="41"/>
      <c r="AD694" s="35">
        <f t="shared" si="370"/>
        <v>97.29525000000001</v>
      </c>
      <c r="AE694" s="35">
        <f t="shared" si="360"/>
        <v>2518.23</v>
      </c>
      <c r="AF694" s="41">
        <f t="shared" si="371"/>
        <v>5219.5920000000006</v>
      </c>
      <c r="AG694" s="32">
        <f t="shared" si="372"/>
        <v>10874.15</v>
      </c>
      <c r="AH694" s="35">
        <v>2861.55</v>
      </c>
      <c r="AI694" s="35">
        <f t="shared" si="377"/>
        <v>2861.625</v>
      </c>
      <c r="AJ694" s="35">
        <f t="shared" si="378"/>
        <v>652.44900000000007</v>
      </c>
      <c r="AK694" s="35">
        <f t="shared" si="379"/>
        <v>1087.415</v>
      </c>
      <c r="AL694" s="35">
        <f t="shared" si="380"/>
        <v>3262.2449999999999</v>
      </c>
      <c r="AM694" s="35">
        <f t="shared" si="381"/>
        <v>2609.7960000000003</v>
      </c>
      <c r="AN694" s="35"/>
      <c r="AO694" s="35"/>
      <c r="AP694" s="35"/>
      <c r="AQ694" s="35"/>
      <c r="AR694" s="36">
        <f t="shared" si="373"/>
        <v>153149.88279999999</v>
      </c>
      <c r="AS694" s="35"/>
    </row>
    <row r="695" spans="1:45" s="8" customFormat="1" x14ac:dyDescent="0.2">
      <c r="A695" s="24">
        <f t="shared" si="359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27">
        <v>41365</v>
      </c>
      <c r="G695" s="24">
        <v>4</v>
      </c>
      <c r="H695" s="28">
        <v>40</v>
      </c>
      <c r="I695" s="29" t="s">
        <v>69</v>
      </c>
      <c r="J695" s="30" t="s">
        <v>30</v>
      </c>
      <c r="K695" s="29" t="s">
        <v>70</v>
      </c>
      <c r="L695" s="28" t="s">
        <v>58</v>
      </c>
      <c r="M695" s="28" t="s">
        <v>141</v>
      </c>
      <c r="N695" s="31">
        <v>5723.25</v>
      </c>
      <c r="O695" s="32"/>
      <c r="P695" s="32">
        <f t="shared" si="374"/>
        <v>5723.25</v>
      </c>
      <c r="Q695" s="35">
        <v>1091</v>
      </c>
      <c r="R695" s="35"/>
      <c r="S695" s="32"/>
      <c r="T695" s="33">
        <f t="shared" si="367"/>
        <v>1001.5687499999999</v>
      </c>
      <c r="U695" s="35">
        <f t="shared" si="368"/>
        <v>171.69749999999999</v>
      </c>
      <c r="V695" s="48">
        <f t="shared" si="376"/>
        <v>384.60059999999999</v>
      </c>
      <c r="W695" s="35">
        <f t="shared" si="369"/>
        <v>114.465</v>
      </c>
      <c r="X695" s="41">
        <v>686.76</v>
      </c>
      <c r="Y695" s="35">
        <v>708.25</v>
      </c>
      <c r="Z695" s="32"/>
      <c r="AA695" s="49"/>
      <c r="AB695" s="35"/>
      <c r="AC695" s="41"/>
      <c r="AD695" s="35">
        <f t="shared" si="370"/>
        <v>97.29525000000001</v>
      </c>
      <c r="AE695" s="35">
        <f t="shared" si="360"/>
        <v>2518.23</v>
      </c>
      <c r="AF695" s="41">
        <f t="shared" si="371"/>
        <v>5128.0079999999998</v>
      </c>
      <c r="AG695" s="32">
        <f t="shared" si="372"/>
        <v>10683.35</v>
      </c>
      <c r="AH695" s="35">
        <v>2861.55</v>
      </c>
      <c r="AI695" s="35">
        <f t="shared" si="377"/>
        <v>2861.625</v>
      </c>
      <c r="AJ695" s="35">
        <f t="shared" si="378"/>
        <v>641.00099999999998</v>
      </c>
      <c r="AK695" s="35">
        <f t="shared" si="379"/>
        <v>1068.335</v>
      </c>
      <c r="AL695" s="35">
        <f t="shared" si="380"/>
        <v>3205.0050000000001</v>
      </c>
      <c r="AM695" s="35">
        <f t="shared" si="381"/>
        <v>2564.0039999999999</v>
      </c>
      <c r="AN695" s="35"/>
      <c r="AO695" s="35"/>
      <c r="AP695" s="35"/>
      <c r="AQ695" s="35"/>
      <c r="AR695" s="36">
        <f t="shared" si="373"/>
        <v>151277.75320000001</v>
      </c>
      <c r="AS695" s="35"/>
    </row>
    <row r="696" spans="1:45" s="8" customFormat="1" x14ac:dyDescent="0.2">
      <c r="A696" s="24">
        <f t="shared" si="359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27">
        <v>40380</v>
      </c>
      <c r="G696" s="24">
        <v>4</v>
      </c>
      <c r="H696" s="28">
        <v>40</v>
      </c>
      <c r="I696" s="29" t="s">
        <v>69</v>
      </c>
      <c r="J696" s="30" t="s">
        <v>33</v>
      </c>
      <c r="K696" s="29" t="s">
        <v>70</v>
      </c>
      <c r="L696" s="28" t="s">
        <v>58</v>
      </c>
      <c r="M696" s="28" t="s">
        <v>141</v>
      </c>
      <c r="N696" s="31">
        <v>5723.25</v>
      </c>
      <c r="O696" s="32"/>
      <c r="P696" s="32">
        <f t="shared" si="374"/>
        <v>5723.25</v>
      </c>
      <c r="Q696" s="35">
        <v>1091</v>
      </c>
      <c r="R696" s="35"/>
      <c r="S696" s="32"/>
      <c r="T696" s="33">
        <f t="shared" si="367"/>
        <v>1001.5687499999999</v>
      </c>
      <c r="U696" s="35">
        <f t="shared" si="368"/>
        <v>171.69749999999999</v>
      </c>
      <c r="V696" s="48">
        <f t="shared" si="376"/>
        <v>405.20459999999997</v>
      </c>
      <c r="W696" s="35">
        <f t="shared" si="369"/>
        <v>114.465</v>
      </c>
      <c r="X696" s="41">
        <v>1030.1600000000001</v>
      </c>
      <c r="Y696" s="35">
        <v>708.25</v>
      </c>
      <c r="Z696" s="32"/>
      <c r="AA696" s="49"/>
      <c r="AB696" s="35"/>
      <c r="AC696" s="41"/>
      <c r="AD696" s="35">
        <f t="shared" si="370"/>
        <v>97.29525000000001</v>
      </c>
      <c r="AE696" s="35">
        <f t="shared" si="360"/>
        <v>2518.23</v>
      </c>
      <c r="AF696" s="41">
        <f t="shared" si="371"/>
        <v>5402.7280000000001</v>
      </c>
      <c r="AG696" s="32">
        <f t="shared" si="372"/>
        <v>11255.683333333332</v>
      </c>
      <c r="AH696" s="35">
        <v>2861.55</v>
      </c>
      <c r="AI696" s="35">
        <f t="shared" si="377"/>
        <v>2861.625</v>
      </c>
      <c r="AJ696" s="35">
        <f t="shared" si="378"/>
        <v>675.34100000000001</v>
      </c>
      <c r="AK696" s="35">
        <f t="shared" si="379"/>
        <v>1125.5683333333334</v>
      </c>
      <c r="AL696" s="35">
        <f t="shared" si="380"/>
        <v>3376.7049999999999</v>
      </c>
      <c r="AM696" s="35">
        <f t="shared" si="381"/>
        <v>2701.364</v>
      </c>
      <c r="AN696" s="35"/>
      <c r="AO696" s="35"/>
      <c r="AP696" s="35"/>
      <c r="AQ696" s="35"/>
      <c r="AR696" s="36">
        <f t="shared" si="373"/>
        <v>156893.48786666663</v>
      </c>
      <c r="AS696" s="35"/>
    </row>
    <row r="697" spans="1:45" s="8" customFormat="1" x14ac:dyDescent="0.2">
      <c r="A697" s="24">
        <f t="shared" si="359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27"/>
      <c r="G697" s="24">
        <v>4</v>
      </c>
      <c r="H697" s="28">
        <v>40</v>
      </c>
      <c r="I697" s="29" t="s">
        <v>69</v>
      </c>
      <c r="J697" s="30" t="s">
        <v>33</v>
      </c>
      <c r="K697" s="29" t="s">
        <v>70</v>
      </c>
      <c r="L697" s="28" t="s">
        <v>58</v>
      </c>
      <c r="M697" s="28"/>
      <c r="N697" s="31">
        <v>5723.25</v>
      </c>
      <c r="O697" s="32"/>
      <c r="P697" s="32">
        <f t="shared" si="374"/>
        <v>5723.25</v>
      </c>
      <c r="Q697" s="35">
        <v>1091</v>
      </c>
      <c r="R697" s="35"/>
      <c r="S697" s="32"/>
      <c r="T697" s="33">
        <f t="shared" si="367"/>
        <v>1001.5687499999999</v>
      </c>
      <c r="U697" s="35">
        <f t="shared" si="368"/>
        <v>171.69749999999999</v>
      </c>
      <c r="V697" s="48">
        <f t="shared" si="376"/>
        <v>343.39499999999998</v>
      </c>
      <c r="W697" s="35">
        <f t="shared" si="369"/>
        <v>114.465</v>
      </c>
      <c r="X697" s="41"/>
      <c r="Y697" s="35">
        <v>708.25</v>
      </c>
      <c r="Z697" s="32"/>
      <c r="AA697" s="49"/>
      <c r="AB697" s="35"/>
      <c r="AC697" s="41"/>
      <c r="AD697" s="35">
        <f t="shared" si="370"/>
        <v>97.29525000000001</v>
      </c>
      <c r="AE697" s="35">
        <f t="shared" si="360"/>
        <v>2518.23</v>
      </c>
      <c r="AF697" s="41">
        <f t="shared" si="371"/>
        <v>4578.6000000000004</v>
      </c>
      <c r="AG697" s="32">
        <f t="shared" si="372"/>
        <v>9538.75</v>
      </c>
      <c r="AH697" s="35">
        <v>0</v>
      </c>
      <c r="AI697" s="35">
        <f t="shared" si="377"/>
        <v>2861.625</v>
      </c>
      <c r="AJ697" s="35">
        <f t="shared" si="378"/>
        <v>572.32500000000005</v>
      </c>
      <c r="AK697" s="35">
        <f t="shared" si="379"/>
        <v>953.875</v>
      </c>
      <c r="AL697" s="35">
        <f t="shared" si="380"/>
        <v>2861.625</v>
      </c>
      <c r="AM697" s="35">
        <f t="shared" si="381"/>
        <v>2289.3000000000002</v>
      </c>
      <c r="AN697" s="35"/>
      <c r="AO697" s="35"/>
      <c r="AP697" s="35"/>
      <c r="AQ697" s="35"/>
      <c r="AR697" s="36">
        <f t="shared" si="373"/>
        <v>137185.38800000001</v>
      </c>
      <c r="AS697" s="35" t="s">
        <v>72</v>
      </c>
    </row>
    <row r="698" spans="1:45" s="8" customFormat="1" x14ac:dyDescent="0.2">
      <c r="A698" s="24">
        <f t="shared" si="359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27">
        <v>41778</v>
      </c>
      <c r="G698" s="24">
        <v>4</v>
      </c>
      <c r="H698" s="28">
        <v>40</v>
      </c>
      <c r="I698" s="29" t="s">
        <v>69</v>
      </c>
      <c r="J698" s="30" t="s">
        <v>32</v>
      </c>
      <c r="K698" s="29" t="s">
        <v>70</v>
      </c>
      <c r="L698" s="28" t="s">
        <v>58</v>
      </c>
      <c r="M698" s="28" t="s">
        <v>141</v>
      </c>
      <c r="N698" s="31">
        <v>5723.25</v>
      </c>
      <c r="O698" s="32"/>
      <c r="P698" s="32">
        <f t="shared" si="374"/>
        <v>5723.25</v>
      </c>
      <c r="Q698" s="35">
        <v>1091</v>
      </c>
      <c r="R698" s="35"/>
      <c r="S698" s="32"/>
      <c r="T698" s="33">
        <f t="shared" si="367"/>
        <v>1001.5687499999999</v>
      </c>
      <c r="U698" s="35">
        <f t="shared" si="368"/>
        <v>171.69749999999999</v>
      </c>
      <c r="V698" s="48">
        <f t="shared" si="376"/>
        <v>377.73419999999999</v>
      </c>
      <c r="W698" s="35">
        <f t="shared" si="369"/>
        <v>114.465</v>
      </c>
      <c r="X698" s="41">
        <v>572.32000000000005</v>
      </c>
      <c r="Y698" s="35">
        <v>708.25</v>
      </c>
      <c r="Z698" s="32"/>
      <c r="AA698" s="49"/>
      <c r="AB698" s="35"/>
      <c r="AC698" s="41"/>
      <c r="AD698" s="35">
        <f t="shared" si="370"/>
        <v>97.29525000000001</v>
      </c>
      <c r="AE698" s="35">
        <f t="shared" si="360"/>
        <v>2518.23</v>
      </c>
      <c r="AF698" s="41">
        <f t="shared" si="371"/>
        <v>5036.4560000000001</v>
      </c>
      <c r="AG698" s="32">
        <f t="shared" si="372"/>
        <v>10492.616666666667</v>
      </c>
      <c r="AH698" s="35">
        <v>2861.55</v>
      </c>
      <c r="AI698" s="35">
        <f t="shared" si="377"/>
        <v>2861.625</v>
      </c>
      <c r="AJ698" s="35">
        <f t="shared" si="378"/>
        <v>629.55700000000002</v>
      </c>
      <c r="AK698" s="35">
        <f t="shared" si="379"/>
        <v>1049.2616666666665</v>
      </c>
      <c r="AL698" s="35">
        <f t="shared" si="380"/>
        <v>3147.7849999999999</v>
      </c>
      <c r="AM698" s="35">
        <f t="shared" si="381"/>
        <v>2518.2280000000001</v>
      </c>
      <c r="AN698" s="35"/>
      <c r="AO698" s="35"/>
      <c r="AP698" s="35"/>
      <c r="AQ698" s="35"/>
      <c r="AR698" s="36">
        <f t="shared" si="373"/>
        <v>149406.27773333335</v>
      </c>
      <c r="AS698" s="35"/>
    </row>
    <row r="699" spans="1:45" s="8" customFormat="1" x14ac:dyDescent="0.2">
      <c r="A699" s="24">
        <f t="shared" si="359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27">
        <v>43344</v>
      </c>
      <c r="G699" s="24">
        <v>4</v>
      </c>
      <c r="H699" s="28">
        <v>40</v>
      </c>
      <c r="I699" s="29" t="s">
        <v>69</v>
      </c>
      <c r="J699" s="30" t="s">
        <v>32</v>
      </c>
      <c r="K699" s="29" t="s">
        <v>70</v>
      </c>
      <c r="L699" s="28" t="s">
        <v>58</v>
      </c>
      <c r="M699" s="28" t="s">
        <v>141</v>
      </c>
      <c r="N699" s="31">
        <v>5723.25</v>
      </c>
      <c r="O699" s="32"/>
      <c r="P699" s="32">
        <f t="shared" si="374"/>
        <v>5723.25</v>
      </c>
      <c r="Q699" s="35">
        <v>1091</v>
      </c>
      <c r="R699" s="35"/>
      <c r="S699" s="32"/>
      <c r="T699" s="33">
        <f t="shared" si="367"/>
        <v>1001.5687499999999</v>
      </c>
      <c r="U699" s="35">
        <f t="shared" si="368"/>
        <v>171.69749999999999</v>
      </c>
      <c r="V699" s="48">
        <f t="shared" si="376"/>
        <v>343.39499999999998</v>
      </c>
      <c r="W699" s="35">
        <f t="shared" si="369"/>
        <v>114.465</v>
      </c>
      <c r="X699" s="41"/>
      <c r="Y699" s="35">
        <v>708.25</v>
      </c>
      <c r="Z699" s="32"/>
      <c r="AA699" s="49"/>
      <c r="AB699" s="35"/>
      <c r="AC699" s="41"/>
      <c r="AD699" s="35">
        <f t="shared" si="370"/>
        <v>97.29525000000001</v>
      </c>
      <c r="AE699" s="35">
        <f t="shared" si="360"/>
        <v>2518.23</v>
      </c>
      <c r="AF699" s="41">
        <f t="shared" si="371"/>
        <v>4578.6000000000004</v>
      </c>
      <c r="AG699" s="32">
        <f t="shared" si="372"/>
        <v>9538.75</v>
      </c>
      <c r="AH699" s="35">
        <v>2861.55</v>
      </c>
      <c r="AI699" s="35">
        <f t="shared" si="377"/>
        <v>2861.625</v>
      </c>
      <c r="AJ699" s="35">
        <f t="shared" si="378"/>
        <v>572.32500000000005</v>
      </c>
      <c r="AK699" s="35">
        <f t="shared" si="379"/>
        <v>953.875</v>
      </c>
      <c r="AL699" s="35">
        <f t="shared" si="380"/>
        <v>2861.625</v>
      </c>
      <c r="AM699" s="35">
        <f t="shared" si="381"/>
        <v>2289.3000000000002</v>
      </c>
      <c r="AN699" s="35"/>
      <c r="AO699" s="35"/>
      <c r="AP699" s="35"/>
      <c r="AQ699" s="35"/>
      <c r="AR699" s="36">
        <f t="shared" si="373"/>
        <v>140046.93799999999</v>
      </c>
      <c r="AS699" s="35"/>
    </row>
    <row r="700" spans="1:45" s="8" customFormat="1" x14ac:dyDescent="0.2">
      <c r="A700" s="24">
        <f t="shared" si="359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27">
        <v>43601</v>
      </c>
      <c r="G700" s="24">
        <v>3</v>
      </c>
      <c r="H700" s="28">
        <v>40</v>
      </c>
      <c r="I700" s="29" t="s">
        <v>69</v>
      </c>
      <c r="J700" s="30" t="s">
        <v>34</v>
      </c>
      <c r="K700" s="29" t="s">
        <v>70</v>
      </c>
      <c r="L700" s="28" t="s">
        <v>58</v>
      </c>
      <c r="M700" s="28" t="s">
        <v>141</v>
      </c>
      <c r="N700" s="31">
        <v>5473.6</v>
      </c>
      <c r="O700" s="32"/>
      <c r="P700" s="32">
        <f t="shared" si="374"/>
        <v>5473.6</v>
      </c>
      <c r="Q700" s="35">
        <v>1091</v>
      </c>
      <c r="R700" s="35"/>
      <c r="S700" s="32"/>
      <c r="T700" s="33">
        <f t="shared" si="367"/>
        <v>957.88</v>
      </c>
      <c r="U700" s="35">
        <f t="shared" si="368"/>
        <v>164.208</v>
      </c>
      <c r="V700" s="48">
        <f t="shared" si="376"/>
        <v>328.416</v>
      </c>
      <c r="W700" s="35">
        <f t="shared" si="369"/>
        <v>109.47200000000001</v>
      </c>
      <c r="X700" s="41"/>
      <c r="Y700" s="35">
        <v>708.25</v>
      </c>
      <c r="Z700" s="32"/>
      <c r="AA700" s="49"/>
      <c r="AB700" s="35"/>
      <c r="AC700" s="41"/>
      <c r="AD700" s="35">
        <f t="shared" si="370"/>
        <v>93.051200000000009</v>
      </c>
      <c r="AE700" s="35">
        <f t="shared" si="360"/>
        <v>2408.384</v>
      </c>
      <c r="AF700" s="41">
        <f t="shared" si="371"/>
        <v>4378.88</v>
      </c>
      <c r="AG700" s="32">
        <f t="shared" si="372"/>
        <v>9122.6666666666679</v>
      </c>
      <c r="AH700" s="35">
        <v>1011.08</v>
      </c>
      <c r="AI700" s="35">
        <f t="shared" si="377"/>
        <v>2736.8</v>
      </c>
      <c r="AJ700" s="35">
        <f t="shared" si="378"/>
        <v>547.36</v>
      </c>
      <c r="AK700" s="35">
        <f t="shared" si="379"/>
        <v>912.26666666666677</v>
      </c>
      <c r="AL700" s="35">
        <f t="shared" si="380"/>
        <v>2736.8</v>
      </c>
      <c r="AM700" s="35">
        <f t="shared" si="381"/>
        <v>2189.44</v>
      </c>
      <c r="AN700" s="35"/>
      <c r="AO700" s="35"/>
      <c r="AP700" s="35"/>
      <c r="AQ700" s="35"/>
      <c r="AR700" s="36">
        <f t="shared" si="373"/>
        <v>133154.20373333333</v>
      </c>
      <c r="AS700" s="35"/>
    </row>
    <row r="701" spans="1:45" s="8" customFormat="1" x14ac:dyDescent="0.2">
      <c r="A701" s="24">
        <f t="shared" si="359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27">
        <v>43665</v>
      </c>
      <c r="G701" s="24">
        <v>3</v>
      </c>
      <c r="H701" s="28">
        <v>40</v>
      </c>
      <c r="I701" s="29" t="s">
        <v>69</v>
      </c>
      <c r="J701" s="30" t="s">
        <v>34</v>
      </c>
      <c r="K701" s="29" t="s">
        <v>70</v>
      </c>
      <c r="L701" s="28" t="s">
        <v>58</v>
      </c>
      <c r="M701" s="28" t="s">
        <v>141</v>
      </c>
      <c r="N701" s="31">
        <v>5473.6</v>
      </c>
      <c r="O701" s="32"/>
      <c r="P701" s="32">
        <f t="shared" si="374"/>
        <v>5473.6</v>
      </c>
      <c r="Q701" s="35">
        <v>1091</v>
      </c>
      <c r="R701" s="35"/>
      <c r="S701" s="32"/>
      <c r="T701" s="33">
        <f t="shared" si="367"/>
        <v>957.88</v>
      </c>
      <c r="U701" s="35">
        <f t="shared" si="368"/>
        <v>164.208</v>
      </c>
      <c r="V701" s="48">
        <f t="shared" si="376"/>
        <v>328.416</v>
      </c>
      <c r="W701" s="35">
        <f t="shared" si="369"/>
        <v>109.47200000000001</v>
      </c>
      <c r="X701" s="41"/>
      <c r="Y701" s="35">
        <v>708.25</v>
      </c>
      <c r="Z701" s="32"/>
      <c r="AA701" s="49"/>
      <c r="AB701" s="35"/>
      <c r="AC701" s="41"/>
      <c r="AD701" s="35">
        <f t="shared" si="370"/>
        <v>93.051200000000009</v>
      </c>
      <c r="AE701" s="35">
        <f t="shared" si="360"/>
        <v>2408.384</v>
      </c>
      <c r="AF701" s="41">
        <f t="shared" si="371"/>
        <v>4378.88</v>
      </c>
      <c r="AG701" s="32">
        <f t="shared" si="372"/>
        <v>9122.6666666666679</v>
      </c>
      <c r="AH701" s="35">
        <v>0</v>
      </c>
      <c r="AI701" s="35">
        <f t="shared" si="377"/>
        <v>2736.8</v>
      </c>
      <c r="AJ701" s="35">
        <f t="shared" si="378"/>
        <v>547.36</v>
      </c>
      <c r="AK701" s="35">
        <f t="shared" si="379"/>
        <v>912.26666666666677</v>
      </c>
      <c r="AL701" s="35">
        <f t="shared" si="380"/>
        <v>2736.8</v>
      </c>
      <c r="AM701" s="35">
        <f t="shared" si="381"/>
        <v>2189.44</v>
      </c>
      <c r="AN701" s="35"/>
      <c r="AO701" s="35"/>
      <c r="AP701" s="35"/>
      <c r="AQ701" s="35"/>
      <c r="AR701" s="36">
        <f t="shared" si="373"/>
        <v>132143.12373333334</v>
      </c>
      <c r="AS701" s="35"/>
    </row>
    <row r="702" spans="1:45" s="8" customFormat="1" x14ac:dyDescent="0.2">
      <c r="A702" s="24">
        <f t="shared" si="359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27">
        <v>43359</v>
      </c>
      <c r="G702" s="24">
        <v>3</v>
      </c>
      <c r="H702" s="28">
        <v>40</v>
      </c>
      <c r="I702" s="29" t="s">
        <v>69</v>
      </c>
      <c r="J702" s="30" t="s">
        <v>34</v>
      </c>
      <c r="K702" s="29" t="s">
        <v>70</v>
      </c>
      <c r="L702" s="28" t="s">
        <v>58</v>
      </c>
      <c r="M702" s="28" t="s">
        <v>141</v>
      </c>
      <c r="N702" s="31">
        <v>5473.6</v>
      </c>
      <c r="O702" s="32"/>
      <c r="P702" s="32">
        <f t="shared" si="374"/>
        <v>5473.6</v>
      </c>
      <c r="Q702" s="35">
        <v>1091</v>
      </c>
      <c r="R702" s="35"/>
      <c r="S702" s="32"/>
      <c r="T702" s="33">
        <f t="shared" si="367"/>
        <v>957.88</v>
      </c>
      <c r="U702" s="35">
        <f t="shared" si="368"/>
        <v>164.208</v>
      </c>
      <c r="V702" s="48">
        <f t="shared" si="376"/>
        <v>328.416</v>
      </c>
      <c r="W702" s="35">
        <f t="shared" si="369"/>
        <v>109.47200000000001</v>
      </c>
      <c r="X702" s="41"/>
      <c r="Y702" s="35">
        <v>708.25</v>
      </c>
      <c r="Z702" s="32"/>
      <c r="AA702" s="49"/>
      <c r="AB702" s="35"/>
      <c r="AC702" s="41"/>
      <c r="AD702" s="35">
        <f t="shared" si="370"/>
        <v>93.051200000000009</v>
      </c>
      <c r="AE702" s="35">
        <f t="shared" si="360"/>
        <v>2408.384</v>
      </c>
      <c r="AF702" s="41">
        <f t="shared" si="371"/>
        <v>4378.88</v>
      </c>
      <c r="AG702" s="32">
        <f t="shared" si="372"/>
        <v>9122.6666666666679</v>
      </c>
      <c r="AH702" s="35">
        <v>2736.75</v>
      </c>
      <c r="AI702" s="35">
        <f t="shared" si="377"/>
        <v>2736.8</v>
      </c>
      <c r="AJ702" s="35">
        <f t="shared" si="378"/>
        <v>547.36</v>
      </c>
      <c r="AK702" s="35">
        <f t="shared" si="379"/>
        <v>912.26666666666677</v>
      </c>
      <c r="AL702" s="35">
        <f t="shared" si="380"/>
        <v>2736.8</v>
      </c>
      <c r="AM702" s="35">
        <f t="shared" si="381"/>
        <v>2189.44</v>
      </c>
      <c r="AN702" s="35"/>
      <c r="AO702" s="35"/>
      <c r="AP702" s="35"/>
      <c r="AQ702" s="35"/>
      <c r="AR702" s="36">
        <f t="shared" si="373"/>
        <v>134879.87373333334</v>
      </c>
      <c r="AS702" s="35"/>
    </row>
    <row r="703" spans="1:45" s="8" customFormat="1" x14ac:dyDescent="0.2">
      <c r="A703" s="24">
        <f t="shared" si="359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27">
        <v>39853</v>
      </c>
      <c r="G703" s="24"/>
      <c r="H703" s="28">
        <v>40</v>
      </c>
      <c r="I703" s="29" t="s">
        <v>68</v>
      </c>
      <c r="J703" s="30" t="s">
        <v>178</v>
      </c>
      <c r="K703" s="29" t="s">
        <v>70</v>
      </c>
      <c r="L703" s="28" t="s">
        <v>59</v>
      </c>
      <c r="M703" s="28" t="s">
        <v>141</v>
      </c>
      <c r="N703" s="31">
        <v>40914.699999999997</v>
      </c>
      <c r="O703" s="32"/>
      <c r="P703" s="32">
        <f t="shared" si="374"/>
        <v>40914.699999999997</v>
      </c>
      <c r="Q703" s="35">
        <v>1091</v>
      </c>
      <c r="R703" s="35"/>
      <c r="S703" s="32"/>
      <c r="T703" s="33">
        <f t="shared" si="367"/>
        <v>7160.0724999999993</v>
      </c>
      <c r="U703" s="35">
        <f t="shared" si="368"/>
        <v>1227.4409999999998</v>
      </c>
      <c r="V703" s="47">
        <v>1292.6300000000001</v>
      </c>
      <c r="W703" s="35">
        <f t="shared" si="369"/>
        <v>818.29399999999998</v>
      </c>
      <c r="X703" s="41"/>
      <c r="Y703" s="35"/>
      <c r="Z703" s="32"/>
      <c r="AA703" s="49"/>
      <c r="AB703" s="35"/>
      <c r="AC703" s="41"/>
      <c r="AD703" s="35">
        <f t="shared" si="370"/>
        <v>695.54989999999998</v>
      </c>
      <c r="AE703" s="35">
        <f t="shared" si="360"/>
        <v>18002.468000000001</v>
      </c>
      <c r="AF703" s="41">
        <f t="shared" si="371"/>
        <v>32731.759999999998</v>
      </c>
      <c r="AG703" s="32">
        <f t="shared" si="372"/>
        <v>68191.166666666657</v>
      </c>
      <c r="AH703" s="35">
        <v>0</v>
      </c>
      <c r="AI703" s="35">
        <v>9666.0499999999993</v>
      </c>
      <c r="AJ703" s="35"/>
      <c r="AK703" s="35"/>
      <c r="AL703" s="35"/>
      <c r="AM703" s="35"/>
      <c r="AN703" s="35"/>
      <c r="AO703" s="35"/>
      <c r="AP703" s="35"/>
      <c r="AQ703" s="35"/>
      <c r="AR703" s="36">
        <f t="shared" si="373"/>
        <v>766987.69346666662</v>
      </c>
      <c r="AS703" s="35"/>
    </row>
    <row r="704" spans="1:45" s="8" customFormat="1" x14ac:dyDescent="0.2">
      <c r="A704" s="24">
        <f t="shared" si="359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27">
        <v>43540</v>
      </c>
      <c r="G704" s="24"/>
      <c r="H704" s="28">
        <v>40</v>
      </c>
      <c r="I704" s="29" t="s">
        <v>68</v>
      </c>
      <c r="J704" s="30" t="s">
        <v>180</v>
      </c>
      <c r="K704" s="29" t="s">
        <v>70</v>
      </c>
      <c r="L704" s="28" t="s">
        <v>59</v>
      </c>
      <c r="M704" s="28" t="s">
        <v>141</v>
      </c>
      <c r="N704" s="31">
        <v>30074.9</v>
      </c>
      <c r="O704" s="32"/>
      <c r="P704" s="32">
        <f t="shared" si="374"/>
        <v>30074.9</v>
      </c>
      <c r="Q704" s="35">
        <v>1091</v>
      </c>
      <c r="R704" s="35"/>
      <c r="S704" s="32"/>
      <c r="T704" s="33">
        <f t="shared" si="367"/>
        <v>5263.1075000000001</v>
      </c>
      <c r="U704" s="35">
        <f t="shared" si="368"/>
        <v>902.24699999999996</v>
      </c>
      <c r="V704" s="47">
        <v>1292.6300000000001</v>
      </c>
      <c r="W704" s="35">
        <f t="shared" si="369"/>
        <v>601.49800000000005</v>
      </c>
      <c r="X704" s="41"/>
      <c r="Y704" s="35"/>
      <c r="Z704" s="32"/>
      <c r="AA704" s="49"/>
      <c r="AB704" s="35"/>
      <c r="AC704" s="41"/>
      <c r="AD704" s="35">
        <f t="shared" si="370"/>
        <v>511.27330000000006</v>
      </c>
      <c r="AE704" s="35">
        <f t="shared" si="360"/>
        <v>13232.956000000002</v>
      </c>
      <c r="AF704" s="41">
        <f t="shared" si="371"/>
        <v>24059.919999999998</v>
      </c>
      <c r="AG704" s="32">
        <f t="shared" si="372"/>
        <v>50124.833333333336</v>
      </c>
      <c r="AH704" s="35">
        <v>0</v>
      </c>
      <c r="AI704" s="35">
        <v>9666.0499999999993</v>
      </c>
      <c r="AJ704" s="35"/>
      <c r="AK704" s="35"/>
      <c r="AL704" s="35"/>
      <c r="AM704" s="35"/>
      <c r="AN704" s="35"/>
      <c r="AO704" s="35"/>
      <c r="AP704" s="35"/>
      <c r="AQ704" s="35"/>
      <c r="AR704" s="36">
        <f t="shared" si="373"/>
        <v>573923.62893333333</v>
      </c>
      <c r="AS704" s="35"/>
    </row>
    <row r="705" spans="1:45" s="8" customFormat="1" x14ac:dyDescent="0.2">
      <c r="A705" s="24">
        <f t="shared" si="359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27">
        <v>39958</v>
      </c>
      <c r="G705" s="24"/>
      <c r="H705" s="28">
        <v>40</v>
      </c>
      <c r="I705" s="29" t="s">
        <v>68</v>
      </c>
      <c r="J705" s="30" t="s">
        <v>157</v>
      </c>
      <c r="K705" s="29" t="s">
        <v>70</v>
      </c>
      <c r="L705" s="28" t="s">
        <v>59</v>
      </c>
      <c r="M705" s="28" t="s">
        <v>142</v>
      </c>
      <c r="N705" s="31">
        <v>29113.45</v>
      </c>
      <c r="O705" s="32"/>
      <c r="P705" s="32">
        <f t="shared" si="374"/>
        <v>29113.45</v>
      </c>
      <c r="Q705" s="35">
        <v>1091</v>
      </c>
      <c r="R705" s="35"/>
      <c r="S705" s="32"/>
      <c r="T705" s="33">
        <f t="shared" si="367"/>
        <v>5094.8537500000002</v>
      </c>
      <c r="U705" s="35">
        <f t="shared" si="368"/>
        <v>873.40350000000001</v>
      </c>
      <c r="V705" s="47">
        <v>1292.6300000000001</v>
      </c>
      <c r="W705" s="35">
        <f t="shared" si="369"/>
        <v>582.26900000000001</v>
      </c>
      <c r="X705" s="41"/>
      <c r="Y705" s="35"/>
      <c r="Z705" s="32"/>
      <c r="AA705" s="49"/>
      <c r="AB705" s="35"/>
      <c r="AC705" s="41"/>
      <c r="AD705" s="35">
        <f t="shared" si="370"/>
        <v>494.92865000000006</v>
      </c>
      <c r="AE705" s="35">
        <f t="shared" si="360"/>
        <v>12809.918</v>
      </c>
      <c r="AF705" s="41">
        <f t="shared" si="371"/>
        <v>23290.760000000002</v>
      </c>
      <c r="AG705" s="32">
        <f t="shared" si="372"/>
        <v>48522.416666666672</v>
      </c>
      <c r="AH705" s="35">
        <v>14556.75</v>
      </c>
      <c r="AI705" s="35">
        <v>9666.0499999999993</v>
      </c>
      <c r="AJ705" s="35"/>
      <c r="AK705" s="35"/>
      <c r="AL705" s="35"/>
      <c r="AM705" s="35"/>
      <c r="AN705" s="35"/>
      <c r="AO705" s="35"/>
      <c r="AP705" s="35"/>
      <c r="AQ705" s="35"/>
      <c r="AR705" s="36">
        <f t="shared" si="373"/>
        <v>571356.31346666662</v>
      </c>
      <c r="AS705" s="35"/>
    </row>
    <row r="706" spans="1:45" s="8" customFormat="1" x14ac:dyDescent="0.2">
      <c r="A706" s="24">
        <f t="shared" si="359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27">
        <v>43693</v>
      </c>
      <c r="G706" s="24"/>
      <c r="H706" s="28">
        <v>40</v>
      </c>
      <c r="I706" s="29" t="s">
        <v>68</v>
      </c>
      <c r="J706" s="30" t="s">
        <v>157</v>
      </c>
      <c r="K706" s="29" t="s">
        <v>70</v>
      </c>
      <c r="L706" s="28" t="s">
        <v>59</v>
      </c>
      <c r="M706" s="28" t="s">
        <v>142</v>
      </c>
      <c r="N706" s="31">
        <v>29113.45</v>
      </c>
      <c r="O706" s="32"/>
      <c r="P706" s="32">
        <f t="shared" si="374"/>
        <v>29113.45</v>
      </c>
      <c r="Q706" s="35">
        <v>1091</v>
      </c>
      <c r="R706" s="35"/>
      <c r="S706" s="32"/>
      <c r="T706" s="33">
        <f t="shared" si="367"/>
        <v>5094.8537500000002</v>
      </c>
      <c r="U706" s="35">
        <f t="shared" si="368"/>
        <v>873.40350000000001</v>
      </c>
      <c r="V706" s="47">
        <v>1292.6300000000001</v>
      </c>
      <c r="W706" s="35">
        <f t="shared" si="369"/>
        <v>582.26900000000001</v>
      </c>
      <c r="X706" s="41"/>
      <c r="Y706" s="35"/>
      <c r="Z706" s="32"/>
      <c r="AA706" s="49"/>
      <c r="AB706" s="35"/>
      <c r="AC706" s="41"/>
      <c r="AD706" s="35">
        <f t="shared" si="370"/>
        <v>494.92865000000006</v>
      </c>
      <c r="AE706" s="35">
        <f t="shared" si="360"/>
        <v>12809.918</v>
      </c>
      <c r="AF706" s="41">
        <f t="shared" si="371"/>
        <v>23290.760000000002</v>
      </c>
      <c r="AG706" s="32">
        <f t="shared" si="372"/>
        <v>48522.416666666672</v>
      </c>
      <c r="AH706" s="35">
        <v>0</v>
      </c>
      <c r="AI706" s="35">
        <v>9666.0499999999993</v>
      </c>
      <c r="AJ706" s="35"/>
      <c r="AK706" s="35"/>
      <c r="AL706" s="35"/>
      <c r="AM706" s="35"/>
      <c r="AN706" s="35"/>
      <c r="AO706" s="35"/>
      <c r="AP706" s="35"/>
      <c r="AQ706" s="35"/>
      <c r="AR706" s="36">
        <f t="shared" si="373"/>
        <v>556799.56346666662</v>
      </c>
      <c r="AS706" s="35"/>
    </row>
    <row r="707" spans="1:45" s="8" customFormat="1" x14ac:dyDescent="0.2">
      <c r="A707" s="24">
        <f t="shared" si="359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27">
        <v>43525</v>
      </c>
      <c r="G707" s="24"/>
      <c r="H707" s="28">
        <v>40</v>
      </c>
      <c r="I707" s="29" t="s">
        <v>68</v>
      </c>
      <c r="J707" s="30" t="s">
        <v>157</v>
      </c>
      <c r="K707" s="29" t="s">
        <v>70</v>
      </c>
      <c r="L707" s="28" t="s">
        <v>59</v>
      </c>
      <c r="M707" s="28" t="s">
        <v>142</v>
      </c>
      <c r="N707" s="31">
        <v>29113.45</v>
      </c>
      <c r="O707" s="32"/>
      <c r="P707" s="32">
        <f t="shared" ref="P707:P708" si="382">N707+O707</f>
        <v>29113.45</v>
      </c>
      <c r="Q707" s="35">
        <v>1091</v>
      </c>
      <c r="R707" s="35"/>
      <c r="S707" s="32"/>
      <c r="T707" s="33">
        <f t="shared" si="367"/>
        <v>5094.8537500000002</v>
      </c>
      <c r="U707" s="35">
        <f t="shared" si="368"/>
        <v>873.40350000000001</v>
      </c>
      <c r="V707" s="47">
        <v>1292.6300000000001</v>
      </c>
      <c r="W707" s="35">
        <f t="shared" si="369"/>
        <v>582.26900000000001</v>
      </c>
      <c r="X707" s="41"/>
      <c r="Y707" s="35"/>
      <c r="Z707" s="32"/>
      <c r="AA707" s="49"/>
      <c r="AB707" s="35"/>
      <c r="AC707" s="41"/>
      <c r="AD707" s="35">
        <f t="shared" si="370"/>
        <v>494.92865000000006</v>
      </c>
      <c r="AE707" s="35">
        <f t="shared" si="360"/>
        <v>12809.918</v>
      </c>
      <c r="AF707" s="41">
        <f t="shared" si="371"/>
        <v>23290.760000000002</v>
      </c>
      <c r="AG707" s="32">
        <f t="shared" si="372"/>
        <v>48522.416666666672</v>
      </c>
      <c r="AH707" s="35">
        <v>0</v>
      </c>
      <c r="AI707" s="35">
        <v>9666.0499999999993</v>
      </c>
      <c r="AJ707" s="35"/>
      <c r="AK707" s="35"/>
      <c r="AL707" s="35"/>
      <c r="AM707" s="35"/>
      <c r="AN707" s="35"/>
      <c r="AO707" s="35"/>
      <c r="AP707" s="35"/>
      <c r="AQ707" s="35"/>
      <c r="AR707" s="36">
        <f t="shared" si="373"/>
        <v>556799.56346666662</v>
      </c>
      <c r="AS707" s="35"/>
    </row>
    <row r="708" spans="1:45" s="8" customFormat="1" x14ac:dyDescent="0.2">
      <c r="A708" s="24">
        <f t="shared" si="359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27">
        <v>43540</v>
      </c>
      <c r="G708" s="24"/>
      <c r="H708" s="28">
        <v>40</v>
      </c>
      <c r="I708" s="29" t="s">
        <v>68</v>
      </c>
      <c r="J708" s="30" t="s">
        <v>157</v>
      </c>
      <c r="K708" s="29" t="s">
        <v>70</v>
      </c>
      <c r="L708" s="28" t="s">
        <v>59</v>
      </c>
      <c r="M708" s="28" t="s">
        <v>142</v>
      </c>
      <c r="N708" s="31">
        <v>29113.45</v>
      </c>
      <c r="O708" s="32"/>
      <c r="P708" s="32">
        <f t="shared" si="382"/>
        <v>29113.45</v>
      </c>
      <c r="Q708" s="35">
        <v>1091</v>
      </c>
      <c r="R708" s="35"/>
      <c r="S708" s="32"/>
      <c r="T708" s="33">
        <f t="shared" si="367"/>
        <v>5094.8537500000002</v>
      </c>
      <c r="U708" s="35">
        <f t="shared" si="368"/>
        <v>873.40350000000001</v>
      </c>
      <c r="V708" s="47">
        <v>1292.6300000000001</v>
      </c>
      <c r="W708" s="35">
        <f t="shared" si="369"/>
        <v>582.26900000000001</v>
      </c>
      <c r="X708" s="41"/>
      <c r="Y708" s="35"/>
      <c r="Z708" s="32"/>
      <c r="AA708" s="49"/>
      <c r="AB708" s="35"/>
      <c r="AC708" s="41"/>
      <c r="AD708" s="35">
        <f t="shared" si="370"/>
        <v>494.92865000000006</v>
      </c>
      <c r="AE708" s="35">
        <f t="shared" si="360"/>
        <v>12809.918</v>
      </c>
      <c r="AF708" s="41">
        <f t="shared" si="371"/>
        <v>23290.760000000002</v>
      </c>
      <c r="AG708" s="32">
        <f t="shared" si="372"/>
        <v>48522.416666666672</v>
      </c>
      <c r="AH708" s="35">
        <v>0</v>
      </c>
      <c r="AI708" s="35">
        <v>9666.0499999999993</v>
      </c>
      <c r="AJ708" s="35"/>
      <c r="AK708" s="35"/>
      <c r="AL708" s="35"/>
      <c r="AM708" s="35"/>
      <c r="AN708" s="35"/>
      <c r="AO708" s="35"/>
      <c r="AP708" s="35"/>
      <c r="AQ708" s="35"/>
      <c r="AR708" s="36">
        <f t="shared" si="373"/>
        <v>556799.56346666662</v>
      </c>
      <c r="AS708" s="35"/>
    </row>
    <row r="709" spans="1:45" s="8" customFormat="1" x14ac:dyDescent="0.2">
      <c r="A709" s="24">
        <f t="shared" si="359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27">
        <v>41597</v>
      </c>
      <c r="G709" s="24">
        <v>14</v>
      </c>
      <c r="H709" s="28">
        <v>40</v>
      </c>
      <c r="I709" s="29" t="s">
        <v>69</v>
      </c>
      <c r="J709" s="30" t="s">
        <v>21</v>
      </c>
      <c r="K709" s="29" t="s">
        <v>70</v>
      </c>
      <c r="L709" s="28" t="s">
        <v>59</v>
      </c>
      <c r="M709" s="28" t="s">
        <v>141</v>
      </c>
      <c r="N709" s="31">
        <v>9666.0499999999993</v>
      </c>
      <c r="O709" s="32"/>
      <c r="P709" s="32">
        <f t="shared" si="374"/>
        <v>9666.0499999999993</v>
      </c>
      <c r="Q709" s="35">
        <v>1091</v>
      </c>
      <c r="R709" s="35"/>
      <c r="S709" s="32"/>
      <c r="T709" s="33">
        <f t="shared" si="367"/>
        <v>1691.5587499999997</v>
      </c>
      <c r="U709" s="35">
        <f t="shared" si="368"/>
        <v>289.98149999999998</v>
      </c>
      <c r="V709" s="48">
        <f t="shared" ref="V709:V734" si="383">(N709+X709)*6%</f>
        <v>637.95899999999995</v>
      </c>
      <c r="W709" s="35">
        <f t="shared" si="369"/>
        <v>193.321</v>
      </c>
      <c r="X709" s="41">
        <v>966.6</v>
      </c>
      <c r="Y709" s="35">
        <v>708.25</v>
      </c>
      <c r="Z709" s="32"/>
      <c r="AA709" s="49"/>
      <c r="AB709" s="35"/>
      <c r="AC709" s="41"/>
      <c r="AD709" s="35">
        <f t="shared" si="370"/>
        <v>164.32284999999999</v>
      </c>
      <c r="AE709" s="35">
        <f t="shared" si="360"/>
        <v>4253.0619999999999</v>
      </c>
      <c r="AF709" s="41">
        <f t="shared" si="371"/>
        <v>8506.1200000000008</v>
      </c>
      <c r="AG709" s="32">
        <f t="shared" si="372"/>
        <v>17721.083333333336</v>
      </c>
      <c r="AH709" s="35">
        <v>4833</v>
      </c>
      <c r="AI709" s="35">
        <f t="shared" ref="AI709:AI734" si="384">(N709/30)*15</f>
        <v>4833.0249999999996</v>
      </c>
      <c r="AJ709" s="35">
        <f t="shared" ref="AJ709:AJ734" si="385">(N709+X709)/30*3</f>
        <v>1063.2650000000001</v>
      </c>
      <c r="AK709" s="35">
        <f t="shared" ref="AK709:AK734" si="386">(N709+X709)/30*5</f>
        <v>1772.1083333333333</v>
      </c>
      <c r="AL709" s="35">
        <f t="shared" ref="AL709:AL734" si="387">(N709+X709)/30*15</f>
        <v>5316.3249999999998</v>
      </c>
      <c r="AM709" s="35">
        <f t="shared" ref="AM709:AM734" si="388">(N709+X709)/30*12</f>
        <v>4253.0600000000004</v>
      </c>
      <c r="AN709" s="35"/>
      <c r="AO709" s="35"/>
      <c r="AP709" s="35"/>
      <c r="AQ709" s="35"/>
      <c r="AR709" s="36">
        <f t="shared" si="373"/>
        <v>237459.56586666667</v>
      </c>
      <c r="AS709" s="35"/>
    </row>
    <row r="710" spans="1:45" s="8" customFormat="1" x14ac:dyDescent="0.2">
      <c r="A710" s="24">
        <f t="shared" si="359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27">
        <v>40087</v>
      </c>
      <c r="G710" s="24">
        <v>14</v>
      </c>
      <c r="H710" s="28">
        <v>40</v>
      </c>
      <c r="I710" s="29" t="s">
        <v>69</v>
      </c>
      <c r="J710" s="30" t="s">
        <v>21</v>
      </c>
      <c r="K710" s="29" t="s">
        <v>70</v>
      </c>
      <c r="L710" s="28" t="s">
        <v>59</v>
      </c>
      <c r="M710" s="28" t="s">
        <v>141</v>
      </c>
      <c r="N710" s="31">
        <v>9666.0499999999993</v>
      </c>
      <c r="O710" s="32"/>
      <c r="P710" s="32">
        <f t="shared" si="374"/>
        <v>9666.0499999999993</v>
      </c>
      <c r="Q710" s="35">
        <v>1091</v>
      </c>
      <c r="R710" s="35"/>
      <c r="S710" s="32"/>
      <c r="T710" s="33">
        <f t="shared" si="367"/>
        <v>1691.5587499999997</v>
      </c>
      <c r="U710" s="35">
        <f t="shared" si="368"/>
        <v>289.98149999999998</v>
      </c>
      <c r="V710" s="48">
        <f t="shared" si="383"/>
        <v>684.35580000000004</v>
      </c>
      <c r="W710" s="35">
        <f t="shared" si="369"/>
        <v>193.321</v>
      </c>
      <c r="X710" s="41">
        <v>1739.88</v>
      </c>
      <c r="Y710" s="35">
        <v>708.25</v>
      </c>
      <c r="Z710" s="32"/>
      <c r="AA710" s="49"/>
      <c r="AB710" s="35"/>
      <c r="AC710" s="41"/>
      <c r="AD710" s="35">
        <f t="shared" si="370"/>
        <v>164.32284999999999</v>
      </c>
      <c r="AE710" s="35">
        <f t="shared" si="360"/>
        <v>4253.0619999999999</v>
      </c>
      <c r="AF710" s="41">
        <f t="shared" si="371"/>
        <v>9124.7440000000006</v>
      </c>
      <c r="AG710" s="32">
        <f t="shared" si="372"/>
        <v>19009.883333333335</v>
      </c>
      <c r="AH710" s="35">
        <v>4833</v>
      </c>
      <c r="AI710" s="35">
        <f t="shared" si="384"/>
        <v>4833.0249999999996</v>
      </c>
      <c r="AJ710" s="35">
        <f t="shared" si="385"/>
        <v>1140.5930000000001</v>
      </c>
      <c r="AK710" s="35">
        <f t="shared" si="386"/>
        <v>1900.9883333333335</v>
      </c>
      <c r="AL710" s="35">
        <f t="shared" si="387"/>
        <v>5702.9650000000001</v>
      </c>
      <c r="AM710" s="35">
        <f t="shared" si="388"/>
        <v>4562.3720000000003</v>
      </c>
      <c r="AN710" s="35"/>
      <c r="AO710" s="35"/>
      <c r="AP710" s="35"/>
      <c r="AQ710" s="35"/>
      <c r="AR710" s="36">
        <f t="shared" si="373"/>
        <v>250105.27146666669</v>
      </c>
      <c r="AS710" s="35"/>
    </row>
    <row r="711" spans="1:45" s="8" customFormat="1" x14ac:dyDescent="0.2">
      <c r="A711" s="24">
        <f t="shared" si="359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27">
        <v>40072</v>
      </c>
      <c r="G711" s="24">
        <v>13</v>
      </c>
      <c r="H711" s="28">
        <v>40</v>
      </c>
      <c r="I711" s="29" t="s">
        <v>69</v>
      </c>
      <c r="J711" s="30" t="s">
        <v>24</v>
      </c>
      <c r="K711" s="29" t="s">
        <v>70</v>
      </c>
      <c r="L711" s="28" t="s">
        <v>59</v>
      </c>
      <c r="M711" s="28" t="s">
        <v>144</v>
      </c>
      <c r="N711" s="31">
        <v>9006.5499999999993</v>
      </c>
      <c r="O711" s="32"/>
      <c r="P711" s="32">
        <f t="shared" si="374"/>
        <v>9006.5499999999993</v>
      </c>
      <c r="Q711" s="35">
        <v>1091</v>
      </c>
      <c r="R711" s="35"/>
      <c r="S711" s="32"/>
      <c r="T711" s="33">
        <f t="shared" si="367"/>
        <v>1576.1462499999998</v>
      </c>
      <c r="U711" s="35">
        <f t="shared" si="368"/>
        <v>270.19649999999996</v>
      </c>
      <c r="V711" s="48">
        <f t="shared" si="383"/>
        <v>643.06799999999998</v>
      </c>
      <c r="W711" s="35">
        <f t="shared" si="369"/>
        <v>180.131</v>
      </c>
      <c r="X711" s="41">
        <v>1711.25</v>
      </c>
      <c r="Y711" s="35">
        <v>708.25</v>
      </c>
      <c r="Z711" s="32"/>
      <c r="AA711" s="49"/>
      <c r="AB711" s="35"/>
      <c r="AC711" s="41"/>
      <c r="AD711" s="35">
        <f t="shared" si="370"/>
        <v>153.11134999999999</v>
      </c>
      <c r="AE711" s="35">
        <f t="shared" si="360"/>
        <v>3962.8820000000001</v>
      </c>
      <c r="AF711" s="41">
        <f t="shared" si="371"/>
        <v>8574.24</v>
      </c>
      <c r="AG711" s="32">
        <f t="shared" si="372"/>
        <v>17863</v>
      </c>
      <c r="AH711" s="35">
        <v>4503.3</v>
      </c>
      <c r="AI711" s="35">
        <f t="shared" si="384"/>
        <v>4503.2749999999996</v>
      </c>
      <c r="AJ711" s="35">
        <f t="shared" si="385"/>
        <v>1071.78</v>
      </c>
      <c r="AK711" s="35">
        <f t="shared" si="386"/>
        <v>1786.3</v>
      </c>
      <c r="AL711" s="35">
        <f t="shared" si="387"/>
        <v>5358.9</v>
      </c>
      <c r="AM711" s="35">
        <f t="shared" si="388"/>
        <v>4287.12</v>
      </c>
      <c r="AN711" s="35"/>
      <c r="AO711" s="35"/>
      <c r="AP711" s="35"/>
      <c r="AQ711" s="35"/>
      <c r="AR711" s="36">
        <f t="shared" si="373"/>
        <v>235987.23419999995</v>
      </c>
      <c r="AS711" s="35"/>
    </row>
    <row r="712" spans="1:45" s="8" customFormat="1" x14ac:dyDescent="0.2">
      <c r="A712" s="24">
        <f t="shared" si="359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27">
        <v>41519</v>
      </c>
      <c r="G712" s="24">
        <v>13</v>
      </c>
      <c r="H712" s="28">
        <v>40</v>
      </c>
      <c r="I712" s="29" t="s">
        <v>69</v>
      </c>
      <c r="J712" s="30" t="s">
        <v>24</v>
      </c>
      <c r="K712" s="29" t="s">
        <v>70</v>
      </c>
      <c r="L712" s="28" t="s">
        <v>59</v>
      </c>
      <c r="M712" s="28" t="s">
        <v>144</v>
      </c>
      <c r="N712" s="31">
        <v>9006.5499999999993</v>
      </c>
      <c r="O712" s="32"/>
      <c r="P712" s="32">
        <f t="shared" si="374"/>
        <v>9006.5499999999993</v>
      </c>
      <c r="Q712" s="35">
        <v>1091</v>
      </c>
      <c r="R712" s="35"/>
      <c r="S712" s="32"/>
      <c r="T712" s="33">
        <f t="shared" si="367"/>
        <v>1576.1462499999998</v>
      </c>
      <c r="U712" s="35">
        <f t="shared" si="368"/>
        <v>270.19649999999996</v>
      </c>
      <c r="V712" s="48">
        <f t="shared" si="383"/>
        <v>604.88040000000001</v>
      </c>
      <c r="W712" s="35">
        <f t="shared" si="369"/>
        <v>180.131</v>
      </c>
      <c r="X712" s="41">
        <v>1074.79</v>
      </c>
      <c r="Y712" s="35">
        <v>708.25</v>
      </c>
      <c r="Z712" s="32"/>
      <c r="AA712" s="49"/>
      <c r="AB712" s="35"/>
      <c r="AC712" s="41"/>
      <c r="AD712" s="35">
        <f t="shared" si="370"/>
        <v>153.11134999999999</v>
      </c>
      <c r="AE712" s="35">
        <f t="shared" si="360"/>
        <v>3962.8820000000001</v>
      </c>
      <c r="AF712" s="41">
        <f t="shared" si="371"/>
        <v>8065.0720000000001</v>
      </c>
      <c r="AG712" s="32">
        <f t="shared" si="372"/>
        <v>16802.233333333334</v>
      </c>
      <c r="AH712" s="35">
        <v>4503.3</v>
      </c>
      <c r="AI712" s="35">
        <f t="shared" si="384"/>
        <v>4503.2749999999996</v>
      </c>
      <c r="AJ712" s="35">
        <f t="shared" si="385"/>
        <v>1008.134</v>
      </c>
      <c r="AK712" s="35">
        <f t="shared" si="386"/>
        <v>1680.2233333333334</v>
      </c>
      <c r="AL712" s="35">
        <f t="shared" si="387"/>
        <v>5040.67</v>
      </c>
      <c r="AM712" s="35">
        <f t="shared" si="388"/>
        <v>4032.5360000000001</v>
      </c>
      <c r="AN712" s="35"/>
      <c r="AO712" s="35"/>
      <c r="AP712" s="35"/>
      <c r="AQ712" s="35"/>
      <c r="AR712" s="36">
        <f t="shared" si="373"/>
        <v>225578.99166666664</v>
      </c>
      <c r="AS712" s="35"/>
    </row>
    <row r="713" spans="1:45" s="8" customFormat="1" x14ac:dyDescent="0.2">
      <c r="A713" s="24">
        <f t="shared" ref="A713:A776" si="389">A712+1</f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27">
        <v>37257</v>
      </c>
      <c r="G713" s="24">
        <v>13</v>
      </c>
      <c r="H713" s="28">
        <v>40</v>
      </c>
      <c r="I713" s="29" t="s">
        <v>69</v>
      </c>
      <c r="J713" s="30" t="s">
        <v>23</v>
      </c>
      <c r="K713" s="29" t="s">
        <v>70</v>
      </c>
      <c r="L713" s="28" t="s">
        <v>59</v>
      </c>
      <c r="M713" s="28" t="s">
        <v>141</v>
      </c>
      <c r="N713" s="31">
        <v>9006.5499999999993</v>
      </c>
      <c r="O713" s="32"/>
      <c r="P713" s="32">
        <f t="shared" si="374"/>
        <v>9006.5499999999993</v>
      </c>
      <c r="Q713" s="35">
        <v>1091</v>
      </c>
      <c r="R713" s="35"/>
      <c r="S713" s="32"/>
      <c r="T713" s="33">
        <f t="shared" ref="T713:T762" si="390">(N713*17.5%)</f>
        <v>1576.1462499999998</v>
      </c>
      <c r="U713" s="35">
        <f t="shared" ref="U713:U762" si="391">N713*3%</f>
        <v>270.19649999999996</v>
      </c>
      <c r="V713" s="48">
        <f t="shared" si="383"/>
        <v>724.12739999999997</v>
      </c>
      <c r="W713" s="35">
        <f t="shared" ref="W713:W762" si="392">N713*2%</f>
        <v>180.131</v>
      </c>
      <c r="X713" s="41">
        <v>3062.24</v>
      </c>
      <c r="Y713" s="35">
        <v>708.25</v>
      </c>
      <c r="Z713" s="32"/>
      <c r="AA713" s="49"/>
      <c r="AB713" s="35"/>
      <c r="AC713" s="41"/>
      <c r="AD713" s="35">
        <f t="shared" ref="AD713:AD762" si="393">N713*1.7%</f>
        <v>153.11134999999999</v>
      </c>
      <c r="AE713" s="35">
        <f t="shared" ref="AE713:AE776" si="394">(N713*4%)*11</f>
        <v>3962.8820000000001</v>
      </c>
      <c r="AF713" s="41">
        <f t="shared" ref="AF713:AF762" si="395">(N713+X713)/30*24</f>
        <v>9655.0319999999992</v>
      </c>
      <c r="AG713" s="32">
        <f t="shared" ref="AG713:AG762" si="396">(N713+X713)/30*50</f>
        <v>20114.649999999998</v>
      </c>
      <c r="AH713" s="35">
        <v>4503.3</v>
      </c>
      <c r="AI713" s="35">
        <f t="shared" si="384"/>
        <v>4503.2749999999996</v>
      </c>
      <c r="AJ713" s="35">
        <f t="shared" si="385"/>
        <v>1206.8789999999999</v>
      </c>
      <c r="AK713" s="35">
        <f t="shared" si="386"/>
        <v>2011.4649999999997</v>
      </c>
      <c r="AL713" s="35">
        <f t="shared" si="387"/>
        <v>6034.3949999999995</v>
      </c>
      <c r="AM713" s="35">
        <f t="shared" si="388"/>
        <v>4827.5159999999996</v>
      </c>
      <c r="AN713" s="35"/>
      <c r="AO713" s="35"/>
      <c r="AP713" s="35"/>
      <c r="AQ713" s="35"/>
      <c r="AR713" s="36">
        <f t="shared" si="373"/>
        <v>258080.42399999994</v>
      </c>
      <c r="AS713" s="35"/>
    </row>
    <row r="714" spans="1:45" s="8" customFormat="1" x14ac:dyDescent="0.2">
      <c r="A714" s="24">
        <f t="shared" si="389"/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27">
        <v>40441</v>
      </c>
      <c r="G714" s="24">
        <v>13</v>
      </c>
      <c r="H714" s="28">
        <v>40</v>
      </c>
      <c r="I714" s="29" t="s">
        <v>69</v>
      </c>
      <c r="J714" s="30" t="s">
        <v>23</v>
      </c>
      <c r="K714" s="29" t="s">
        <v>70</v>
      </c>
      <c r="L714" s="28" t="s">
        <v>59</v>
      </c>
      <c r="M714" s="28" t="s">
        <v>141</v>
      </c>
      <c r="N714" s="31">
        <v>9006.5499999999993</v>
      </c>
      <c r="O714" s="32"/>
      <c r="P714" s="32">
        <f t="shared" si="374"/>
        <v>9006.5499999999993</v>
      </c>
      <c r="Q714" s="35">
        <v>1091</v>
      </c>
      <c r="R714" s="35"/>
      <c r="S714" s="32"/>
      <c r="T714" s="33">
        <f t="shared" si="390"/>
        <v>1576.1462499999998</v>
      </c>
      <c r="U714" s="35">
        <f t="shared" si="391"/>
        <v>270.19649999999996</v>
      </c>
      <c r="V714" s="48">
        <f t="shared" si="383"/>
        <v>630.81899999999996</v>
      </c>
      <c r="W714" s="35">
        <f t="shared" si="392"/>
        <v>180.131</v>
      </c>
      <c r="X714" s="41">
        <v>1507.1</v>
      </c>
      <c r="Y714" s="35">
        <v>708.25</v>
      </c>
      <c r="Z714" s="32"/>
      <c r="AA714" s="49"/>
      <c r="AB714" s="35"/>
      <c r="AC714" s="41"/>
      <c r="AD714" s="35">
        <f t="shared" si="393"/>
        <v>153.11134999999999</v>
      </c>
      <c r="AE714" s="35">
        <f t="shared" si="394"/>
        <v>3962.8820000000001</v>
      </c>
      <c r="AF714" s="41">
        <f t="shared" si="395"/>
        <v>8410.92</v>
      </c>
      <c r="AG714" s="32">
        <f t="shared" si="396"/>
        <v>17522.75</v>
      </c>
      <c r="AH714" s="35">
        <v>4503.3</v>
      </c>
      <c r="AI714" s="35">
        <f t="shared" si="384"/>
        <v>4503.2749999999996</v>
      </c>
      <c r="AJ714" s="35">
        <f t="shared" si="385"/>
        <v>1051.365</v>
      </c>
      <c r="AK714" s="35">
        <f t="shared" si="386"/>
        <v>1752.2749999999999</v>
      </c>
      <c r="AL714" s="35">
        <f t="shared" si="387"/>
        <v>5256.8249999999998</v>
      </c>
      <c r="AM714" s="35">
        <f t="shared" si="388"/>
        <v>4205.46</v>
      </c>
      <c r="AN714" s="35"/>
      <c r="AO714" s="35"/>
      <c r="AP714" s="35"/>
      <c r="AQ714" s="35"/>
      <c r="AR714" s="36">
        <f t="shared" ref="AR714:AR762" si="397">(P714+Q714+R714+S714+T714+U714+V714+W714+X714+Y714+Z714+AA714+AB714+AC714+AD714)*12+(AE714+AF714+AG714+AH714+AI714+AJ714+AK714+AL714+AM714+AN714+AO714+AP714+AQ714)</f>
        <v>232648.70119999998</v>
      </c>
      <c r="AS714" s="35"/>
    </row>
    <row r="715" spans="1:45" s="8" customFormat="1" x14ac:dyDescent="0.2">
      <c r="A715" s="24">
        <f t="shared" si="389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27">
        <v>42917</v>
      </c>
      <c r="G715" s="24">
        <v>10</v>
      </c>
      <c r="H715" s="28">
        <v>40</v>
      </c>
      <c r="I715" s="29" t="s">
        <v>69</v>
      </c>
      <c r="J715" s="30" t="s">
        <v>35</v>
      </c>
      <c r="K715" s="29" t="s">
        <v>70</v>
      </c>
      <c r="L715" s="28" t="s">
        <v>59</v>
      </c>
      <c r="M715" s="28" t="s">
        <v>141</v>
      </c>
      <c r="N715" s="31">
        <v>7723.6</v>
      </c>
      <c r="O715" s="32"/>
      <c r="P715" s="32">
        <f t="shared" si="374"/>
        <v>7723.6</v>
      </c>
      <c r="Q715" s="35">
        <v>1091</v>
      </c>
      <c r="R715" s="35"/>
      <c r="S715" s="32"/>
      <c r="T715" s="33">
        <f t="shared" si="390"/>
        <v>1351.6299999999999</v>
      </c>
      <c r="U715" s="35">
        <f t="shared" si="391"/>
        <v>231.708</v>
      </c>
      <c r="V715" s="48">
        <f t="shared" si="383"/>
        <v>463.416</v>
      </c>
      <c r="W715" s="35">
        <f t="shared" si="392"/>
        <v>154.47200000000001</v>
      </c>
      <c r="X715" s="41"/>
      <c r="Y715" s="35">
        <v>708.25</v>
      </c>
      <c r="Z715" s="32"/>
      <c r="AA715" s="49"/>
      <c r="AB715" s="35"/>
      <c r="AC715" s="41"/>
      <c r="AD715" s="35">
        <f t="shared" si="393"/>
        <v>131.30120000000002</v>
      </c>
      <c r="AE715" s="35">
        <f t="shared" si="394"/>
        <v>3398.384</v>
      </c>
      <c r="AF715" s="41">
        <f t="shared" si="395"/>
        <v>6178.8799999999992</v>
      </c>
      <c r="AG715" s="32">
        <f t="shared" si="396"/>
        <v>12872.666666666666</v>
      </c>
      <c r="AH715" s="35">
        <v>3861.75</v>
      </c>
      <c r="AI715" s="35">
        <f t="shared" si="384"/>
        <v>3861.7999999999997</v>
      </c>
      <c r="AJ715" s="35">
        <f t="shared" si="385"/>
        <v>772.3599999999999</v>
      </c>
      <c r="AK715" s="35">
        <f t="shared" si="386"/>
        <v>1287.2666666666667</v>
      </c>
      <c r="AL715" s="35">
        <f t="shared" si="387"/>
        <v>3861.7999999999997</v>
      </c>
      <c r="AM715" s="35">
        <f t="shared" si="388"/>
        <v>3089.4399999999996</v>
      </c>
      <c r="AN715" s="35"/>
      <c r="AO715" s="35"/>
      <c r="AP715" s="35"/>
      <c r="AQ715" s="35"/>
      <c r="AR715" s="36">
        <f t="shared" si="397"/>
        <v>181448.87373333331</v>
      </c>
      <c r="AS715" s="35"/>
    </row>
    <row r="716" spans="1:45" s="8" customFormat="1" x14ac:dyDescent="0.2">
      <c r="A716" s="24">
        <f t="shared" si="389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27">
        <v>39022</v>
      </c>
      <c r="G716" s="24">
        <v>8</v>
      </c>
      <c r="H716" s="28">
        <v>40</v>
      </c>
      <c r="I716" s="29" t="s">
        <v>69</v>
      </c>
      <c r="J716" s="30" t="s">
        <v>37</v>
      </c>
      <c r="K716" s="29" t="s">
        <v>70</v>
      </c>
      <c r="L716" s="28" t="s">
        <v>59</v>
      </c>
      <c r="M716" s="28" t="s">
        <v>141</v>
      </c>
      <c r="N716" s="31">
        <v>6999.5</v>
      </c>
      <c r="O716" s="32"/>
      <c r="P716" s="32">
        <f t="shared" si="374"/>
        <v>6999.5</v>
      </c>
      <c r="Q716" s="35">
        <v>1091</v>
      </c>
      <c r="R716" s="35"/>
      <c r="S716" s="32"/>
      <c r="T716" s="33">
        <f t="shared" si="390"/>
        <v>1224.9124999999999</v>
      </c>
      <c r="U716" s="35">
        <f t="shared" si="391"/>
        <v>209.98499999999999</v>
      </c>
      <c r="V716" s="48">
        <f t="shared" si="383"/>
        <v>520.76400000000001</v>
      </c>
      <c r="W716" s="35">
        <f t="shared" si="392"/>
        <v>139.99</v>
      </c>
      <c r="X716" s="41">
        <v>1679.9</v>
      </c>
      <c r="Y716" s="35">
        <v>708.25</v>
      </c>
      <c r="Z716" s="32"/>
      <c r="AA716" s="49"/>
      <c r="AB716" s="35"/>
      <c r="AC716" s="41"/>
      <c r="AD716" s="35">
        <f t="shared" si="393"/>
        <v>118.9915</v>
      </c>
      <c r="AE716" s="35">
        <f t="shared" si="394"/>
        <v>3079.78</v>
      </c>
      <c r="AF716" s="41">
        <f t="shared" si="395"/>
        <v>6943.52</v>
      </c>
      <c r="AG716" s="32">
        <f t="shared" si="396"/>
        <v>14465.666666666666</v>
      </c>
      <c r="AH716" s="35">
        <v>3499.8</v>
      </c>
      <c r="AI716" s="35">
        <f t="shared" si="384"/>
        <v>3499.75</v>
      </c>
      <c r="AJ716" s="35">
        <f t="shared" si="385"/>
        <v>867.94</v>
      </c>
      <c r="AK716" s="35">
        <f t="shared" si="386"/>
        <v>1446.5666666666666</v>
      </c>
      <c r="AL716" s="35">
        <f t="shared" si="387"/>
        <v>4339.7</v>
      </c>
      <c r="AM716" s="35">
        <f t="shared" si="388"/>
        <v>3471.76</v>
      </c>
      <c r="AN716" s="35"/>
      <c r="AO716" s="35"/>
      <c r="AP716" s="35"/>
      <c r="AQ716" s="35"/>
      <c r="AR716" s="36">
        <f t="shared" si="397"/>
        <v>193933.99933333334</v>
      </c>
      <c r="AS716" s="35"/>
    </row>
    <row r="717" spans="1:45" s="8" customFormat="1" x14ac:dyDescent="0.2">
      <c r="A717" s="24">
        <f t="shared" si="389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27">
        <v>39980</v>
      </c>
      <c r="G717" s="24">
        <v>8</v>
      </c>
      <c r="H717" s="28">
        <v>40</v>
      </c>
      <c r="I717" s="29" t="s">
        <v>69</v>
      </c>
      <c r="J717" s="30" t="s">
        <v>37</v>
      </c>
      <c r="K717" s="29" t="s">
        <v>70</v>
      </c>
      <c r="L717" s="28" t="s">
        <v>59</v>
      </c>
      <c r="M717" s="28" t="s">
        <v>141</v>
      </c>
      <c r="N717" s="31">
        <v>6999.5</v>
      </c>
      <c r="O717" s="32"/>
      <c r="P717" s="32">
        <f>N717+O717</f>
        <v>6999.5</v>
      </c>
      <c r="Q717" s="35">
        <v>1091</v>
      </c>
      <c r="R717" s="35"/>
      <c r="S717" s="32"/>
      <c r="T717" s="33">
        <f t="shared" si="390"/>
        <v>1224.9124999999999</v>
      </c>
      <c r="U717" s="35">
        <f t="shared" si="391"/>
        <v>209.98499999999999</v>
      </c>
      <c r="V717" s="48">
        <f t="shared" si="383"/>
        <v>503.96519999999998</v>
      </c>
      <c r="W717" s="35">
        <f t="shared" si="392"/>
        <v>139.99</v>
      </c>
      <c r="X717" s="41">
        <v>1399.92</v>
      </c>
      <c r="Y717" s="35">
        <v>708.25</v>
      </c>
      <c r="Z717" s="32"/>
      <c r="AA717" s="49"/>
      <c r="AB717" s="35"/>
      <c r="AC717" s="41"/>
      <c r="AD717" s="35">
        <f t="shared" si="393"/>
        <v>118.9915</v>
      </c>
      <c r="AE717" s="35">
        <f t="shared" si="394"/>
        <v>3079.78</v>
      </c>
      <c r="AF717" s="41">
        <f t="shared" si="395"/>
        <v>6719.5360000000001</v>
      </c>
      <c r="AG717" s="32">
        <f t="shared" si="396"/>
        <v>13999.033333333333</v>
      </c>
      <c r="AH717" s="35">
        <v>3499.8</v>
      </c>
      <c r="AI717" s="35">
        <f t="shared" si="384"/>
        <v>3499.75</v>
      </c>
      <c r="AJ717" s="35">
        <f t="shared" si="385"/>
        <v>839.94200000000001</v>
      </c>
      <c r="AK717" s="35">
        <f t="shared" si="386"/>
        <v>1399.9033333333332</v>
      </c>
      <c r="AL717" s="35">
        <f t="shared" si="387"/>
        <v>4199.71</v>
      </c>
      <c r="AM717" s="35">
        <f t="shared" si="388"/>
        <v>3359.768</v>
      </c>
      <c r="AN717" s="35"/>
      <c r="AO717" s="35"/>
      <c r="AP717" s="35"/>
      <c r="AQ717" s="35"/>
      <c r="AR717" s="36">
        <f t="shared" si="397"/>
        <v>189355.39306666667</v>
      </c>
      <c r="AS717" s="35"/>
    </row>
    <row r="718" spans="1:45" s="8" customFormat="1" x14ac:dyDescent="0.2">
      <c r="A718" s="24">
        <f t="shared" si="389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27">
        <v>40041</v>
      </c>
      <c r="G718" s="24">
        <v>8</v>
      </c>
      <c r="H718" s="28">
        <v>40</v>
      </c>
      <c r="I718" s="29" t="s">
        <v>69</v>
      </c>
      <c r="J718" s="30" t="s">
        <v>27</v>
      </c>
      <c r="K718" s="29" t="s">
        <v>70</v>
      </c>
      <c r="L718" s="28" t="s">
        <v>59</v>
      </c>
      <c r="M718" s="28" t="s">
        <v>141</v>
      </c>
      <c r="N718" s="31">
        <v>6999.5</v>
      </c>
      <c r="O718" s="32"/>
      <c r="P718" s="32">
        <f t="shared" si="374"/>
        <v>6999.5</v>
      </c>
      <c r="Q718" s="35">
        <v>1091</v>
      </c>
      <c r="R718" s="35"/>
      <c r="S718" s="32"/>
      <c r="T718" s="33">
        <f t="shared" si="390"/>
        <v>1224.9124999999999</v>
      </c>
      <c r="U718" s="35">
        <f t="shared" si="391"/>
        <v>209.98499999999999</v>
      </c>
      <c r="V718" s="48">
        <f t="shared" si="383"/>
        <v>503.96519999999998</v>
      </c>
      <c r="W718" s="35">
        <f t="shared" si="392"/>
        <v>139.99</v>
      </c>
      <c r="X718" s="41">
        <v>1399.92</v>
      </c>
      <c r="Y718" s="35">
        <v>708.25</v>
      </c>
      <c r="Z718" s="32"/>
      <c r="AA718" s="49"/>
      <c r="AB718" s="35"/>
      <c r="AC718" s="41"/>
      <c r="AD718" s="35">
        <f t="shared" si="393"/>
        <v>118.9915</v>
      </c>
      <c r="AE718" s="35">
        <f t="shared" si="394"/>
        <v>3079.78</v>
      </c>
      <c r="AF718" s="41">
        <f t="shared" si="395"/>
        <v>6719.5360000000001</v>
      </c>
      <c r="AG718" s="32">
        <f t="shared" si="396"/>
        <v>13999.033333333333</v>
      </c>
      <c r="AH718" s="35">
        <v>3499.8</v>
      </c>
      <c r="AI718" s="35">
        <f t="shared" si="384"/>
        <v>3499.75</v>
      </c>
      <c r="AJ718" s="35">
        <f t="shared" si="385"/>
        <v>839.94200000000001</v>
      </c>
      <c r="AK718" s="35">
        <f t="shared" si="386"/>
        <v>1399.9033333333332</v>
      </c>
      <c r="AL718" s="35">
        <f t="shared" si="387"/>
        <v>4199.71</v>
      </c>
      <c r="AM718" s="35">
        <f t="shared" si="388"/>
        <v>3359.768</v>
      </c>
      <c r="AN718" s="35"/>
      <c r="AO718" s="35"/>
      <c r="AP718" s="35"/>
      <c r="AQ718" s="35"/>
      <c r="AR718" s="36">
        <f t="shared" si="397"/>
        <v>189355.39306666667</v>
      </c>
      <c r="AS718" s="35"/>
    </row>
    <row r="719" spans="1:45" s="8" customFormat="1" x14ac:dyDescent="0.2">
      <c r="A719" s="24">
        <f t="shared" si="389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27"/>
      <c r="G719" s="24">
        <v>8</v>
      </c>
      <c r="H719" s="28">
        <v>40</v>
      </c>
      <c r="I719" s="29" t="s">
        <v>68</v>
      </c>
      <c r="J719" s="30" t="s">
        <v>38</v>
      </c>
      <c r="K719" s="29" t="s">
        <v>70</v>
      </c>
      <c r="L719" s="28" t="s">
        <v>59</v>
      </c>
      <c r="M719" s="28"/>
      <c r="N719" s="31">
        <v>6999.5</v>
      </c>
      <c r="O719" s="32"/>
      <c r="P719" s="32">
        <f t="shared" ref="P719:P768" si="398">N719+O719</f>
        <v>6999.5</v>
      </c>
      <c r="Q719" s="35">
        <v>1091</v>
      </c>
      <c r="R719" s="35"/>
      <c r="S719" s="32"/>
      <c r="T719" s="33">
        <f t="shared" si="390"/>
        <v>1224.9124999999999</v>
      </c>
      <c r="U719" s="35">
        <f t="shared" si="391"/>
        <v>209.98499999999999</v>
      </c>
      <c r="V719" s="48">
        <f t="shared" si="383"/>
        <v>419.96999999999997</v>
      </c>
      <c r="W719" s="35">
        <f t="shared" si="392"/>
        <v>139.99</v>
      </c>
      <c r="X719" s="41"/>
      <c r="Y719" s="35">
        <v>708.25</v>
      </c>
      <c r="Z719" s="32"/>
      <c r="AA719" s="49"/>
      <c r="AB719" s="35"/>
      <c r="AC719" s="41"/>
      <c r="AD719" s="35">
        <f t="shared" si="393"/>
        <v>118.9915</v>
      </c>
      <c r="AE719" s="35">
        <f t="shared" si="394"/>
        <v>3079.78</v>
      </c>
      <c r="AF719" s="41">
        <f t="shared" si="395"/>
        <v>5599.6</v>
      </c>
      <c r="AG719" s="32">
        <f t="shared" si="396"/>
        <v>11665.833333333334</v>
      </c>
      <c r="AH719" s="35">
        <v>0</v>
      </c>
      <c r="AI719" s="35">
        <f t="shared" si="384"/>
        <v>3499.75</v>
      </c>
      <c r="AJ719" s="35">
        <f t="shared" si="385"/>
        <v>699.95</v>
      </c>
      <c r="AK719" s="35">
        <f t="shared" si="386"/>
        <v>1166.5833333333333</v>
      </c>
      <c r="AL719" s="35">
        <f t="shared" si="387"/>
        <v>3499.75</v>
      </c>
      <c r="AM719" s="35">
        <f t="shared" si="388"/>
        <v>2799.8</v>
      </c>
      <c r="AN719" s="35"/>
      <c r="AO719" s="35"/>
      <c r="AP719" s="35"/>
      <c r="AQ719" s="35"/>
      <c r="AR719" s="36">
        <f t="shared" si="397"/>
        <v>162962.23466666666</v>
      </c>
      <c r="AS719" s="35" t="s">
        <v>72</v>
      </c>
    </row>
    <row r="720" spans="1:45" s="8" customFormat="1" x14ac:dyDescent="0.2">
      <c r="A720" s="24">
        <f t="shared" si="389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27">
        <v>40714</v>
      </c>
      <c r="G720" s="24">
        <v>7</v>
      </c>
      <c r="H720" s="28">
        <v>40</v>
      </c>
      <c r="I720" s="29" t="s">
        <v>69</v>
      </c>
      <c r="J720" s="30" t="s">
        <v>28</v>
      </c>
      <c r="K720" s="29" t="s">
        <v>70</v>
      </c>
      <c r="L720" s="28" t="s">
        <v>59</v>
      </c>
      <c r="M720" s="28" t="s">
        <v>141</v>
      </c>
      <c r="N720" s="31">
        <v>6654.95</v>
      </c>
      <c r="O720" s="32"/>
      <c r="P720" s="32">
        <f t="shared" si="398"/>
        <v>6654.95</v>
      </c>
      <c r="Q720" s="35">
        <v>1091</v>
      </c>
      <c r="R720" s="35"/>
      <c r="S720" s="32"/>
      <c r="T720" s="33">
        <f t="shared" si="390"/>
        <v>1164.6162499999998</v>
      </c>
      <c r="U720" s="35">
        <f t="shared" si="391"/>
        <v>199.64849999999998</v>
      </c>
      <c r="V720" s="48">
        <f t="shared" si="383"/>
        <v>463.18379999999996</v>
      </c>
      <c r="W720" s="35">
        <f t="shared" si="392"/>
        <v>133.09899999999999</v>
      </c>
      <c r="X720" s="41">
        <v>1064.78</v>
      </c>
      <c r="Y720" s="35">
        <v>708.25</v>
      </c>
      <c r="Z720" s="32"/>
      <c r="AA720" s="49"/>
      <c r="AB720" s="35"/>
      <c r="AC720" s="41"/>
      <c r="AD720" s="35">
        <f t="shared" si="393"/>
        <v>113.13415000000001</v>
      </c>
      <c r="AE720" s="35">
        <f t="shared" si="394"/>
        <v>2928.1779999999999</v>
      </c>
      <c r="AF720" s="41">
        <f t="shared" si="395"/>
        <v>6175.7839999999997</v>
      </c>
      <c r="AG720" s="32">
        <f t="shared" si="396"/>
        <v>12866.216666666665</v>
      </c>
      <c r="AH720" s="35">
        <v>3327.45</v>
      </c>
      <c r="AI720" s="35">
        <f t="shared" si="384"/>
        <v>3327.4749999999999</v>
      </c>
      <c r="AJ720" s="35">
        <f t="shared" si="385"/>
        <v>771.97299999999996</v>
      </c>
      <c r="AK720" s="35">
        <f t="shared" si="386"/>
        <v>1286.6216666666664</v>
      </c>
      <c r="AL720" s="35">
        <f t="shared" si="387"/>
        <v>3859.8649999999993</v>
      </c>
      <c r="AM720" s="35">
        <f t="shared" si="388"/>
        <v>3087.8919999999998</v>
      </c>
      <c r="AN720" s="35"/>
      <c r="AO720" s="35"/>
      <c r="AP720" s="35"/>
      <c r="AQ720" s="35"/>
      <c r="AR720" s="36">
        <f t="shared" si="397"/>
        <v>176743.39573333337</v>
      </c>
      <c r="AS720" s="35"/>
    </row>
    <row r="721" spans="1:45" s="8" customFormat="1" x14ac:dyDescent="0.2">
      <c r="A721" s="24">
        <f t="shared" si="389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27">
        <v>42310</v>
      </c>
      <c r="G721" s="24">
        <v>7</v>
      </c>
      <c r="H721" s="28">
        <v>40</v>
      </c>
      <c r="I721" s="29" t="s">
        <v>69</v>
      </c>
      <c r="J721" s="30" t="s">
        <v>28</v>
      </c>
      <c r="K721" s="29" t="s">
        <v>70</v>
      </c>
      <c r="L721" s="28" t="s">
        <v>59</v>
      </c>
      <c r="M721" s="28" t="s">
        <v>141</v>
      </c>
      <c r="N721" s="31">
        <v>6654.95</v>
      </c>
      <c r="O721" s="32"/>
      <c r="P721" s="32">
        <f t="shared" si="398"/>
        <v>6654.95</v>
      </c>
      <c r="Q721" s="35">
        <v>1091</v>
      </c>
      <c r="R721" s="35"/>
      <c r="S721" s="32"/>
      <c r="T721" s="33">
        <f t="shared" si="390"/>
        <v>1164.6162499999998</v>
      </c>
      <c r="U721" s="35">
        <f t="shared" si="391"/>
        <v>199.64849999999998</v>
      </c>
      <c r="V721" s="48">
        <f t="shared" si="383"/>
        <v>399.29699999999997</v>
      </c>
      <c r="W721" s="35">
        <f t="shared" si="392"/>
        <v>133.09899999999999</v>
      </c>
      <c r="X721" s="41"/>
      <c r="Y721" s="35">
        <v>708.25</v>
      </c>
      <c r="Z721" s="32"/>
      <c r="AA721" s="49"/>
      <c r="AB721" s="35"/>
      <c r="AC721" s="41"/>
      <c r="AD721" s="35">
        <f t="shared" si="393"/>
        <v>113.13415000000001</v>
      </c>
      <c r="AE721" s="35">
        <f t="shared" si="394"/>
        <v>2928.1779999999999</v>
      </c>
      <c r="AF721" s="41">
        <f t="shared" si="395"/>
        <v>5323.9599999999991</v>
      </c>
      <c r="AG721" s="32">
        <f t="shared" si="396"/>
        <v>11091.583333333332</v>
      </c>
      <c r="AH721" s="35">
        <v>0</v>
      </c>
      <c r="AI721" s="35">
        <f t="shared" si="384"/>
        <v>3327.4749999999999</v>
      </c>
      <c r="AJ721" s="35">
        <f t="shared" si="385"/>
        <v>665.49499999999989</v>
      </c>
      <c r="AK721" s="35">
        <f t="shared" si="386"/>
        <v>1109.1583333333333</v>
      </c>
      <c r="AL721" s="35">
        <f t="shared" si="387"/>
        <v>3327.4749999999999</v>
      </c>
      <c r="AM721" s="35">
        <f t="shared" si="388"/>
        <v>2661.9799999999996</v>
      </c>
      <c r="AN721" s="35"/>
      <c r="AO721" s="35"/>
      <c r="AP721" s="35"/>
      <c r="AQ721" s="35"/>
      <c r="AR721" s="36">
        <f t="shared" si="397"/>
        <v>156003.24346666667</v>
      </c>
      <c r="AS721" s="35"/>
    </row>
    <row r="722" spans="1:45" s="8" customFormat="1" x14ac:dyDescent="0.2">
      <c r="A722" s="24">
        <f t="shared" si="389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27">
        <v>42994</v>
      </c>
      <c r="G722" s="24">
        <v>7</v>
      </c>
      <c r="H722" s="28">
        <v>40</v>
      </c>
      <c r="I722" s="29" t="s">
        <v>69</v>
      </c>
      <c r="J722" s="30" t="s">
        <v>28</v>
      </c>
      <c r="K722" s="29" t="s">
        <v>70</v>
      </c>
      <c r="L722" s="28" t="s">
        <v>59</v>
      </c>
      <c r="M722" s="28" t="s">
        <v>141</v>
      </c>
      <c r="N722" s="31">
        <v>6654.95</v>
      </c>
      <c r="O722" s="32"/>
      <c r="P722" s="32">
        <f t="shared" si="398"/>
        <v>6654.95</v>
      </c>
      <c r="Q722" s="35">
        <v>1091</v>
      </c>
      <c r="R722" s="35"/>
      <c r="S722" s="32"/>
      <c r="T722" s="33">
        <f t="shared" si="390"/>
        <v>1164.6162499999998</v>
      </c>
      <c r="U722" s="35">
        <f t="shared" si="391"/>
        <v>199.64849999999998</v>
      </c>
      <c r="V722" s="48">
        <f t="shared" si="383"/>
        <v>399.29699999999997</v>
      </c>
      <c r="W722" s="35">
        <f t="shared" si="392"/>
        <v>133.09899999999999</v>
      </c>
      <c r="X722" s="41"/>
      <c r="Y722" s="35">
        <v>708.25</v>
      </c>
      <c r="Z722" s="32"/>
      <c r="AA722" s="49"/>
      <c r="AB722" s="35"/>
      <c r="AC722" s="41"/>
      <c r="AD722" s="35">
        <f t="shared" si="393"/>
        <v>113.13415000000001</v>
      </c>
      <c r="AE722" s="35">
        <f t="shared" si="394"/>
        <v>2928.1779999999999</v>
      </c>
      <c r="AF722" s="41">
        <f t="shared" si="395"/>
        <v>5323.9599999999991</v>
      </c>
      <c r="AG722" s="32">
        <f t="shared" si="396"/>
        <v>11091.583333333332</v>
      </c>
      <c r="AH722" s="35">
        <v>3327.45</v>
      </c>
      <c r="AI722" s="35">
        <f t="shared" si="384"/>
        <v>3327.4749999999999</v>
      </c>
      <c r="AJ722" s="35">
        <f t="shared" si="385"/>
        <v>665.49499999999989</v>
      </c>
      <c r="AK722" s="35">
        <f t="shared" si="386"/>
        <v>1109.1583333333333</v>
      </c>
      <c r="AL722" s="35">
        <f t="shared" si="387"/>
        <v>3327.4749999999999</v>
      </c>
      <c r="AM722" s="35">
        <f t="shared" si="388"/>
        <v>2661.9799999999996</v>
      </c>
      <c r="AN722" s="35"/>
      <c r="AO722" s="35"/>
      <c r="AP722" s="35"/>
      <c r="AQ722" s="35"/>
      <c r="AR722" s="36">
        <f t="shared" si="397"/>
        <v>159330.69346666668</v>
      </c>
      <c r="AS722" s="35"/>
    </row>
    <row r="723" spans="1:45" s="8" customFormat="1" x14ac:dyDescent="0.2">
      <c r="A723" s="24">
        <f t="shared" si="389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27">
        <v>42110</v>
      </c>
      <c r="G723" s="24">
        <v>6</v>
      </c>
      <c r="H723" s="28">
        <v>40</v>
      </c>
      <c r="I723" s="29" t="s">
        <v>69</v>
      </c>
      <c r="J723" s="30" t="s">
        <v>40</v>
      </c>
      <c r="K723" s="29" t="s">
        <v>70</v>
      </c>
      <c r="L723" s="28" t="s">
        <v>59</v>
      </c>
      <c r="M723" s="28" t="s">
        <v>141</v>
      </c>
      <c r="N723" s="31">
        <v>6312.25</v>
      </c>
      <c r="O723" s="32"/>
      <c r="P723" s="32">
        <f t="shared" si="398"/>
        <v>6312.25</v>
      </c>
      <c r="Q723" s="35">
        <v>1091</v>
      </c>
      <c r="R723" s="35"/>
      <c r="S723" s="32"/>
      <c r="T723" s="33">
        <f t="shared" si="390"/>
        <v>1104.64375</v>
      </c>
      <c r="U723" s="35">
        <f t="shared" si="391"/>
        <v>189.36750000000001</v>
      </c>
      <c r="V723" s="48">
        <f t="shared" si="383"/>
        <v>378.73500000000001</v>
      </c>
      <c r="W723" s="35">
        <f t="shared" si="392"/>
        <v>126.245</v>
      </c>
      <c r="X723" s="41"/>
      <c r="Y723" s="35">
        <v>708.25</v>
      </c>
      <c r="Z723" s="32"/>
      <c r="AA723" s="49"/>
      <c r="AB723" s="35"/>
      <c r="AC723" s="41"/>
      <c r="AD723" s="35">
        <f t="shared" si="393"/>
        <v>107.30825</v>
      </c>
      <c r="AE723" s="35">
        <f t="shared" si="394"/>
        <v>2777.3900000000003</v>
      </c>
      <c r="AF723" s="41">
        <f t="shared" si="395"/>
        <v>5049.8</v>
      </c>
      <c r="AG723" s="32">
        <f t="shared" si="396"/>
        <v>10520.416666666666</v>
      </c>
      <c r="AH723" s="35">
        <v>3156.15</v>
      </c>
      <c r="AI723" s="35">
        <f t="shared" si="384"/>
        <v>3156.125</v>
      </c>
      <c r="AJ723" s="35">
        <f t="shared" si="385"/>
        <v>631.22500000000002</v>
      </c>
      <c r="AK723" s="35">
        <f t="shared" si="386"/>
        <v>1052.0416666666667</v>
      </c>
      <c r="AL723" s="35">
        <f t="shared" si="387"/>
        <v>3156.125</v>
      </c>
      <c r="AM723" s="35">
        <f t="shared" si="388"/>
        <v>2524.9</v>
      </c>
      <c r="AN723" s="35"/>
      <c r="AO723" s="35"/>
      <c r="AP723" s="35"/>
      <c r="AQ723" s="35"/>
      <c r="AR723" s="36">
        <f t="shared" si="397"/>
        <v>152237.76733333335</v>
      </c>
      <c r="AS723" s="35"/>
    </row>
    <row r="724" spans="1:45" s="8" customFormat="1" x14ac:dyDescent="0.2">
      <c r="A724" s="24">
        <f t="shared" si="389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27">
        <v>42675</v>
      </c>
      <c r="G724" s="24">
        <v>6</v>
      </c>
      <c r="H724" s="28">
        <v>40</v>
      </c>
      <c r="I724" s="29" t="s">
        <v>69</v>
      </c>
      <c r="J724" s="30" t="s">
        <v>40</v>
      </c>
      <c r="K724" s="29" t="s">
        <v>70</v>
      </c>
      <c r="L724" s="28" t="s">
        <v>59</v>
      </c>
      <c r="M724" s="28" t="s">
        <v>141</v>
      </c>
      <c r="N724" s="31">
        <v>6312.25</v>
      </c>
      <c r="O724" s="32"/>
      <c r="P724" s="32">
        <f t="shared" si="398"/>
        <v>6312.25</v>
      </c>
      <c r="Q724" s="35">
        <v>1091</v>
      </c>
      <c r="R724" s="35"/>
      <c r="S724" s="32"/>
      <c r="T724" s="33">
        <f t="shared" si="390"/>
        <v>1104.64375</v>
      </c>
      <c r="U724" s="35">
        <f t="shared" si="391"/>
        <v>189.36750000000001</v>
      </c>
      <c r="V724" s="48">
        <f t="shared" si="383"/>
        <v>378.73500000000001</v>
      </c>
      <c r="W724" s="35">
        <f t="shared" si="392"/>
        <v>126.245</v>
      </c>
      <c r="X724" s="41"/>
      <c r="Y724" s="35">
        <v>708.25</v>
      </c>
      <c r="Z724" s="32"/>
      <c r="AA724" s="49"/>
      <c r="AB724" s="35"/>
      <c r="AC724" s="41"/>
      <c r="AD724" s="35">
        <f t="shared" si="393"/>
        <v>107.30825</v>
      </c>
      <c r="AE724" s="35">
        <f t="shared" si="394"/>
        <v>2777.3900000000003</v>
      </c>
      <c r="AF724" s="41">
        <f t="shared" si="395"/>
        <v>5049.8</v>
      </c>
      <c r="AG724" s="32">
        <f t="shared" si="396"/>
        <v>10520.416666666666</v>
      </c>
      <c r="AH724" s="35">
        <v>3156.15</v>
      </c>
      <c r="AI724" s="35">
        <f t="shared" si="384"/>
        <v>3156.125</v>
      </c>
      <c r="AJ724" s="35">
        <f t="shared" si="385"/>
        <v>631.22500000000002</v>
      </c>
      <c r="AK724" s="35">
        <f t="shared" si="386"/>
        <v>1052.0416666666667</v>
      </c>
      <c r="AL724" s="35">
        <f t="shared" si="387"/>
        <v>3156.125</v>
      </c>
      <c r="AM724" s="35">
        <f t="shared" si="388"/>
        <v>2524.9</v>
      </c>
      <c r="AN724" s="35"/>
      <c r="AO724" s="35"/>
      <c r="AP724" s="35"/>
      <c r="AQ724" s="35"/>
      <c r="AR724" s="36">
        <f t="shared" si="397"/>
        <v>152237.76733333335</v>
      </c>
      <c r="AS724" s="35"/>
    </row>
    <row r="725" spans="1:45" s="8" customFormat="1" x14ac:dyDescent="0.2">
      <c r="A725" s="24">
        <f t="shared" si="389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27">
        <v>43070</v>
      </c>
      <c r="G725" s="24">
        <v>4</v>
      </c>
      <c r="H725" s="28">
        <v>40</v>
      </c>
      <c r="I725" s="29" t="s">
        <v>69</v>
      </c>
      <c r="J725" s="30" t="s">
        <v>33</v>
      </c>
      <c r="K725" s="29" t="s">
        <v>70</v>
      </c>
      <c r="L725" s="28" t="s">
        <v>59</v>
      </c>
      <c r="M725" s="28" t="s">
        <v>141</v>
      </c>
      <c r="N725" s="31">
        <v>5723.25</v>
      </c>
      <c r="O725" s="32"/>
      <c r="P725" s="32">
        <f t="shared" si="398"/>
        <v>5723.25</v>
      </c>
      <c r="Q725" s="35">
        <v>1091</v>
      </c>
      <c r="R725" s="35"/>
      <c r="S725" s="32"/>
      <c r="T725" s="33">
        <f t="shared" si="390"/>
        <v>1001.5687499999999</v>
      </c>
      <c r="U725" s="35">
        <f t="shared" si="391"/>
        <v>171.69749999999999</v>
      </c>
      <c r="V725" s="48">
        <f t="shared" si="383"/>
        <v>343.39499999999998</v>
      </c>
      <c r="W725" s="35">
        <f t="shared" si="392"/>
        <v>114.465</v>
      </c>
      <c r="X725" s="41"/>
      <c r="Y725" s="35">
        <v>708.25</v>
      </c>
      <c r="Z725" s="32"/>
      <c r="AA725" s="49"/>
      <c r="AB725" s="35"/>
      <c r="AC725" s="41"/>
      <c r="AD725" s="35">
        <f t="shared" si="393"/>
        <v>97.29525000000001</v>
      </c>
      <c r="AE725" s="35">
        <f t="shared" si="394"/>
        <v>2518.23</v>
      </c>
      <c r="AF725" s="41">
        <f t="shared" si="395"/>
        <v>4578.6000000000004</v>
      </c>
      <c r="AG725" s="32">
        <f t="shared" si="396"/>
        <v>9538.75</v>
      </c>
      <c r="AH725" s="35">
        <v>2861.55</v>
      </c>
      <c r="AI725" s="35">
        <f t="shared" si="384"/>
        <v>2861.625</v>
      </c>
      <c r="AJ725" s="35">
        <f t="shared" si="385"/>
        <v>572.32500000000005</v>
      </c>
      <c r="AK725" s="35">
        <f t="shared" si="386"/>
        <v>953.875</v>
      </c>
      <c r="AL725" s="35">
        <f t="shared" si="387"/>
        <v>2861.625</v>
      </c>
      <c r="AM725" s="35">
        <f t="shared" si="388"/>
        <v>2289.3000000000002</v>
      </c>
      <c r="AN725" s="35"/>
      <c r="AO725" s="35"/>
      <c r="AP725" s="35"/>
      <c r="AQ725" s="35"/>
      <c r="AR725" s="36">
        <f t="shared" si="397"/>
        <v>140046.93799999999</v>
      </c>
      <c r="AS725" s="35"/>
    </row>
    <row r="726" spans="1:45" s="8" customFormat="1" x14ac:dyDescent="0.2">
      <c r="A726" s="24">
        <f t="shared" si="389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27">
        <v>40041</v>
      </c>
      <c r="G726" s="24">
        <v>4</v>
      </c>
      <c r="H726" s="28">
        <v>40</v>
      </c>
      <c r="I726" s="29" t="s">
        <v>69</v>
      </c>
      <c r="J726" s="30" t="s">
        <v>33</v>
      </c>
      <c r="K726" s="29" t="s">
        <v>70</v>
      </c>
      <c r="L726" s="28" t="s">
        <v>59</v>
      </c>
      <c r="M726" s="28" t="s">
        <v>141</v>
      </c>
      <c r="N726" s="31">
        <v>5723.25</v>
      </c>
      <c r="O726" s="32"/>
      <c r="P726" s="32">
        <f t="shared" si="398"/>
        <v>5723.25</v>
      </c>
      <c r="Q726" s="35">
        <v>1091</v>
      </c>
      <c r="R726" s="35"/>
      <c r="S726" s="32"/>
      <c r="T726" s="33">
        <f t="shared" si="390"/>
        <v>1001.5687499999999</v>
      </c>
      <c r="U726" s="35">
        <f t="shared" si="391"/>
        <v>171.69749999999999</v>
      </c>
      <c r="V726" s="48">
        <f t="shared" si="383"/>
        <v>412.07219999999995</v>
      </c>
      <c r="W726" s="35">
        <f t="shared" si="392"/>
        <v>114.465</v>
      </c>
      <c r="X726" s="41">
        <v>1144.6199999999999</v>
      </c>
      <c r="Y726" s="35">
        <v>708.25</v>
      </c>
      <c r="Z726" s="32"/>
      <c r="AA726" s="49"/>
      <c r="AB726" s="35"/>
      <c r="AC726" s="41"/>
      <c r="AD726" s="35">
        <f t="shared" si="393"/>
        <v>97.29525000000001</v>
      </c>
      <c r="AE726" s="35">
        <f t="shared" si="394"/>
        <v>2518.23</v>
      </c>
      <c r="AF726" s="41">
        <f t="shared" si="395"/>
        <v>5494.2960000000003</v>
      </c>
      <c r="AG726" s="32">
        <f t="shared" si="396"/>
        <v>11446.45</v>
      </c>
      <c r="AH726" s="35">
        <v>2861.55</v>
      </c>
      <c r="AI726" s="35">
        <f t="shared" si="384"/>
        <v>2861.625</v>
      </c>
      <c r="AJ726" s="35">
        <f t="shared" si="385"/>
        <v>686.78700000000003</v>
      </c>
      <c r="AK726" s="35">
        <f t="shared" si="386"/>
        <v>1144.645</v>
      </c>
      <c r="AL726" s="35">
        <f t="shared" si="387"/>
        <v>3433.9349999999999</v>
      </c>
      <c r="AM726" s="35">
        <f t="shared" si="388"/>
        <v>2747.1480000000001</v>
      </c>
      <c r="AN726" s="35"/>
      <c r="AO726" s="35"/>
      <c r="AP726" s="35"/>
      <c r="AQ726" s="35"/>
      <c r="AR726" s="36">
        <f t="shared" si="397"/>
        <v>158765.29040000003</v>
      </c>
      <c r="AS726" s="35"/>
    </row>
    <row r="727" spans="1:45" s="8" customFormat="1" x14ac:dyDescent="0.2">
      <c r="A727" s="24">
        <f t="shared" si="389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27">
        <v>43010</v>
      </c>
      <c r="G727" s="24">
        <v>4</v>
      </c>
      <c r="H727" s="28">
        <v>40</v>
      </c>
      <c r="I727" s="29" t="s">
        <v>69</v>
      </c>
      <c r="J727" s="30" t="s">
        <v>32</v>
      </c>
      <c r="K727" s="29" t="s">
        <v>70</v>
      </c>
      <c r="L727" s="28" t="s">
        <v>59</v>
      </c>
      <c r="M727" s="28" t="s">
        <v>141</v>
      </c>
      <c r="N727" s="31">
        <v>5723.25</v>
      </c>
      <c r="O727" s="32"/>
      <c r="P727" s="32">
        <f t="shared" si="398"/>
        <v>5723.25</v>
      </c>
      <c r="Q727" s="35">
        <v>1091</v>
      </c>
      <c r="R727" s="35"/>
      <c r="S727" s="32"/>
      <c r="T727" s="33">
        <f t="shared" si="390"/>
        <v>1001.5687499999999</v>
      </c>
      <c r="U727" s="35">
        <f t="shared" si="391"/>
        <v>171.69749999999999</v>
      </c>
      <c r="V727" s="48">
        <f t="shared" si="383"/>
        <v>343.39499999999998</v>
      </c>
      <c r="W727" s="35">
        <f t="shared" si="392"/>
        <v>114.465</v>
      </c>
      <c r="X727" s="41"/>
      <c r="Y727" s="35">
        <v>708.25</v>
      </c>
      <c r="Z727" s="32"/>
      <c r="AA727" s="49"/>
      <c r="AB727" s="35"/>
      <c r="AC727" s="41"/>
      <c r="AD727" s="35">
        <f t="shared" si="393"/>
        <v>97.29525000000001</v>
      </c>
      <c r="AE727" s="35">
        <f t="shared" si="394"/>
        <v>2518.23</v>
      </c>
      <c r="AF727" s="41">
        <f t="shared" si="395"/>
        <v>4578.6000000000004</v>
      </c>
      <c r="AG727" s="32">
        <f t="shared" si="396"/>
        <v>9538.75</v>
      </c>
      <c r="AH727" s="35">
        <v>2861.55</v>
      </c>
      <c r="AI727" s="35">
        <f t="shared" si="384"/>
        <v>2861.625</v>
      </c>
      <c r="AJ727" s="35">
        <f t="shared" si="385"/>
        <v>572.32500000000005</v>
      </c>
      <c r="AK727" s="35">
        <f t="shared" si="386"/>
        <v>953.875</v>
      </c>
      <c r="AL727" s="35">
        <f t="shared" si="387"/>
        <v>2861.625</v>
      </c>
      <c r="AM727" s="35">
        <f t="shared" si="388"/>
        <v>2289.3000000000002</v>
      </c>
      <c r="AN727" s="35"/>
      <c r="AO727" s="35"/>
      <c r="AP727" s="35"/>
      <c r="AQ727" s="35"/>
      <c r="AR727" s="36">
        <f t="shared" si="397"/>
        <v>140046.93799999999</v>
      </c>
      <c r="AS727" s="35"/>
    </row>
    <row r="728" spans="1:45" s="8" customFormat="1" x14ac:dyDescent="0.2">
      <c r="A728" s="24">
        <f t="shared" si="389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27">
        <v>43556</v>
      </c>
      <c r="G728" s="24">
        <v>4</v>
      </c>
      <c r="H728" s="28">
        <v>40</v>
      </c>
      <c r="I728" s="29" t="s">
        <v>69</v>
      </c>
      <c r="J728" s="30" t="s">
        <v>30</v>
      </c>
      <c r="K728" s="29" t="s">
        <v>70</v>
      </c>
      <c r="L728" s="28" t="s">
        <v>59</v>
      </c>
      <c r="M728" s="28" t="s">
        <v>141</v>
      </c>
      <c r="N728" s="31">
        <v>5723.25</v>
      </c>
      <c r="O728" s="32"/>
      <c r="P728" s="32">
        <f t="shared" si="398"/>
        <v>5723.25</v>
      </c>
      <c r="Q728" s="35">
        <v>1091</v>
      </c>
      <c r="R728" s="35"/>
      <c r="S728" s="32"/>
      <c r="T728" s="33">
        <f t="shared" si="390"/>
        <v>1001.5687499999999</v>
      </c>
      <c r="U728" s="35">
        <f t="shared" si="391"/>
        <v>171.69749999999999</v>
      </c>
      <c r="V728" s="48">
        <f t="shared" si="383"/>
        <v>343.39499999999998</v>
      </c>
      <c r="W728" s="35">
        <f t="shared" si="392"/>
        <v>114.465</v>
      </c>
      <c r="X728" s="41"/>
      <c r="Y728" s="35">
        <v>708.25</v>
      </c>
      <c r="Z728" s="32"/>
      <c r="AA728" s="49"/>
      <c r="AB728" s="35"/>
      <c r="AC728" s="41"/>
      <c r="AD728" s="35">
        <f t="shared" si="393"/>
        <v>97.29525000000001</v>
      </c>
      <c r="AE728" s="35">
        <f t="shared" si="394"/>
        <v>2518.23</v>
      </c>
      <c r="AF728" s="41">
        <f t="shared" si="395"/>
        <v>4578.6000000000004</v>
      </c>
      <c r="AG728" s="32">
        <f t="shared" si="396"/>
        <v>9538.75</v>
      </c>
      <c r="AH728" s="35">
        <v>1414.95</v>
      </c>
      <c r="AI728" s="35">
        <f t="shared" si="384"/>
        <v>2861.625</v>
      </c>
      <c r="AJ728" s="35">
        <f t="shared" si="385"/>
        <v>572.32500000000005</v>
      </c>
      <c r="AK728" s="35">
        <f t="shared" si="386"/>
        <v>953.875</v>
      </c>
      <c r="AL728" s="35">
        <f t="shared" si="387"/>
        <v>2861.625</v>
      </c>
      <c r="AM728" s="35">
        <f t="shared" si="388"/>
        <v>2289.3000000000002</v>
      </c>
      <c r="AN728" s="35"/>
      <c r="AO728" s="35"/>
      <c r="AP728" s="35"/>
      <c r="AQ728" s="35"/>
      <c r="AR728" s="36">
        <f t="shared" si="397"/>
        <v>138600.33800000002</v>
      </c>
      <c r="AS728" s="35"/>
    </row>
    <row r="729" spans="1:45" s="8" customFormat="1" x14ac:dyDescent="0.2">
      <c r="A729" s="24">
        <f t="shared" si="389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27">
        <v>42768</v>
      </c>
      <c r="G729" s="24">
        <v>4</v>
      </c>
      <c r="H729" s="28">
        <v>40</v>
      </c>
      <c r="I729" s="29" t="s">
        <v>69</v>
      </c>
      <c r="J729" s="30" t="s">
        <v>30</v>
      </c>
      <c r="K729" s="29" t="s">
        <v>70</v>
      </c>
      <c r="L729" s="28" t="s">
        <v>59</v>
      </c>
      <c r="M729" s="28" t="s">
        <v>141</v>
      </c>
      <c r="N729" s="31">
        <v>5723.25</v>
      </c>
      <c r="O729" s="32"/>
      <c r="P729" s="32">
        <f t="shared" si="398"/>
        <v>5723.25</v>
      </c>
      <c r="Q729" s="35">
        <v>1091</v>
      </c>
      <c r="R729" s="35"/>
      <c r="S729" s="32"/>
      <c r="T729" s="33">
        <f t="shared" si="390"/>
        <v>1001.5687499999999</v>
      </c>
      <c r="U729" s="35">
        <f t="shared" si="391"/>
        <v>171.69749999999999</v>
      </c>
      <c r="V729" s="48">
        <f t="shared" si="383"/>
        <v>343.39499999999998</v>
      </c>
      <c r="W729" s="35">
        <f t="shared" si="392"/>
        <v>114.465</v>
      </c>
      <c r="X729" s="41"/>
      <c r="Y729" s="35">
        <v>708.25</v>
      </c>
      <c r="Z729" s="32"/>
      <c r="AA729" s="49"/>
      <c r="AB729" s="35"/>
      <c r="AC729" s="41"/>
      <c r="AD729" s="35">
        <f t="shared" si="393"/>
        <v>97.29525000000001</v>
      </c>
      <c r="AE729" s="35">
        <f t="shared" si="394"/>
        <v>2518.23</v>
      </c>
      <c r="AF729" s="41">
        <f t="shared" si="395"/>
        <v>4578.6000000000004</v>
      </c>
      <c r="AG729" s="32">
        <f t="shared" si="396"/>
        <v>9538.75</v>
      </c>
      <c r="AH729" s="35">
        <v>2861.55</v>
      </c>
      <c r="AI729" s="35">
        <f t="shared" si="384"/>
        <v>2861.625</v>
      </c>
      <c r="AJ729" s="35">
        <f t="shared" si="385"/>
        <v>572.32500000000005</v>
      </c>
      <c r="AK729" s="35">
        <f t="shared" si="386"/>
        <v>953.875</v>
      </c>
      <c r="AL729" s="35">
        <f t="shared" si="387"/>
        <v>2861.625</v>
      </c>
      <c r="AM729" s="35">
        <f t="shared" si="388"/>
        <v>2289.3000000000002</v>
      </c>
      <c r="AN729" s="35"/>
      <c r="AO729" s="35"/>
      <c r="AP729" s="35"/>
      <c r="AQ729" s="35"/>
      <c r="AR729" s="36">
        <f t="shared" si="397"/>
        <v>140046.93799999999</v>
      </c>
      <c r="AS729" s="35"/>
    </row>
    <row r="730" spans="1:45" s="8" customFormat="1" x14ac:dyDescent="0.2">
      <c r="A730" s="24">
        <f t="shared" si="389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27">
        <v>41091</v>
      </c>
      <c r="G730" s="24">
        <v>4</v>
      </c>
      <c r="H730" s="28">
        <v>40</v>
      </c>
      <c r="I730" s="29" t="s">
        <v>69</v>
      </c>
      <c r="J730" s="30" t="s">
        <v>30</v>
      </c>
      <c r="K730" s="29" t="s">
        <v>70</v>
      </c>
      <c r="L730" s="28" t="s">
        <v>59</v>
      </c>
      <c r="M730" s="28" t="s">
        <v>141</v>
      </c>
      <c r="N730" s="31">
        <v>5723.25</v>
      </c>
      <c r="O730" s="32"/>
      <c r="P730" s="32">
        <f t="shared" si="398"/>
        <v>5723.25</v>
      </c>
      <c r="Q730" s="35">
        <v>1091</v>
      </c>
      <c r="R730" s="35"/>
      <c r="S730" s="32"/>
      <c r="T730" s="33">
        <f t="shared" si="390"/>
        <v>1001.5687499999999</v>
      </c>
      <c r="U730" s="35">
        <f t="shared" si="391"/>
        <v>171.69749999999999</v>
      </c>
      <c r="V730" s="48">
        <f t="shared" si="383"/>
        <v>391.46939999999995</v>
      </c>
      <c r="W730" s="35">
        <f t="shared" si="392"/>
        <v>114.465</v>
      </c>
      <c r="X730" s="41">
        <v>801.24</v>
      </c>
      <c r="Y730" s="35">
        <v>708.25</v>
      </c>
      <c r="Z730" s="32"/>
      <c r="AA730" s="49"/>
      <c r="AB730" s="35"/>
      <c r="AC730" s="41"/>
      <c r="AD730" s="35">
        <f t="shared" si="393"/>
        <v>97.29525000000001</v>
      </c>
      <c r="AE730" s="35">
        <f t="shared" si="394"/>
        <v>2518.23</v>
      </c>
      <c r="AF730" s="41">
        <f t="shared" si="395"/>
        <v>5219.5920000000006</v>
      </c>
      <c r="AG730" s="32">
        <f t="shared" si="396"/>
        <v>10874.15</v>
      </c>
      <c r="AH730" s="35">
        <v>2861.55</v>
      </c>
      <c r="AI730" s="35">
        <f t="shared" si="384"/>
        <v>2861.625</v>
      </c>
      <c r="AJ730" s="35">
        <f t="shared" si="385"/>
        <v>652.44900000000007</v>
      </c>
      <c r="AK730" s="35">
        <f t="shared" si="386"/>
        <v>1087.415</v>
      </c>
      <c r="AL730" s="35">
        <f t="shared" si="387"/>
        <v>3262.2449999999999</v>
      </c>
      <c r="AM730" s="35">
        <f t="shared" si="388"/>
        <v>2609.7960000000003</v>
      </c>
      <c r="AN730" s="35"/>
      <c r="AO730" s="35"/>
      <c r="AP730" s="35"/>
      <c r="AQ730" s="35"/>
      <c r="AR730" s="36">
        <f t="shared" si="397"/>
        <v>153149.88279999999</v>
      </c>
      <c r="AS730" s="35"/>
    </row>
    <row r="731" spans="1:45" s="8" customFormat="1" x14ac:dyDescent="0.2">
      <c r="A731" s="24">
        <f t="shared" si="389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27">
        <v>43363</v>
      </c>
      <c r="G731" s="24">
        <v>4</v>
      </c>
      <c r="H731" s="28">
        <v>40</v>
      </c>
      <c r="I731" s="29" t="s">
        <v>69</v>
      </c>
      <c r="J731" s="30" t="s">
        <v>30</v>
      </c>
      <c r="K731" s="29" t="s">
        <v>70</v>
      </c>
      <c r="L731" s="28" t="s">
        <v>59</v>
      </c>
      <c r="M731" s="28" t="s">
        <v>141</v>
      </c>
      <c r="N731" s="31">
        <v>5723.25</v>
      </c>
      <c r="O731" s="32"/>
      <c r="P731" s="32">
        <f t="shared" ref="P731" si="399">N731+O731</f>
        <v>5723.25</v>
      </c>
      <c r="Q731" s="35">
        <v>1091</v>
      </c>
      <c r="R731" s="35"/>
      <c r="S731" s="32"/>
      <c r="T731" s="33">
        <f t="shared" ref="T731" si="400">(N731*17.5%)</f>
        <v>1001.5687499999999</v>
      </c>
      <c r="U731" s="35">
        <f t="shared" ref="U731" si="401">N731*3%</f>
        <v>171.69749999999999</v>
      </c>
      <c r="V731" s="48">
        <f t="shared" ref="V731" si="402">(N731+X731)*6%</f>
        <v>343.39499999999998</v>
      </c>
      <c r="W731" s="35">
        <f t="shared" ref="W731" si="403">N731*2%</f>
        <v>114.465</v>
      </c>
      <c r="X731" s="41"/>
      <c r="Y731" s="35">
        <v>708.25</v>
      </c>
      <c r="Z731" s="32"/>
      <c r="AA731" s="49"/>
      <c r="AB731" s="35"/>
      <c r="AC731" s="41"/>
      <c r="AD731" s="35">
        <f t="shared" si="393"/>
        <v>97.29525000000001</v>
      </c>
      <c r="AE731" s="35">
        <f t="shared" si="394"/>
        <v>2518.23</v>
      </c>
      <c r="AF731" s="41">
        <f t="shared" ref="AF731" si="404">(N731+X731)/30*24</f>
        <v>4578.6000000000004</v>
      </c>
      <c r="AG731" s="32">
        <f t="shared" ref="AG731" si="405">(N731+X731)/30*50</f>
        <v>9538.75</v>
      </c>
      <c r="AH731" s="35">
        <v>2861.55</v>
      </c>
      <c r="AI731" s="35">
        <f t="shared" ref="AI731" si="406">(N731/30)*15</f>
        <v>2861.625</v>
      </c>
      <c r="AJ731" s="35">
        <f t="shared" ref="AJ731" si="407">(N731+X731)/30*3</f>
        <v>572.32500000000005</v>
      </c>
      <c r="AK731" s="35">
        <f t="shared" ref="AK731" si="408">(N731+X731)/30*5</f>
        <v>953.875</v>
      </c>
      <c r="AL731" s="35">
        <f t="shared" ref="AL731" si="409">(N731+X731)/30*15</f>
        <v>2861.625</v>
      </c>
      <c r="AM731" s="35">
        <f t="shared" ref="AM731" si="410">(N731+X731)/30*12</f>
        <v>2289.3000000000002</v>
      </c>
      <c r="AN731" s="35"/>
      <c r="AO731" s="35"/>
      <c r="AP731" s="35"/>
      <c r="AQ731" s="35"/>
      <c r="AR731" s="36">
        <f t="shared" si="397"/>
        <v>140046.93799999999</v>
      </c>
      <c r="AS731" s="35"/>
    </row>
    <row r="732" spans="1:45" s="8" customFormat="1" x14ac:dyDescent="0.2">
      <c r="A732" s="24">
        <f t="shared" si="389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27">
        <v>43024</v>
      </c>
      <c r="G732" s="24">
        <v>3</v>
      </c>
      <c r="H732" s="28">
        <v>40</v>
      </c>
      <c r="I732" s="29" t="s">
        <v>69</v>
      </c>
      <c r="J732" s="30" t="s">
        <v>34</v>
      </c>
      <c r="K732" s="29" t="s">
        <v>70</v>
      </c>
      <c r="L732" s="28" t="s">
        <v>59</v>
      </c>
      <c r="M732" s="28" t="s">
        <v>141</v>
      </c>
      <c r="N732" s="31">
        <v>5473.6</v>
      </c>
      <c r="O732" s="32"/>
      <c r="P732" s="32">
        <f t="shared" si="398"/>
        <v>5473.6</v>
      </c>
      <c r="Q732" s="35">
        <v>1091</v>
      </c>
      <c r="R732" s="35"/>
      <c r="S732" s="32"/>
      <c r="T732" s="33">
        <f t="shared" si="390"/>
        <v>957.88</v>
      </c>
      <c r="U732" s="35">
        <f t="shared" si="391"/>
        <v>164.208</v>
      </c>
      <c r="V732" s="48">
        <f t="shared" si="383"/>
        <v>328.416</v>
      </c>
      <c r="W732" s="35">
        <f t="shared" si="392"/>
        <v>109.47200000000001</v>
      </c>
      <c r="X732" s="41"/>
      <c r="Y732" s="35">
        <v>708.25</v>
      </c>
      <c r="Z732" s="32"/>
      <c r="AA732" s="49"/>
      <c r="AB732" s="35"/>
      <c r="AC732" s="41">
        <v>1180</v>
      </c>
      <c r="AD732" s="35">
        <f t="shared" si="393"/>
        <v>93.051200000000009</v>
      </c>
      <c r="AE732" s="35">
        <f t="shared" si="394"/>
        <v>2408.384</v>
      </c>
      <c r="AF732" s="41">
        <f t="shared" si="395"/>
        <v>4378.88</v>
      </c>
      <c r="AG732" s="32">
        <f t="shared" si="396"/>
        <v>9122.6666666666679</v>
      </c>
      <c r="AH732" s="35">
        <v>2736.75</v>
      </c>
      <c r="AI732" s="35">
        <f t="shared" si="384"/>
        <v>2736.8</v>
      </c>
      <c r="AJ732" s="35">
        <f t="shared" si="385"/>
        <v>547.36</v>
      </c>
      <c r="AK732" s="35">
        <f t="shared" si="386"/>
        <v>912.26666666666677</v>
      </c>
      <c r="AL732" s="35">
        <f t="shared" si="387"/>
        <v>2736.8</v>
      </c>
      <c r="AM732" s="35">
        <f t="shared" si="388"/>
        <v>2189.44</v>
      </c>
      <c r="AN732" s="35"/>
      <c r="AO732" s="35"/>
      <c r="AP732" s="35"/>
      <c r="AQ732" s="35"/>
      <c r="AR732" s="36">
        <f t="shared" si="397"/>
        <v>149039.87373333334</v>
      </c>
      <c r="AS732" s="35"/>
    </row>
    <row r="733" spans="1:45" s="8" customFormat="1" x14ac:dyDescent="0.2">
      <c r="A733" s="24">
        <f t="shared" si="389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27">
        <v>40820</v>
      </c>
      <c r="G733" s="24">
        <v>3</v>
      </c>
      <c r="H733" s="28">
        <v>40</v>
      </c>
      <c r="I733" s="29" t="s">
        <v>69</v>
      </c>
      <c r="J733" s="30" t="s">
        <v>34</v>
      </c>
      <c r="K733" s="29" t="s">
        <v>70</v>
      </c>
      <c r="L733" s="28" t="s">
        <v>59</v>
      </c>
      <c r="M733" s="28" t="s">
        <v>141</v>
      </c>
      <c r="N733" s="31">
        <v>5473.6</v>
      </c>
      <c r="O733" s="32"/>
      <c r="P733" s="32">
        <f t="shared" si="398"/>
        <v>5473.6</v>
      </c>
      <c r="Q733" s="35">
        <v>1091</v>
      </c>
      <c r="R733" s="35"/>
      <c r="S733" s="32"/>
      <c r="T733" s="33">
        <f t="shared" si="390"/>
        <v>957.88</v>
      </c>
      <c r="U733" s="35">
        <f t="shared" si="391"/>
        <v>164.208</v>
      </c>
      <c r="V733" s="48">
        <f t="shared" si="383"/>
        <v>374.39400000000001</v>
      </c>
      <c r="W733" s="35">
        <f t="shared" si="392"/>
        <v>109.47200000000001</v>
      </c>
      <c r="X733" s="41">
        <v>766.3</v>
      </c>
      <c r="Y733" s="35">
        <v>708.25</v>
      </c>
      <c r="Z733" s="32"/>
      <c r="AA733" s="49"/>
      <c r="AB733" s="35"/>
      <c r="AC733" s="41"/>
      <c r="AD733" s="35">
        <f t="shared" si="393"/>
        <v>93.051200000000009</v>
      </c>
      <c r="AE733" s="35">
        <f t="shared" si="394"/>
        <v>2408.384</v>
      </c>
      <c r="AF733" s="41">
        <f t="shared" si="395"/>
        <v>4991.920000000001</v>
      </c>
      <c r="AG733" s="32">
        <f t="shared" si="396"/>
        <v>10399.833333333336</v>
      </c>
      <c r="AH733" s="35">
        <v>2736.75</v>
      </c>
      <c r="AI733" s="35">
        <f t="shared" si="384"/>
        <v>2736.8</v>
      </c>
      <c r="AJ733" s="35">
        <f t="shared" si="385"/>
        <v>623.99000000000012</v>
      </c>
      <c r="AK733" s="35">
        <f t="shared" si="386"/>
        <v>1039.9833333333336</v>
      </c>
      <c r="AL733" s="35">
        <f t="shared" si="387"/>
        <v>3119.9500000000003</v>
      </c>
      <c r="AM733" s="35">
        <f t="shared" si="388"/>
        <v>2495.9600000000005</v>
      </c>
      <c r="AN733" s="35"/>
      <c r="AO733" s="35"/>
      <c r="AP733" s="35"/>
      <c r="AQ733" s="35"/>
      <c r="AR733" s="36">
        <f t="shared" si="397"/>
        <v>147411.43306666665</v>
      </c>
      <c r="AS733" s="35"/>
    </row>
    <row r="734" spans="1:45" s="8" customFormat="1" x14ac:dyDescent="0.2">
      <c r="A734" s="24">
        <f t="shared" si="389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27">
        <v>43710</v>
      </c>
      <c r="G734" s="24">
        <v>3</v>
      </c>
      <c r="H734" s="28">
        <v>40</v>
      </c>
      <c r="I734" s="29" t="s">
        <v>69</v>
      </c>
      <c r="J734" s="30" t="s">
        <v>34</v>
      </c>
      <c r="K734" s="29" t="s">
        <v>70</v>
      </c>
      <c r="L734" s="28" t="s">
        <v>59</v>
      </c>
      <c r="M734" s="28" t="s">
        <v>141</v>
      </c>
      <c r="N734" s="31">
        <v>5473.6</v>
      </c>
      <c r="O734" s="32"/>
      <c r="P734" s="32">
        <f t="shared" si="398"/>
        <v>5473.6</v>
      </c>
      <c r="Q734" s="35">
        <v>1091</v>
      </c>
      <c r="R734" s="35"/>
      <c r="S734" s="32"/>
      <c r="T734" s="33">
        <f t="shared" si="390"/>
        <v>957.88</v>
      </c>
      <c r="U734" s="35">
        <f t="shared" si="391"/>
        <v>164.208</v>
      </c>
      <c r="V734" s="48">
        <f t="shared" si="383"/>
        <v>328.416</v>
      </c>
      <c r="W734" s="35">
        <f t="shared" si="392"/>
        <v>109.47200000000001</v>
      </c>
      <c r="X734" s="41"/>
      <c r="Y734" s="35">
        <v>708.25</v>
      </c>
      <c r="Z734" s="32"/>
      <c r="AA734" s="49"/>
      <c r="AB734" s="35"/>
      <c r="AC734" s="41"/>
      <c r="AD734" s="35">
        <f t="shared" si="393"/>
        <v>93.051200000000009</v>
      </c>
      <c r="AE734" s="35">
        <f t="shared" si="394"/>
        <v>2408.384</v>
      </c>
      <c r="AF734" s="41">
        <f t="shared" si="395"/>
        <v>4378.88</v>
      </c>
      <c r="AG734" s="32">
        <f t="shared" si="396"/>
        <v>9122.6666666666679</v>
      </c>
      <c r="AH734" s="35">
        <v>0</v>
      </c>
      <c r="AI734" s="35">
        <f t="shared" si="384"/>
        <v>2736.8</v>
      </c>
      <c r="AJ734" s="35">
        <f t="shared" si="385"/>
        <v>547.36</v>
      </c>
      <c r="AK734" s="35">
        <f t="shared" si="386"/>
        <v>912.26666666666677</v>
      </c>
      <c r="AL734" s="35">
        <f t="shared" si="387"/>
        <v>2736.8</v>
      </c>
      <c r="AM734" s="35">
        <f t="shared" si="388"/>
        <v>2189.44</v>
      </c>
      <c r="AN734" s="35"/>
      <c r="AO734" s="35"/>
      <c r="AP734" s="35"/>
      <c r="AQ734" s="35"/>
      <c r="AR734" s="36">
        <f t="shared" si="397"/>
        <v>132143.12373333334</v>
      </c>
      <c r="AS734" s="35"/>
    </row>
    <row r="735" spans="1:45" s="8" customFormat="1" x14ac:dyDescent="0.2">
      <c r="A735" s="24">
        <f t="shared" si="389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27">
        <v>43693</v>
      </c>
      <c r="G735" s="24"/>
      <c r="H735" s="28">
        <v>40</v>
      </c>
      <c r="I735" s="29" t="s">
        <v>68</v>
      </c>
      <c r="J735" s="30" t="s">
        <v>178</v>
      </c>
      <c r="K735" s="29" t="s">
        <v>70</v>
      </c>
      <c r="L735" s="28" t="s">
        <v>60</v>
      </c>
      <c r="M735" s="28" t="s">
        <v>141</v>
      </c>
      <c r="N735" s="31">
        <v>40914.699999999997</v>
      </c>
      <c r="O735" s="32"/>
      <c r="P735" s="32">
        <f t="shared" si="398"/>
        <v>40914.699999999997</v>
      </c>
      <c r="Q735" s="35">
        <v>1091</v>
      </c>
      <c r="R735" s="35"/>
      <c r="S735" s="32"/>
      <c r="T735" s="33">
        <f t="shared" si="390"/>
        <v>7160.0724999999993</v>
      </c>
      <c r="U735" s="35">
        <f t="shared" si="391"/>
        <v>1227.4409999999998</v>
      </c>
      <c r="V735" s="47">
        <v>1292.6300000000001</v>
      </c>
      <c r="W735" s="35">
        <f t="shared" si="392"/>
        <v>818.29399999999998</v>
      </c>
      <c r="X735" s="41"/>
      <c r="Y735" s="35"/>
      <c r="Z735" s="32"/>
      <c r="AA735" s="49"/>
      <c r="AB735" s="35"/>
      <c r="AC735" s="41"/>
      <c r="AD735" s="35">
        <f t="shared" si="393"/>
        <v>695.54989999999998</v>
      </c>
      <c r="AE735" s="35">
        <f t="shared" si="394"/>
        <v>18002.468000000001</v>
      </c>
      <c r="AF735" s="41">
        <f t="shared" si="395"/>
        <v>32731.759999999998</v>
      </c>
      <c r="AG735" s="32">
        <f t="shared" si="396"/>
        <v>68191.166666666657</v>
      </c>
      <c r="AH735" s="35">
        <v>0</v>
      </c>
      <c r="AI735" s="35">
        <v>9666.0499999999993</v>
      </c>
      <c r="AJ735" s="35"/>
      <c r="AK735" s="35"/>
      <c r="AL735" s="35"/>
      <c r="AM735" s="35"/>
      <c r="AN735" s="35"/>
      <c r="AO735" s="35"/>
      <c r="AP735" s="35"/>
      <c r="AQ735" s="35"/>
      <c r="AR735" s="36">
        <f t="shared" si="397"/>
        <v>766987.69346666662</v>
      </c>
      <c r="AS735" s="35"/>
    </row>
    <row r="736" spans="1:45" s="8" customFormat="1" x14ac:dyDescent="0.2">
      <c r="A736" s="24">
        <f t="shared" si="389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27">
        <v>43497</v>
      </c>
      <c r="G736" s="24"/>
      <c r="H736" s="28">
        <v>40</v>
      </c>
      <c r="I736" s="29" t="s">
        <v>68</v>
      </c>
      <c r="J736" s="30" t="s">
        <v>180</v>
      </c>
      <c r="K736" s="29" t="s">
        <v>70</v>
      </c>
      <c r="L736" s="28" t="s">
        <v>60</v>
      </c>
      <c r="M736" s="28" t="s">
        <v>141</v>
      </c>
      <c r="N736" s="31">
        <v>30074.9</v>
      </c>
      <c r="O736" s="32"/>
      <c r="P736" s="32">
        <f t="shared" si="398"/>
        <v>30074.9</v>
      </c>
      <c r="Q736" s="35">
        <v>1091</v>
      </c>
      <c r="R736" s="35"/>
      <c r="S736" s="32"/>
      <c r="T736" s="33">
        <f t="shared" si="390"/>
        <v>5263.1075000000001</v>
      </c>
      <c r="U736" s="35">
        <f t="shared" si="391"/>
        <v>902.24699999999996</v>
      </c>
      <c r="V736" s="47">
        <v>1292.6300000000001</v>
      </c>
      <c r="W736" s="35">
        <f t="shared" si="392"/>
        <v>601.49800000000005</v>
      </c>
      <c r="X736" s="41"/>
      <c r="Y736" s="35"/>
      <c r="Z736" s="32"/>
      <c r="AA736" s="49"/>
      <c r="AB736" s="35"/>
      <c r="AC736" s="41"/>
      <c r="AD736" s="35">
        <f t="shared" si="393"/>
        <v>511.27330000000006</v>
      </c>
      <c r="AE736" s="35">
        <f t="shared" si="394"/>
        <v>13232.956000000002</v>
      </c>
      <c r="AF736" s="41">
        <f t="shared" si="395"/>
        <v>24059.919999999998</v>
      </c>
      <c r="AG736" s="32">
        <f t="shared" si="396"/>
        <v>50124.833333333336</v>
      </c>
      <c r="AH736" s="35">
        <v>0</v>
      </c>
      <c r="AI736" s="35">
        <v>9666.0499999999993</v>
      </c>
      <c r="AJ736" s="35"/>
      <c r="AK736" s="35"/>
      <c r="AL736" s="35"/>
      <c r="AM736" s="35"/>
      <c r="AN736" s="35"/>
      <c r="AO736" s="35"/>
      <c r="AP736" s="35"/>
      <c r="AQ736" s="35"/>
      <c r="AR736" s="36">
        <f t="shared" si="397"/>
        <v>573923.62893333333</v>
      </c>
      <c r="AS736" s="35"/>
    </row>
    <row r="737" spans="1:45" s="8" customFormat="1" x14ac:dyDescent="0.2">
      <c r="A737" s="24">
        <f t="shared" si="389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27">
        <v>43556</v>
      </c>
      <c r="G737" s="24"/>
      <c r="H737" s="28">
        <v>40</v>
      </c>
      <c r="I737" s="29" t="s">
        <v>68</v>
      </c>
      <c r="J737" s="30" t="s">
        <v>157</v>
      </c>
      <c r="K737" s="29" t="s">
        <v>70</v>
      </c>
      <c r="L737" s="28" t="s">
        <v>60</v>
      </c>
      <c r="M737" s="28" t="s">
        <v>142</v>
      </c>
      <c r="N737" s="31">
        <v>29113.45</v>
      </c>
      <c r="O737" s="32"/>
      <c r="P737" s="32">
        <f t="shared" si="398"/>
        <v>29113.45</v>
      </c>
      <c r="Q737" s="35">
        <v>1091</v>
      </c>
      <c r="R737" s="35"/>
      <c r="S737" s="32"/>
      <c r="T737" s="33">
        <f t="shared" si="390"/>
        <v>5094.8537500000002</v>
      </c>
      <c r="U737" s="35">
        <f t="shared" si="391"/>
        <v>873.40350000000001</v>
      </c>
      <c r="V737" s="47">
        <v>1292.6300000000001</v>
      </c>
      <c r="W737" s="35">
        <f t="shared" si="392"/>
        <v>582.26900000000001</v>
      </c>
      <c r="X737" s="41"/>
      <c r="Y737" s="35"/>
      <c r="Z737" s="32"/>
      <c r="AA737" s="49"/>
      <c r="AB737" s="35"/>
      <c r="AC737" s="41"/>
      <c r="AD737" s="35">
        <f t="shared" si="393"/>
        <v>494.92865000000006</v>
      </c>
      <c r="AE737" s="35">
        <f t="shared" si="394"/>
        <v>12809.918</v>
      </c>
      <c r="AF737" s="41">
        <f t="shared" si="395"/>
        <v>23290.760000000002</v>
      </c>
      <c r="AG737" s="32">
        <f t="shared" si="396"/>
        <v>48522.416666666672</v>
      </c>
      <c r="AH737" s="35">
        <v>0</v>
      </c>
      <c r="AI737" s="35">
        <v>9666.0499999999993</v>
      </c>
      <c r="AJ737" s="35"/>
      <c r="AK737" s="35"/>
      <c r="AL737" s="35"/>
      <c r="AM737" s="35"/>
      <c r="AN737" s="35"/>
      <c r="AO737" s="35"/>
      <c r="AP737" s="35"/>
      <c r="AQ737" s="35"/>
      <c r="AR737" s="36">
        <f t="shared" si="397"/>
        <v>556799.56346666662</v>
      </c>
      <c r="AS737" s="35"/>
    </row>
    <row r="738" spans="1:45" s="8" customFormat="1" x14ac:dyDescent="0.2">
      <c r="A738" s="24">
        <f t="shared" si="389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27">
        <v>43481</v>
      </c>
      <c r="G738" s="24"/>
      <c r="H738" s="28">
        <v>40</v>
      </c>
      <c r="I738" s="29" t="s">
        <v>68</v>
      </c>
      <c r="J738" s="30" t="s">
        <v>157</v>
      </c>
      <c r="K738" s="29" t="s">
        <v>70</v>
      </c>
      <c r="L738" s="28" t="s">
        <v>60</v>
      </c>
      <c r="M738" s="28" t="s">
        <v>142</v>
      </c>
      <c r="N738" s="31">
        <v>29113.45</v>
      </c>
      <c r="O738" s="32"/>
      <c r="P738" s="32">
        <f t="shared" si="398"/>
        <v>29113.45</v>
      </c>
      <c r="Q738" s="35">
        <v>1091</v>
      </c>
      <c r="R738" s="35"/>
      <c r="S738" s="32"/>
      <c r="T738" s="33">
        <f t="shared" si="390"/>
        <v>5094.8537500000002</v>
      </c>
      <c r="U738" s="35">
        <f t="shared" si="391"/>
        <v>873.40350000000001</v>
      </c>
      <c r="V738" s="47">
        <v>1292.6300000000001</v>
      </c>
      <c r="W738" s="35">
        <f t="shared" si="392"/>
        <v>582.26900000000001</v>
      </c>
      <c r="X738" s="41"/>
      <c r="Y738" s="35"/>
      <c r="Z738" s="32"/>
      <c r="AA738" s="49"/>
      <c r="AB738" s="35"/>
      <c r="AC738" s="41"/>
      <c r="AD738" s="35">
        <f t="shared" si="393"/>
        <v>494.92865000000006</v>
      </c>
      <c r="AE738" s="35">
        <f t="shared" si="394"/>
        <v>12809.918</v>
      </c>
      <c r="AF738" s="41">
        <f t="shared" si="395"/>
        <v>23290.760000000002</v>
      </c>
      <c r="AG738" s="32">
        <f t="shared" si="396"/>
        <v>48522.416666666672</v>
      </c>
      <c r="AH738" s="35">
        <v>14556.75</v>
      </c>
      <c r="AI738" s="35">
        <v>9666.0499999999993</v>
      </c>
      <c r="AJ738" s="35"/>
      <c r="AK738" s="35"/>
      <c r="AL738" s="35"/>
      <c r="AM738" s="35"/>
      <c r="AN738" s="35"/>
      <c r="AO738" s="35"/>
      <c r="AP738" s="35"/>
      <c r="AQ738" s="35"/>
      <c r="AR738" s="36">
        <f t="shared" si="397"/>
        <v>571356.31346666662</v>
      </c>
      <c r="AS738" s="35"/>
    </row>
    <row r="739" spans="1:45" s="8" customFormat="1" x14ac:dyDescent="0.2">
      <c r="A739" s="24">
        <f t="shared" si="389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27">
        <v>43010</v>
      </c>
      <c r="G739" s="24">
        <v>14</v>
      </c>
      <c r="H739" s="28">
        <v>40</v>
      </c>
      <c r="I739" s="29" t="s">
        <v>69</v>
      </c>
      <c r="J739" s="30" t="s">
        <v>21</v>
      </c>
      <c r="K739" s="29" t="s">
        <v>70</v>
      </c>
      <c r="L739" s="28" t="s">
        <v>60</v>
      </c>
      <c r="M739" s="28" t="s">
        <v>141</v>
      </c>
      <c r="N739" s="31">
        <v>9666.0499999999993</v>
      </c>
      <c r="O739" s="32"/>
      <c r="P739" s="32">
        <f t="shared" si="398"/>
        <v>9666.0499999999993</v>
      </c>
      <c r="Q739" s="35">
        <v>1091</v>
      </c>
      <c r="R739" s="35"/>
      <c r="S739" s="32"/>
      <c r="T739" s="33">
        <f t="shared" si="390"/>
        <v>1691.5587499999997</v>
      </c>
      <c r="U739" s="35">
        <f t="shared" si="391"/>
        <v>289.98149999999998</v>
      </c>
      <c r="V739" s="48">
        <f t="shared" ref="V739:V768" si="411">(N739+X739)*6%</f>
        <v>579.96299999999997</v>
      </c>
      <c r="W739" s="35">
        <f t="shared" si="392"/>
        <v>193.321</v>
      </c>
      <c r="X739" s="41"/>
      <c r="Y739" s="35">
        <v>708.25</v>
      </c>
      <c r="Z739" s="32"/>
      <c r="AA739" s="49"/>
      <c r="AB739" s="35"/>
      <c r="AC739" s="41"/>
      <c r="AD739" s="35">
        <f t="shared" si="393"/>
        <v>164.32284999999999</v>
      </c>
      <c r="AE739" s="35">
        <f t="shared" si="394"/>
        <v>4253.0619999999999</v>
      </c>
      <c r="AF739" s="41">
        <f t="shared" si="395"/>
        <v>7732.84</v>
      </c>
      <c r="AG739" s="32">
        <f t="shared" si="396"/>
        <v>16110.083333333332</v>
      </c>
      <c r="AH739" s="35">
        <v>4833</v>
      </c>
      <c r="AI739" s="35">
        <f t="shared" ref="AI739:AI768" si="412">(N739/30)*15</f>
        <v>4833.0249999999996</v>
      </c>
      <c r="AJ739" s="35">
        <f t="shared" ref="AJ739:AJ768" si="413">(N739+X739)/30*3</f>
        <v>966.60500000000002</v>
      </c>
      <c r="AK739" s="35">
        <f t="shared" ref="AK739:AK768" si="414">(N739+X739)/30*5</f>
        <v>1611.0083333333332</v>
      </c>
      <c r="AL739" s="35">
        <f t="shared" ref="AL739:AL768" si="415">(N739+X739)/30*15</f>
        <v>4833.0249999999996</v>
      </c>
      <c r="AM739" s="35">
        <f t="shared" ref="AM739:AM768" si="416">(N739+X739)/30*12</f>
        <v>3866.42</v>
      </c>
      <c r="AN739" s="35"/>
      <c r="AO739" s="35"/>
      <c r="AP739" s="35"/>
      <c r="AQ739" s="35"/>
      <c r="AR739" s="36">
        <f t="shared" si="397"/>
        <v>221652.43386666666</v>
      </c>
      <c r="AS739" s="35"/>
    </row>
    <row r="740" spans="1:45" s="8" customFormat="1" x14ac:dyDescent="0.2">
      <c r="A740" s="24">
        <f t="shared" si="389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27">
        <v>41946</v>
      </c>
      <c r="G740" s="24">
        <v>14</v>
      </c>
      <c r="H740" s="28">
        <v>40</v>
      </c>
      <c r="I740" s="29" t="s">
        <v>69</v>
      </c>
      <c r="J740" s="30" t="s">
        <v>21</v>
      </c>
      <c r="K740" s="29" t="s">
        <v>70</v>
      </c>
      <c r="L740" s="28" t="s">
        <v>60</v>
      </c>
      <c r="M740" s="28" t="s">
        <v>141</v>
      </c>
      <c r="N740" s="31">
        <v>9666.0499999999993</v>
      </c>
      <c r="O740" s="32"/>
      <c r="P740" s="32">
        <f t="shared" si="398"/>
        <v>9666.0499999999993</v>
      </c>
      <c r="Q740" s="35">
        <v>1091</v>
      </c>
      <c r="R740" s="35"/>
      <c r="S740" s="32"/>
      <c r="T740" s="33">
        <f t="shared" si="390"/>
        <v>1691.5587499999997</v>
      </c>
      <c r="U740" s="35">
        <f t="shared" si="391"/>
        <v>289.98149999999998</v>
      </c>
      <c r="V740" s="48">
        <f t="shared" si="411"/>
        <v>579.96299999999997</v>
      </c>
      <c r="W740" s="35">
        <f t="shared" si="392"/>
        <v>193.321</v>
      </c>
      <c r="X740" s="41"/>
      <c r="Y740" s="35">
        <v>708.25</v>
      </c>
      <c r="Z740" s="32"/>
      <c r="AA740" s="49"/>
      <c r="AB740" s="35"/>
      <c r="AC740" s="41"/>
      <c r="AD740" s="35">
        <f t="shared" si="393"/>
        <v>164.32284999999999</v>
      </c>
      <c r="AE740" s="35">
        <f t="shared" si="394"/>
        <v>4253.0619999999999</v>
      </c>
      <c r="AF740" s="41">
        <f t="shared" si="395"/>
        <v>7732.84</v>
      </c>
      <c r="AG740" s="32">
        <f t="shared" si="396"/>
        <v>16110.083333333332</v>
      </c>
      <c r="AH740" s="35">
        <v>4833</v>
      </c>
      <c r="AI740" s="35">
        <f t="shared" si="412"/>
        <v>4833.0249999999996</v>
      </c>
      <c r="AJ740" s="35">
        <f t="shared" si="413"/>
        <v>966.60500000000002</v>
      </c>
      <c r="AK740" s="35">
        <f t="shared" si="414"/>
        <v>1611.0083333333332</v>
      </c>
      <c r="AL740" s="35">
        <f t="shared" si="415"/>
        <v>4833.0249999999996</v>
      </c>
      <c r="AM740" s="35">
        <f t="shared" si="416"/>
        <v>3866.42</v>
      </c>
      <c r="AN740" s="35"/>
      <c r="AO740" s="35"/>
      <c r="AP740" s="35"/>
      <c r="AQ740" s="35"/>
      <c r="AR740" s="36">
        <f t="shared" si="397"/>
        <v>221652.43386666666</v>
      </c>
      <c r="AS740" s="35"/>
    </row>
    <row r="741" spans="1:45" s="8" customFormat="1" x14ac:dyDescent="0.2">
      <c r="A741" s="24">
        <f t="shared" si="389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27">
        <v>38549</v>
      </c>
      <c r="G741" s="24">
        <v>14</v>
      </c>
      <c r="H741" s="28">
        <v>40</v>
      </c>
      <c r="I741" s="29" t="s">
        <v>69</v>
      </c>
      <c r="J741" s="30" t="s">
        <v>21</v>
      </c>
      <c r="K741" s="29" t="s">
        <v>70</v>
      </c>
      <c r="L741" s="28" t="s">
        <v>60</v>
      </c>
      <c r="M741" s="28" t="s">
        <v>141</v>
      </c>
      <c r="N741" s="31">
        <v>9666.0499999999993</v>
      </c>
      <c r="O741" s="32"/>
      <c r="P741" s="32">
        <f t="shared" si="398"/>
        <v>9666.0499999999993</v>
      </c>
      <c r="Q741" s="35">
        <v>1091</v>
      </c>
      <c r="R741" s="35"/>
      <c r="S741" s="32"/>
      <c r="T741" s="33">
        <f t="shared" si="390"/>
        <v>1691.5587499999997</v>
      </c>
      <c r="U741" s="35">
        <f t="shared" si="391"/>
        <v>289.98149999999998</v>
      </c>
      <c r="V741" s="48">
        <f t="shared" si="411"/>
        <v>742.35179999999991</v>
      </c>
      <c r="W741" s="35">
        <f t="shared" si="392"/>
        <v>193.321</v>
      </c>
      <c r="X741" s="41">
        <v>2706.48</v>
      </c>
      <c r="Y741" s="35">
        <v>708.25</v>
      </c>
      <c r="Z741" s="32"/>
      <c r="AA741" s="49"/>
      <c r="AB741" s="35"/>
      <c r="AC741" s="41"/>
      <c r="AD741" s="35">
        <f t="shared" si="393"/>
        <v>164.32284999999999</v>
      </c>
      <c r="AE741" s="35">
        <f t="shared" si="394"/>
        <v>4253.0619999999999</v>
      </c>
      <c r="AF741" s="41">
        <f t="shared" si="395"/>
        <v>9898.0239999999976</v>
      </c>
      <c r="AG741" s="32">
        <f t="shared" si="396"/>
        <v>20620.883333333331</v>
      </c>
      <c r="AH741" s="35">
        <v>4833</v>
      </c>
      <c r="AI741" s="35">
        <f t="shared" si="412"/>
        <v>4833.0249999999996</v>
      </c>
      <c r="AJ741" s="35">
        <f t="shared" si="413"/>
        <v>1237.2529999999997</v>
      </c>
      <c r="AK741" s="35">
        <f t="shared" si="414"/>
        <v>2062.0883333333331</v>
      </c>
      <c r="AL741" s="35">
        <f t="shared" si="415"/>
        <v>6186.2649999999994</v>
      </c>
      <c r="AM741" s="35">
        <f t="shared" si="416"/>
        <v>4949.0119999999988</v>
      </c>
      <c r="AN741" s="35"/>
      <c r="AO741" s="35"/>
      <c r="AP741" s="35"/>
      <c r="AQ741" s="35"/>
      <c r="AR741" s="36">
        <f t="shared" si="397"/>
        <v>265912.40346666658</v>
      </c>
      <c r="AS741" s="35"/>
    </row>
    <row r="742" spans="1:45" s="8" customFormat="1" x14ac:dyDescent="0.2">
      <c r="A742" s="24">
        <f t="shared" si="389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27">
        <v>42110</v>
      </c>
      <c r="G742" s="24">
        <v>13</v>
      </c>
      <c r="H742" s="28">
        <v>40</v>
      </c>
      <c r="I742" s="29" t="s">
        <v>69</v>
      </c>
      <c r="J742" s="30" t="s">
        <v>23</v>
      </c>
      <c r="K742" s="29" t="s">
        <v>70</v>
      </c>
      <c r="L742" s="28" t="s">
        <v>60</v>
      </c>
      <c r="M742" s="28" t="s">
        <v>141</v>
      </c>
      <c r="N742" s="31">
        <v>9006.5499999999993</v>
      </c>
      <c r="O742" s="32"/>
      <c r="P742" s="32">
        <f t="shared" si="398"/>
        <v>9006.5499999999993</v>
      </c>
      <c r="Q742" s="35">
        <v>1091</v>
      </c>
      <c r="R742" s="35"/>
      <c r="S742" s="32"/>
      <c r="T742" s="33">
        <f t="shared" si="390"/>
        <v>1576.1462499999998</v>
      </c>
      <c r="U742" s="35">
        <f t="shared" si="391"/>
        <v>270.19649999999996</v>
      </c>
      <c r="V742" s="48">
        <f t="shared" si="411"/>
        <v>540.39299999999992</v>
      </c>
      <c r="W742" s="35">
        <f t="shared" si="392"/>
        <v>180.131</v>
      </c>
      <c r="X742" s="41"/>
      <c r="Y742" s="35">
        <v>708.25</v>
      </c>
      <c r="Z742" s="32"/>
      <c r="AA742" s="49"/>
      <c r="AB742" s="35"/>
      <c r="AC742" s="41"/>
      <c r="AD742" s="35">
        <f t="shared" si="393"/>
        <v>153.11134999999999</v>
      </c>
      <c r="AE742" s="35">
        <f t="shared" si="394"/>
        <v>3962.8820000000001</v>
      </c>
      <c r="AF742" s="41">
        <f t="shared" si="395"/>
        <v>7205.24</v>
      </c>
      <c r="AG742" s="32">
        <f t="shared" si="396"/>
        <v>15010.916666666666</v>
      </c>
      <c r="AH742" s="35">
        <v>4503.3</v>
      </c>
      <c r="AI742" s="35">
        <f t="shared" si="412"/>
        <v>4503.2749999999996</v>
      </c>
      <c r="AJ742" s="35">
        <f t="shared" si="413"/>
        <v>900.65499999999997</v>
      </c>
      <c r="AK742" s="35">
        <f t="shared" si="414"/>
        <v>1501.0916666666665</v>
      </c>
      <c r="AL742" s="35">
        <f t="shared" si="415"/>
        <v>4503.2749999999996</v>
      </c>
      <c r="AM742" s="35">
        <f t="shared" si="416"/>
        <v>3602.62</v>
      </c>
      <c r="AN742" s="35"/>
      <c r="AO742" s="35"/>
      <c r="AP742" s="35"/>
      <c r="AQ742" s="35"/>
      <c r="AR742" s="36">
        <f t="shared" si="397"/>
        <v>208002.59253333331</v>
      </c>
      <c r="AS742" s="35"/>
    </row>
    <row r="743" spans="1:45" s="8" customFormat="1" x14ac:dyDescent="0.2">
      <c r="A743" s="24">
        <f t="shared" si="389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27">
        <v>40207</v>
      </c>
      <c r="G743" s="24">
        <v>13</v>
      </c>
      <c r="H743" s="28">
        <v>40</v>
      </c>
      <c r="I743" s="29" t="s">
        <v>69</v>
      </c>
      <c r="J743" s="30" t="s">
        <v>23</v>
      </c>
      <c r="K743" s="29" t="s">
        <v>70</v>
      </c>
      <c r="L743" s="28" t="s">
        <v>60</v>
      </c>
      <c r="M743" s="28" t="s">
        <v>141</v>
      </c>
      <c r="N743" s="31">
        <v>9006.5499999999993</v>
      </c>
      <c r="O743" s="32"/>
      <c r="P743" s="32">
        <f>N743+O743</f>
        <v>9006.5499999999993</v>
      </c>
      <c r="Q743" s="35">
        <v>1091</v>
      </c>
      <c r="R743" s="35"/>
      <c r="S743" s="32"/>
      <c r="T743" s="33">
        <f t="shared" si="390"/>
        <v>1576.1462499999998</v>
      </c>
      <c r="U743" s="35">
        <f t="shared" si="391"/>
        <v>270.19649999999996</v>
      </c>
      <c r="V743" s="48">
        <f t="shared" si="411"/>
        <v>626.10359999999991</v>
      </c>
      <c r="W743" s="35">
        <f t="shared" si="392"/>
        <v>180.131</v>
      </c>
      <c r="X743" s="41">
        <v>1428.51</v>
      </c>
      <c r="Y743" s="35">
        <v>708.25</v>
      </c>
      <c r="Z743" s="32"/>
      <c r="AA743" s="49"/>
      <c r="AB743" s="35"/>
      <c r="AC743" s="41"/>
      <c r="AD743" s="35">
        <f t="shared" si="393"/>
        <v>153.11134999999999</v>
      </c>
      <c r="AE743" s="35">
        <f t="shared" si="394"/>
        <v>3962.8820000000001</v>
      </c>
      <c r="AF743" s="41">
        <f t="shared" si="395"/>
        <v>8348.0479999999989</v>
      </c>
      <c r="AG743" s="32">
        <f t="shared" si="396"/>
        <v>17391.766666666666</v>
      </c>
      <c r="AH743" s="35">
        <v>4503.3</v>
      </c>
      <c r="AI743" s="35">
        <f t="shared" si="412"/>
        <v>4503.2749999999996</v>
      </c>
      <c r="AJ743" s="35">
        <f t="shared" si="413"/>
        <v>1043.5059999999999</v>
      </c>
      <c r="AK743" s="35">
        <f t="shared" si="414"/>
        <v>1739.1766666666667</v>
      </c>
      <c r="AL743" s="35">
        <f t="shared" si="415"/>
        <v>5217.53</v>
      </c>
      <c r="AM743" s="35">
        <f t="shared" si="416"/>
        <v>4174.0239999999994</v>
      </c>
      <c r="AN743" s="35"/>
      <c r="AO743" s="35"/>
      <c r="AP743" s="35"/>
      <c r="AQ743" s="35"/>
      <c r="AR743" s="36">
        <f t="shared" si="397"/>
        <v>231363.49273333332</v>
      </c>
      <c r="AS743" s="35"/>
    </row>
    <row r="744" spans="1:45" s="8" customFormat="1" x14ac:dyDescent="0.2">
      <c r="A744" s="24">
        <f t="shared" si="389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27">
        <v>40147</v>
      </c>
      <c r="G744" s="24">
        <v>13</v>
      </c>
      <c r="H744" s="28">
        <v>40</v>
      </c>
      <c r="I744" s="29" t="s">
        <v>69</v>
      </c>
      <c r="J744" s="30" t="s">
        <v>24</v>
      </c>
      <c r="K744" s="29" t="s">
        <v>70</v>
      </c>
      <c r="L744" s="28" t="s">
        <v>60</v>
      </c>
      <c r="M744" s="28" t="s">
        <v>144</v>
      </c>
      <c r="N744" s="31">
        <v>9006.5499999999993</v>
      </c>
      <c r="O744" s="32"/>
      <c r="P744" s="32">
        <f t="shared" si="398"/>
        <v>9006.5499999999993</v>
      </c>
      <c r="Q744" s="35">
        <v>1091</v>
      </c>
      <c r="R744" s="35"/>
      <c r="S744" s="32"/>
      <c r="T744" s="33">
        <f t="shared" si="390"/>
        <v>1576.1462499999998</v>
      </c>
      <c r="U744" s="35">
        <f t="shared" si="391"/>
        <v>270.19649999999996</v>
      </c>
      <c r="V744" s="48">
        <f t="shared" si="411"/>
        <v>540.39299999999992</v>
      </c>
      <c r="W744" s="35">
        <f t="shared" si="392"/>
        <v>180.131</v>
      </c>
      <c r="X744" s="41"/>
      <c r="Y744" s="35">
        <v>708.25</v>
      </c>
      <c r="Z744" s="32"/>
      <c r="AA744" s="49"/>
      <c r="AB744" s="35"/>
      <c r="AC744" s="41"/>
      <c r="AD744" s="35">
        <f t="shared" si="393"/>
        <v>153.11134999999999</v>
      </c>
      <c r="AE744" s="35">
        <f t="shared" si="394"/>
        <v>3962.8820000000001</v>
      </c>
      <c r="AF744" s="41">
        <f t="shared" si="395"/>
        <v>7205.24</v>
      </c>
      <c r="AG744" s="32">
        <f t="shared" si="396"/>
        <v>15010.916666666666</v>
      </c>
      <c r="AH744" s="35">
        <v>0</v>
      </c>
      <c r="AI744" s="35">
        <f t="shared" si="412"/>
        <v>4503.2749999999996</v>
      </c>
      <c r="AJ744" s="35">
        <f t="shared" si="413"/>
        <v>900.65499999999997</v>
      </c>
      <c r="AK744" s="35">
        <f t="shared" si="414"/>
        <v>1501.0916666666665</v>
      </c>
      <c r="AL744" s="35">
        <f t="shared" si="415"/>
        <v>4503.2749999999996</v>
      </c>
      <c r="AM744" s="35">
        <f t="shared" si="416"/>
        <v>3602.62</v>
      </c>
      <c r="AN744" s="35"/>
      <c r="AO744" s="35"/>
      <c r="AP744" s="35"/>
      <c r="AQ744" s="35"/>
      <c r="AR744" s="36">
        <f t="shared" si="397"/>
        <v>203499.29253333333</v>
      </c>
      <c r="AS744" s="35"/>
    </row>
    <row r="745" spans="1:45" s="8" customFormat="1" x14ac:dyDescent="0.2">
      <c r="A745" s="24">
        <f t="shared" si="389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27">
        <v>41168</v>
      </c>
      <c r="G745" s="24">
        <v>10</v>
      </c>
      <c r="H745" s="28">
        <v>40</v>
      </c>
      <c r="I745" s="29" t="s">
        <v>69</v>
      </c>
      <c r="J745" s="30" t="s">
        <v>35</v>
      </c>
      <c r="K745" s="29" t="s">
        <v>70</v>
      </c>
      <c r="L745" s="28" t="s">
        <v>60</v>
      </c>
      <c r="M745" s="28" t="s">
        <v>141</v>
      </c>
      <c r="N745" s="31">
        <v>7723.6</v>
      </c>
      <c r="O745" s="32"/>
      <c r="P745" s="32">
        <f t="shared" si="398"/>
        <v>7723.6</v>
      </c>
      <c r="Q745" s="35">
        <v>1091</v>
      </c>
      <c r="R745" s="35"/>
      <c r="S745" s="32"/>
      <c r="T745" s="33">
        <f t="shared" si="390"/>
        <v>1351.6299999999999</v>
      </c>
      <c r="U745" s="35">
        <f t="shared" si="391"/>
        <v>231.708</v>
      </c>
      <c r="V745" s="48">
        <f t="shared" si="411"/>
        <v>512.53740000000005</v>
      </c>
      <c r="W745" s="35">
        <f t="shared" si="392"/>
        <v>154.47200000000001</v>
      </c>
      <c r="X745" s="41">
        <v>818.69</v>
      </c>
      <c r="Y745" s="35">
        <v>708.25</v>
      </c>
      <c r="Z745" s="32"/>
      <c r="AA745" s="49"/>
      <c r="AB745" s="35"/>
      <c r="AC745" s="41"/>
      <c r="AD745" s="35">
        <f t="shared" si="393"/>
        <v>131.30120000000002</v>
      </c>
      <c r="AE745" s="35">
        <f t="shared" si="394"/>
        <v>3398.384</v>
      </c>
      <c r="AF745" s="41">
        <f t="shared" si="395"/>
        <v>6833.8320000000012</v>
      </c>
      <c r="AG745" s="32">
        <f t="shared" si="396"/>
        <v>14237.150000000003</v>
      </c>
      <c r="AH745" s="35">
        <v>2842.68</v>
      </c>
      <c r="AI745" s="35">
        <f t="shared" si="412"/>
        <v>3861.7999999999997</v>
      </c>
      <c r="AJ745" s="35">
        <f t="shared" si="413"/>
        <v>854.22900000000016</v>
      </c>
      <c r="AK745" s="35">
        <f t="shared" si="414"/>
        <v>1423.7150000000001</v>
      </c>
      <c r="AL745" s="35">
        <f t="shared" si="415"/>
        <v>4271.1450000000004</v>
      </c>
      <c r="AM745" s="35">
        <f t="shared" si="416"/>
        <v>3416.9160000000006</v>
      </c>
      <c r="AN745" s="35"/>
      <c r="AO745" s="35"/>
      <c r="AP745" s="35"/>
      <c r="AQ745" s="35"/>
      <c r="AR745" s="36">
        <f t="shared" si="397"/>
        <v>193818.11419999998</v>
      </c>
      <c r="AS745" s="35"/>
    </row>
    <row r="746" spans="1:45" s="8" customFormat="1" x14ac:dyDescent="0.2">
      <c r="A746" s="24">
        <f t="shared" si="389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27">
        <v>40190</v>
      </c>
      <c r="G746" s="24">
        <v>9</v>
      </c>
      <c r="H746" s="28">
        <v>40</v>
      </c>
      <c r="I746" s="29" t="s">
        <v>69</v>
      </c>
      <c r="J746" s="30" t="s">
        <v>39</v>
      </c>
      <c r="K746" s="29" t="s">
        <v>70</v>
      </c>
      <c r="L746" s="28" t="s">
        <v>60</v>
      </c>
      <c r="M746" s="28" t="s">
        <v>141</v>
      </c>
      <c r="N746" s="31">
        <v>7350</v>
      </c>
      <c r="O746" s="32"/>
      <c r="P746" s="32">
        <f t="shared" si="398"/>
        <v>7350</v>
      </c>
      <c r="Q746" s="35">
        <v>1091</v>
      </c>
      <c r="R746" s="35"/>
      <c r="S746" s="32"/>
      <c r="T746" s="33">
        <f t="shared" si="390"/>
        <v>1286.25</v>
      </c>
      <c r="U746" s="35">
        <f t="shared" si="391"/>
        <v>220.5</v>
      </c>
      <c r="V746" s="48">
        <f t="shared" si="411"/>
        <v>516.59519999999998</v>
      </c>
      <c r="W746" s="35">
        <f t="shared" si="392"/>
        <v>147</v>
      </c>
      <c r="X746" s="41">
        <v>1259.92</v>
      </c>
      <c r="Y746" s="35">
        <v>708.25</v>
      </c>
      <c r="Z746" s="32"/>
      <c r="AA746" s="49"/>
      <c r="AB746" s="35"/>
      <c r="AC746" s="41"/>
      <c r="AD746" s="35">
        <f t="shared" si="393"/>
        <v>124.95</v>
      </c>
      <c r="AE746" s="35">
        <f t="shared" si="394"/>
        <v>3234</v>
      </c>
      <c r="AF746" s="41">
        <f t="shared" si="395"/>
        <v>6887.9360000000006</v>
      </c>
      <c r="AG746" s="32">
        <f t="shared" si="396"/>
        <v>14349.866666666669</v>
      </c>
      <c r="AH746" s="35">
        <v>2333.1999999999998</v>
      </c>
      <c r="AI746" s="35">
        <f t="shared" si="412"/>
        <v>3675</v>
      </c>
      <c r="AJ746" s="35">
        <f t="shared" si="413"/>
        <v>860.99200000000008</v>
      </c>
      <c r="AK746" s="35">
        <f t="shared" si="414"/>
        <v>1434.9866666666667</v>
      </c>
      <c r="AL746" s="35">
        <f t="shared" si="415"/>
        <v>4304.96</v>
      </c>
      <c r="AM746" s="35">
        <f t="shared" si="416"/>
        <v>3443.9680000000003</v>
      </c>
      <c r="AN746" s="35"/>
      <c r="AO746" s="35"/>
      <c r="AP746" s="35"/>
      <c r="AQ746" s="35"/>
      <c r="AR746" s="36">
        <f t="shared" si="397"/>
        <v>192978.49173333336</v>
      </c>
      <c r="AS746" s="35"/>
    </row>
    <row r="747" spans="1:45" s="8" customFormat="1" x14ac:dyDescent="0.2">
      <c r="A747" s="24">
        <f t="shared" si="389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27">
        <v>40984</v>
      </c>
      <c r="G747" s="24">
        <v>8</v>
      </c>
      <c r="H747" s="28">
        <v>40</v>
      </c>
      <c r="I747" s="29" t="s">
        <v>69</v>
      </c>
      <c r="J747" s="30" t="s">
        <v>27</v>
      </c>
      <c r="K747" s="29" t="s">
        <v>70</v>
      </c>
      <c r="L747" s="28" t="s">
        <v>60</v>
      </c>
      <c r="M747" s="28" t="s">
        <v>141</v>
      </c>
      <c r="N747" s="31">
        <v>6999.5</v>
      </c>
      <c r="O747" s="32"/>
      <c r="P747" s="32">
        <f t="shared" si="398"/>
        <v>6999.5</v>
      </c>
      <c r="Q747" s="35">
        <v>1091</v>
      </c>
      <c r="R747" s="35"/>
      <c r="S747" s="32"/>
      <c r="T747" s="33">
        <f t="shared" si="390"/>
        <v>1224.9124999999999</v>
      </c>
      <c r="U747" s="35">
        <f t="shared" si="391"/>
        <v>209.98499999999999</v>
      </c>
      <c r="V747" s="48">
        <f t="shared" si="411"/>
        <v>478.76640000000003</v>
      </c>
      <c r="W747" s="35">
        <f t="shared" si="392"/>
        <v>139.99</v>
      </c>
      <c r="X747" s="41">
        <v>979.94</v>
      </c>
      <c r="Y747" s="35">
        <v>708.25</v>
      </c>
      <c r="Z747" s="32"/>
      <c r="AA747" s="49"/>
      <c r="AB747" s="35"/>
      <c r="AC747" s="41"/>
      <c r="AD747" s="35">
        <f t="shared" si="393"/>
        <v>118.9915</v>
      </c>
      <c r="AE747" s="35">
        <f t="shared" si="394"/>
        <v>3079.78</v>
      </c>
      <c r="AF747" s="41">
        <f t="shared" si="395"/>
        <v>6383.5519999999997</v>
      </c>
      <c r="AG747" s="32">
        <f t="shared" si="396"/>
        <v>13299.066666666668</v>
      </c>
      <c r="AH747" s="35">
        <v>3499.8</v>
      </c>
      <c r="AI747" s="35">
        <f t="shared" si="412"/>
        <v>3499.75</v>
      </c>
      <c r="AJ747" s="35">
        <f t="shared" si="413"/>
        <v>797.94399999999996</v>
      </c>
      <c r="AK747" s="35">
        <f t="shared" si="414"/>
        <v>1329.9066666666668</v>
      </c>
      <c r="AL747" s="35">
        <f t="shared" si="415"/>
        <v>3989.7200000000003</v>
      </c>
      <c r="AM747" s="35">
        <f t="shared" si="416"/>
        <v>3191.7759999999998</v>
      </c>
      <c r="AN747" s="35"/>
      <c r="AO747" s="35"/>
      <c r="AP747" s="35"/>
      <c r="AQ747" s="35"/>
      <c r="AR747" s="36">
        <f t="shared" si="397"/>
        <v>182487.32013333333</v>
      </c>
      <c r="AS747" s="35"/>
    </row>
    <row r="748" spans="1:45" s="8" customFormat="1" x14ac:dyDescent="0.2">
      <c r="A748" s="24">
        <f t="shared" si="389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27"/>
      <c r="G748" s="24">
        <v>8</v>
      </c>
      <c r="H748" s="28">
        <v>40</v>
      </c>
      <c r="I748" s="29" t="s">
        <v>69</v>
      </c>
      <c r="J748" s="30" t="s">
        <v>37</v>
      </c>
      <c r="K748" s="29" t="s">
        <v>70</v>
      </c>
      <c r="L748" s="28" t="s">
        <v>60</v>
      </c>
      <c r="M748" s="28"/>
      <c r="N748" s="31">
        <v>6999.5</v>
      </c>
      <c r="O748" s="32"/>
      <c r="P748" s="32">
        <f t="shared" si="398"/>
        <v>6999.5</v>
      </c>
      <c r="Q748" s="35">
        <v>1091</v>
      </c>
      <c r="R748" s="35"/>
      <c r="S748" s="32"/>
      <c r="T748" s="33">
        <f t="shared" si="390"/>
        <v>1224.9124999999999</v>
      </c>
      <c r="U748" s="35">
        <f t="shared" si="391"/>
        <v>209.98499999999999</v>
      </c>
      <c r="V748" s="48">
        <f t="shared" si="411"/>
        <v>419.96999999999997</v>
      </c>
      <c r="W748" s="35">
        <f t="shared" si="392"/>
        <v>139.99</v>
      </c>
      <c r="X748" s="41"/>
      <c r="Y748" s="35">
        <v>708.25</v>
      </c>
      <c r="Z748" s="32"/>
      <c r="AA748" s="49"/>
      <c r="AB748" s="35"/>
      <c r="AC748" s="41"/>
      <c r="AD748" s="35">
        <f t="shared" si="393"/>
        <v>118.9915</v>
      </c>
      <c r="AE748" s="35">
        <f t="shared" si="394"/>
        <v>3079.78</v>
      </c>
      <c r="AF748" s="41">
        <f t="shared" si="395"/>
        <v>5599.6</v>
      </c>
      <c r="AG748" s="32">
        <f t="shared" si="396"/>
        <v>11665.833333333334</v>
      </c>
      <c r="AH748" s="35">
        <v>0</v>
      </c>
      <c r="AI748" s="35">
        <f t="shared" si="412"/>
        <v>3499.75</v>
      </c>
      <c r="AJ748" s="35">
        <f t="shared" si="413"/>
        <v>699.95</v>
      </c>
      <c r="AK748" s="35">
        <f t="shared" si="414"/>
        <v>1166.5833333333333</v>
      </c>
      <c r="AL748" s="35">
        <f t="shared" si="415"/>
        <v>3499.75</v>
      </c>
      <c r="AM748" s="35">
        <f t="shared" si="416"/>
        <v>2799.8</v>
      </c>
      <c r="AN748" s="35"/>
      <c r="AO748" s="35"/>
      <c r="AP748" s="35"/>
      <c r="AQ748" s="35"/>
      <c r="AR748" s="36">
        <f t="shared" si="397"/>
        <v>162962.23466666666</v>
      </c>
      <c r="AS748" s="35" t="s">
        <v>72</v>
      </c>
    </row>
    <row r="749" spans="1:45" s="8" customFormat="1" x14ac:dyDescent="0.2">
      <c r="A749" s="24">
        <f t="shared" si="389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27">
        <v>42151</v>
      </c>
      <c r="G749" s="24">
        <v>8</v>
      </c>
      <c r="H749" s="28">
        <v>40</v>
      </c>
      <c r="I749" s="29" t="s">
        <v>69</v>
      </c>
      <c r="J749" s="30" t="s">
        <v>37</v>
      </c>
      <c r="K749" s="29" t="s">
        <v>70</v>
      </c>
      <c r="L749" s="28" t="s">
        <v>60</v>
      </c>
      <c r="M749" s="28" t="s">
        <v>141</v>
      </c>
      <c r="N749" s="31">
        <v>6999.5</v>
      </c>
      <c r="O749" s="32"/>
      <c r="P749" s="32">
        <f t="shared" si="398"/>
        <v>6999.5</v>
      </c>
      <c r="Q749" s="35">
        <v>1091</v>
      </c>
      <c r="R749" s="35"/>
      <c r="S749" s="32"/>
      <c r="T749" s="33">
        <f t="shared" si="390"/>
        <v>1224.9124999999999</v>
      </c>
      <c r="U749" s="35">
        <f t="shared" si="391"/>
        <v>209.98499999999999</v>
      </c>
      <c r="V749" s="48">
        <f t="shared" si="411"/>
        <v>419.96999999999997</v>
      </c>
      <c r="W749" s="35">
        <f t="shared" si="392"/>
        <v>139.99</v>
      </c>
      <c r="X749" s="41"/>
      <c r="Y749" s="35">
        <v>708.25</v>
      </c>
      <c r="Z749" s="32"/>
      <c r="AA749" s="49"/>
      <c r="AB749" s="35"/>
      <c r="AC749" s="41"/>
      <c r="AD749" s="35">
        <f t="shared" si="393"/>
        <v>118.9915</v>
      </c>
      <c r="AE749" s="35">
        <f t="shared" si="394"/>
        <v>3079.78</v>
      </c>
      <c r="AF749" s="41">
        <f t="shared" si="395"/>
        <v>5599.6</v>
      </c>
      <c r="AG749" s="32">
        <f t="shared" si="396"/>
        <v>11665.833333333334</v>
      </c>
      <c r="AH749" s="35">
        <v>0</v>
      </c>
      <c r="AI749" s="35">
        <f t="shared" si="412"/>
        <v>3499.75</v>
      </c>
      <c r="AJ749" s="35">
        <f t="shared" si="413"/>
        <v>699.95</v>
      </c>
      <c r="AK749" s="35">
        <f t="shared" si="414"/>
        <v>1166.5833333333333</v>
      </c>
      <c r="AL749" s="35">
        <f t="shared" si="415"/>
        <v>3499.75</v>
      </c>
      <c r="AM749" s="35">
        <f t="shared" si="416"/>
        <v>2799.8</v>
      </c>
      <c r="AN749" s="35"/>
      <c r="AO749" s="35"/>
      <c r="AP749" s="35"/>
      <c r="AQ749" s="35"/>
      <c r="AR749" s="36">
        <f t="shared" si="397"/>
        <v>162962.23466666666</v>
      </c>
      <c r="AS749" s="35"/>
    </row>
    <row r="750" spans="1:45" s="8" customFormat="1" x14ac:dyDescent="0.2">
      <c r="A750" s="24">
        <f t="shared" si="389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27">
        <v>40969</v>
      </c>
      <c r="G750" s="24">
        <v>8</v>
      </c>
      <c r="H750" s="28">
        <v>40</v>
      </c>
      <c r="I750" s="29" t="s">
        <v>69</v>
      </c>
      <c r="J750" s="30" t="s">
        <v>36</v>
      </c>
      <c r="K750" s="29" t="s">
        <v>70</v>
      </c>
      <c r="L750" s="28" t="s">
        <v>60</v>
      </c>
      <c r="M750" s="28" t="s">
        <v>141</v>
      </c>
      <c r="N750" s="31">
        <v>6999.5</v>
      </c>
      <c r="O750" s="32"/>
      <c r="P750" s="32">
        <f t="shared" si="398"/>
        <v>6999.5</v>
      </c>
      <c r="Q750" s="35">
        <v>1091</v>
      </c>
      <c r="R750" s="35"/>
      <c r="S750" s="32"/>
      <c r="T750" s="33">
        <f t="shared" si="390"/>
        <v>1224.9124999999999</v>
      </c>
      <c r="U750" s="35">
        <f t="shared" si="391"/>
        <v>209.98499999999999</v>
      </c>
      <c r="V750" s="48">
        <f t="shared" si="411"/>
        <v>490.58159999999998</v>
      </c>
      <c r="W750" s="35">
        <f t="shared" si="392"/>
        <v>139.99</v>
      </c>
      <c r="X750" s="41">
        <v>1176.8599999999999</v>
      </c>
      <c r="Y750" s="35">
        <v>708.25</v>
      </c>
      <c r="Z750" s="32"/>
      <c r="AA750" s="49"/>
      <c r="AB750" s="35"/>
      <c r="AC750" s="41">
        <v>1180</v>
      </c>
      <c r="AD750" s="35">
        <f t="shared" si="393"/>
        <v>118.9915</v>
      </c>
      <c r="AE750" s="35">
        <f t="shared" si="394"/>
        <v>3079.78</v>
      </c>
      <c r="AF750" s="41">
        <f t="shared" si="395"/>
        <v>6541.0879999999997</v>
      </c>
      <c r="AG750" s="32">
        <f t="shared" si="396"/>
        <v>13627.266666666665</v>
      </c>
      <c r="AH750" s="35">
        <v>4503.3</v>
      </c>
      <c r="AI750" s="35">
        <f t="shared" si="412"/>
        <v>3499.75</v>
      </c>
      <c r="AJ750" s="35">
        <f t="shared" si="413"/>
        <v>817.63599999999997</v>
      </c>
      <c r="AK750" s="35">
        <f t="shared" si="414"/>
        <v>1362.7266666666665</v>
      </c>
      <c r="AL750" s="35">
        <f t="shared" si="415"/>
        <v>4088.1799999999994</v>
      </c>
      <c r="AM750" s="35">
        <f t="shared" si="416"/>
        <v>3270.5439999999999</v>
      </c>
      <c r="AN750" s="35"/>
      <c r="AO750" s="35"/>
      <c r="AP750" s="35"/>
      <c r="AQ750" s="35"/>
      <c r="AR750" s="36">
        <f t="shared" si="397"/>
        <v>200871.11853333336</v>
      </c>
      <c r="AS750" s="35"/>
    </row>
    <row r="751" spans="1:45" s="8" customFormat="1" x14ac:dyDescent="0.2">
      <c r="A751" s="24">
        <f t="shared" si="389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27">
        <v>42917</v>
      </c>
      <c r="G751" s="24">
        <v>8</v>
      </c>
      <c r="H751" s="28">
        <v>40</v>
      </c>
      <c r="I751" s="29" t="s">
        <v>69</v>
      </c>
      <c r="J751" s="30" t="s">
        <v>36</v>
      </c>
      <c r="K751" s="29" t="s">
        <v>70</v>
      </c>
      <c r="L751" s="28" t="s">
        <v>60</v>
      </c>
      <c r="M751" s="28" t="s">
        <v>141</v>
      </c>
      <c r="N751" s="31">
        <v>6999.5</v>
      </c>
      <c r="O751" s="32"/>
      <c r="P751" s="32">
        <f t="shared" si="398"/>
        <v>6999.5</v>
      </c>
      <c r="Q751" s="35">
        <v>1091</v>
      </c>
      <c r="R751" s="35"/>
      <c r="S751" s="32"/>
      <c r="T751" s="33">
        <f t="shared" si="390"/>
        <v>1224.9124999999999</v>
      </c>
      <c r="U751" s="35">
        <f t="shared" si="391"/>
        <v>209.98499999999999</v>
      </c>
      <c r="V751" s="48">
        <f t="shared" si="411"/>
        <v>419.96999999999997</v>
      </c>
      <c r="W751" s="35">
        <f t="shared" si="392"/>
        <v>139.99</v>
      </c>
      <c r="X751" s="41"/>
      <c r="Y751" s="35">
        <v>708.25</v>
      </c>
      <c r="Z751" s="32"/>
      <c r="AA751" s="49"/>
      <c r="AB751" s="35"/>
      <c r="AC751" s="41"/>
      <c r="AD751" s="35">
        <f t="shared" si="393"/>
        <v>118.9915</v>
      </c>
      <c r="AE751" s="35">
        <f t="shared" si="394"/>
        <v>3079.78</v>
      </c>
      <c r="AF751" s="41">
        <f t="shared" si="395"/>
        <v>5599.6</v>
      </c>
      <c r="AG751" s="32">
        <f t="shared" si="396"/>
        <v>11665.833333333334</v>
      </c>
      <c r="AH751" s="35">
        <v>3499.8</v>
      </c>
      <c r="AI751" s="35">
        <f t="shared" si="412"/>
        <v>3499.75</v>
      </c>
      <c r="AJ751" s="35">
        <f t="shared" si="413"/>
        <v>699.95</v>
      </c>
      <c r="AK751" s="35">
        <f t="shared" si="414"/>
        <v>1166.5833333333333</v>
      </c>
      <c r="AL751" s="35">
        <f t="shared" si="415"/>
        <v>3499.75</v>
      </c>
      <c r="AM751" s="35">
        <f t="shared" si="416"/>
        <v>2799.8</v>
      </c>
      <c r="AN751" s="35"/>
      <c r="AO751" s="35"/>
      <c r="AP751" s="35"/>
      <c r="AQ751" s="35"/>
      <c r="AR751" s="36">
        <f t="shared" si="397"/>
        <v>166462.03466666664</v>
      </c>
      <c r="AS751" s="35"/>
    </row>
    <row r="752" spans="1:45" s="8" customFormat="1" x14ac:dyDescent="0.2">
      <c r="A752" s="24">
        <f t="shared" si="389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27">
        <v>40560</v>
      </c>
      <c r="G752" s="24">
        <v>8</v>
      </c>
      <c r="H752" s="28">
        <v>40</v>
      </c>
      <c r="I752" s="29" t="s">
        <v>68</v>
      </c>
      <c r="J752" s="30" t="s">
        <v>38</v>
      </c>
      <c r="K752" s="29" t="s">
        <v>70</v>
      </c>
      <c r="L752" s="28" t="s">
        <v>60</v>
      </c>
      <c r="M752" s="28" t="s">
        <v>141</v>
      </c>
      <c r="N752" s="31">
        <v>6999.5</v>
      </c>
      <c r="O752" s="32"/>
      <c r="P752" s="32">
        <f t="shared" si="398"/>
        <v>6999.5</v>
      </c>
      <c r="Q752" s="35">
        <v>1091</v>
      </c>
      <c r="R752" s="35"/>
      <c r="S752" s="32"/>
      <c r="T752" s="33">
        <f t="shared" si="390"/>
        <v>1224.9124999999999</v>
      </c>
      <c r="U752" s="35">
        <f t="shared" si="391"/>
        <v>209.98499999999999</v>
      </c>
      <c r="V752" s="48">
        <f t="shared" si="411"/>
        <v>487.16640000000001</v>
      </c>
      <c r="W752" s="35">
        <f t="shared" si="392"/>
        <v>139.99</v>
      </c>
      <c r="X752" s="41">
        <v>1119.94</v>
      </c>
      <c r="Y752" s="35">
        <v>708.25</v>
      </c>
      <c r="Z752" s="32"/>
      <c r="AA752" s="49"/>
      <c r="AB752" s="35"/>
      <c r="AC752" s="41"/>
      <c r="AD752" s="35">
        <f t="shared" si="393"/>
        <v>118.9915</v>
      </c>
      <c r="AE752" s="35">
        <f t="shared" si="394"/>
        <v>3079.78</v>
      </c>
      <c r="AF752" s="41">
        <f t="shared" si="395"/>
        <v>6495.5520000000006</v>
      </c>
      <c r="AG752" s="32">
        <f t="shared" si="396"/>
        <v>13532.400000000001</v>
      </c>
      <c r="AH752" s="35">
        <v>3499.8</v>
      </c>
      <c r="AI752" s="35">
        <f t="shared" si="412"/>
        <v>3499.75</v>
      </c>
      <c r="AJ752" s="35">
        <f t="shared" si="413"/>
        <v>811.94400000000007</v>
      </c>
      <c r="AK752" s="35">
        <f t="shared" si="414"/>
        <v>1353.2400000000002</v>
      </c>
      <c r="AL752" s="35">
        <f t="shared" si="415"/>
        <v>4059.7200000000003</v>
      </c>
      <c r="AM752" s="35">
        <f t="shared" si="416"/>
        <v>3247.7760000000003</v>
      </c>
      <c r="AN752" s="35"/>
      <c r="AO752" s="35"/>
      <c r="AP752" s="35"/>
      <c r="AQ752" s="35"/>
      <c r="AR752" s="36">
        <f t="shared" si="397"/>
        <v>184776.7868</v>
      </c>
      <c r="AS752" s="35"/>
    </row>
    <row r="753" spans="1:45" s="8" customFormat="1" x14ac:dyDescent="0.2">
      <c r="A753" s="24">
        <f t="shared" si="389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27">
        <v>43024</v>
      </c>
      <c r="G753" s="24">
        <v>7</v>
      </c>
      <c r="H753" s="28">
        <v>40</v>
      </c>
      <c r="I753" s="29" t="s">
        <v>69</v>
      </c>
      <c r="J753" s="30" t="s">
        <v>28</v>
      </c>
      <c r="K753" s="29" t="s">
        <v>70</v>
      </c>
      <c r="L753" s="28" t="s">
        <v>60</v>
      </c>
      <c r="M753" s="28" t="s">
        <v>141</v>
      </c>
      <c r="N753" s="31">
        <v>6654.95</v>
      </c>
      <c r="O753" s="32"/>
      <c r="P753" s="32">
        <f t="shared" si="398"/>
        <v>6654.95</v>
      </c>
      <c r="Q753" s="35">
        <v>1091</v>
      </c>
      <c r="R753" s="35"/>
      <c r="S753" s="32"/>
      <c r="T753" s="33">
        <f t="shared" si="390"/>
        <v>1164.6162499999998</v>
      </c>
      <c r="U753" s="35">
        <f t="shared" si="391"/>
        <v>199.64849999999998</v>
      </c>
      <c r="V753" s="48">
        <f t="shared" si="411"/>
        <v>399.29699999999997</v>
      </c>
      <c r="W753" s="35">
        <f t="shared" si="392"/>
        <v>133.09899999999999</v>
      </c>
      <c r="X753" s="41"/>
      <c r="Y753" s="35">
        <v>708.25</v>
      </c>
      <c r="Z753" s="32"/>
      <c r="AA753" s="49"/>
      <c r="AB753" s="35"/>
      <c r="AC753" s="41"/>
      <c r="AD753" s="35">
        <f t="shared" si="393"/>
        <v>113.13415000000001</v>
      </c>
      <c r="AE753" s="35">
        <f t="shared" si="394"/>
        <v>2928.1779999999999</v>
      </c>
      <c r="AF753" s="41">
        <f t="shared" si="395"/>
        <v>5323.9599999999991</v>
      </c>
      <c r="AG753" s="32">
        <f t="shared" si="396"/>
        <v>11091.583333333332</v>
      </c>
      <c r="AH753" s="35">
        <v>3327.45</v>
      </c>
      <c r="AI753" s="35">
        <f t="shared" si="412"/>
        <v>3327.4749999999999</v>
      </c>
      <c r="AJ753" s="35">
        <f t="shared" si="413"/>
        <v>665.49499999999989</v>
      </c>
      <c r="AK753" s="35">
        <f t="shared" si="414"/>
        <v>1109.1583333333333</v>
      </c>
      <c r="AL753" s="35">
        <f t="shared" si="415"/>
        <v>3327.4749999999999</v>
      </c>
      <c r="AM753" s="35">
        <f t="shared" si="416"/>
        <v>2661.9799999999996</v>
      </c>
      <c r="AN753" s="35"/>
      <c r="AO753" s="35"/>
      <c r="AP753" s="35"/>
      <c r="AQ753" s="35"/>
      <c r="AR753" s="36">
        <f t="shared" si="397"/>
        <v>159330.69346666668</v>
      </c>
      <c r="AS753" s="35"/>
    </row>
    <row r="754" spans="1:45" s="8" customFormat="1" x14ac:dyDescent="0.2">
      <c r="A754" s="24">
        <f t="shared" si="389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27">
        <v>40253</v>
      </c>
      <c r="G754" s="24">
        <v>7</v>
      </c>
      <c r="H754" s="28">
        <v>40</v>
      </c>
      <c r="I754" s="29" t="s">
        <v>69</v>
      </c>
      <c r="J754" s="30" t="s">
        <v>28</v>
      </c>
      <c r="K754" s="29" t="s">
        <v>70</v>
      </c>
      <c r="L754" s="28" t="s">
        <v>60</v>
      </c>
      <c r="M754" s="28" t="s">
        <v>141</v>
      </c>
      <c r="N754" s="31">
        <v>6654.95</v>
      </c>
      <c r="O754" s="32"/>
      <c r="P754" s="32">
        <f t="shared" si="398"/>
        <v>6654.95</v>
      </c>
      <c r="Q754" s="35">
        <v>1091</v>
      </c>
      <c r="R754" s="35"/>
      <c r="S754" s="32"/>
      <c r="T754" s="33">
        <f t="shared" si="390"/>
        <v>1164.6162499999998</v>
      </c>
      <c r="U754" s="35">
        <f t="shared" si="391"/>
        <v>199.64849999999998</v>
      </c>
      <c r="V754" s="48">
        <f t="shared" si="411"/>
        <v>474.8922</v>
      </c>
      <c r="W754" s="35">
        <f t="shared" si="392"/>
        <v>133.09899999999999</v>
      </c>
      <c r="X754" s="41">
        <v>1259.92</v>
      </c>
      <c r="Y754" s="35">
        <v>708.25</v>
      </c>
      <c r="Z754" s="32"/>
      <c r="AA754" s="49"/>
      <c r="AB754" s="35"/>
      <c r="AC754" s="41"/>
      <c r="AD754" s="35">
        <f t="shared" si="393"/>
        <v>113.13415000000001</v>
      </c>
      <c r="AE754" s="35">
        <f t="shared" si="394"/>
        <v>2928.1779999999999</v>
      </c>
      <c r="AF754" s="41">
        <f t="shared" si="395"/>
        <v>6331.8960000000006</v>
      </c>
      <c r="AG754" s="32">
        <f t="shared" si="396"/>
        <v>13191.45</v>
      </c>
      <c r="AH754" s="35">
        <v>3499.8</v>
      </c>
      <c r="AI754" s="35">
        <f t="shared" si="412"/>
        <v>3327.4749999999999</v>
      </c>
      <c r="AJ754" s="35">
        <f t="shared" si="413"/>
        <v>791.48700000000008</v>
      </c>
      <c r="AK754" s="35">
        <f t="shared" si="414"/>
        <v>1319.145</v>
      </c>
      <c r="AL754" s="35">
        <f t="shared" si="415"/>
        <v>3957.4349999999999</v>
      </c>
      <c r="AM754" s="35">
        <f t="shared" si="416"/>
        <v>3165.9480000000003</v>
      </c>
      <c r="AN754" s="35"/>
      <c r="AO754" s="35"/>
      <c r="AP754" s="35"/>
      <c r="AQ754" s="35"/>
      <c r="AR754" s="36">
        <f t="shared" si="397"/>
        <v>180106.93520000001</v>
      </c>
      <c r="AS754" s="35"/>
    </row>
    <row r="755" spans="1:45" s="8" customFormat="1" x14ac:dyDescent="0.2">
      <c r="A755" s="24">
        <f t="shared" si="389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27"/>
      <c r="G755" s="24">
        <v>7</v>
      </c>
      <c r="H755" s="28">
        <v>40</v>
      </c>
      <c r="I755" s="29" t="s">
        <v>69</v>
      </c>
      <c r="J755" s="30" t="s">
        <v>28</v>
      </c>
      <c r="K755" s="29" t="s">
        <v>70</v>
      </c>
      <c r="L755" s="28" t="s">
        <v>60</v>
      </c>
      <c r="M755" s="28"/>
      <c r="N755" s="31">
        <v>6654.95</v>
      </c>
      <c r="O755" s="32"/>
      <c r="P755" s="32">
        <f t="shared" si="398"/>
        <v>6654.95</v>
      </c>
      <c r="Q755" s="35">
        <v>1091</v>
      </c>
      <c r="R755" s="35"/>
      <c r="S755" s="32"/>
      <c r="T755" s="33">
        <f t="shared" si="390"/>
        <v>1164.6162499999998</v>
      </c>
      <c r="U755" s="35">
        <f t="shared" si="391"/>
        <v>199.64849999999998</v>
      </c>
      <c r="V755" s="48">
        <f t="shared" si="411"/>
        <v>399.29699999999997</v>
      </c>
      <c r="W755" s="35">
        <f t="shared" si="392"/>
        <v>133.09899999999999</v>
      </c>
      <c r="X755" s="41"/>
      <c r="Y755" s="35">
        <v>708.25</v>
      </c>
      <c r="Z755" s="32"/>
      <c r="AA755" s="49"/>
      <c r="AB755" s="35"/>
      <c r="AC755" s="41"/>
      <c r="AD755" s="35">
        <f t="shared" si="393"/>
        <v>113.13415000000001</v>
      </c>
      <c r="AE755" s="35">
        <f t="shared" si="394"/>
        <v>2928.1779999999999</v>
      </c>
      <c r="AF755" s="41">
        <f t="shared" si="395"/>
        <v>5323.9599999999991</v>
      </c>
      <c r="AG755" s="32">
        <f t="shared" si="396"/>
        <v>11091.583333333332</v>
      </c>
      <c r="AH755" s="35">
        <v>0</v>
      </c>
      <c r="AI755" s="35">
        <f t="shared" si="412"/>
        <v>3327.4749999999999</v>
      </c>
      <c r="AJ755" s="35">
        <f t="shared" si="413"/>
        <v>665.49499999999989</v>
      </c>
      <c r="AK755" s="35">
        <f t="shared" si="414"/>
        <v>1109.1583333333333</v>
      </c>
      <c r="AL755" s="35">
        <f t="shared" si="415"/>
        <v>3327.4749999999999</v>
      </c>
      <c r="AM755" s="35">
        <f t="shared" si="416"/>
        <v>2661.9799999999996</v>
      </c>
      <c r="AN755" s="35"/>
      <c r="AO755" s="35"/>
      <c r="AP755" s="35"/>
      <c r="AQ755" s="35"/>
      <c r="AR755" s="36">
        <f t="shared" si="397"/>
        <v>156003.24346666667</v>
      </c>
      <c r="AS755" s="35" t="s">
        <v>72</v>
      </c>
    </row>
    <row r="756" spans="1:45" s="8" customFormat="1" x14ac:dyDescent="0.2">
      <c r="A756" s="24">
        <f t="shared" si="389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27">
        <v>40969</v>
      </c>
      <c r="G756" s="24">
        <v>6</v>
      </c>
      <c r="H756" s="28">
        <v>40</v>
      </c>
      <c r="I756" s="29" t="s">
        <v>69</v>
      </c>
      <c r="J756" s="30" t="s">
        <v>40</v>
      </c>
      <c r="K756" s="29" t="s">
        <v>70</v>
      </c>
      <c r="L756" s="28" t="s">
        <v>60</v>
      </c>
      <c r="M756" s="28" t="s">
        <v>141</v>
      </c>
      <c r="N756" s="31">
        <v>6312.25</v>
      </c>
      <c r="O756" s="32"/>
      <c r="P756" s="32">
        <f t="shared" si="398"/>
        <v>6312.25</v>
      </c>
      <c r="Q756" s="35">
        <v>1091</v>
      </c>
      <c r="R756" s="35"/>
      <c r="S756" s="32"/>
      <c r="T756" s="33">
        <f t="shared" si="390"/>
        <v>1104.64375</v>
      </c>
      <c r="U756" s="35">
        <f t="shared" si="391"/>
        <v>189.36750000000001</v>
      </c>
      <c r="V756" s="48">
        <f t="shared" si="411"/>
        <v>434.63580000000002</v>
      </c>
      <c r="W756" s="35">
        <f t="shared" si="392"/>
        <v>126.245</v>
      </c>
      <c r="X756" s="41">
        <v>931.68</v>
      </c>
      <c r="Y756" s="35">
        <v>708.25</v>
      </c>
      <c r="Z756" s="32"/>
      <c r="AA756" s="49"/>
      <c r="AB756" s="35"/>
      <c r="AC756" s="41"/>
      <c r="AD756" s="35">
        <f t="shared" si="393"/>
        <v>107.30825</v>
      </c>
      <c r="AE756" s="35">
        <f t="shared" si="394"/>
        <v>2777.3900000000003</v>
      </c>
      <c r="AF756" s="41">
        <f t="shared" si="395"/>
        <v>5795.1440000000002</v>
      </c>
      <c r="AG756" s="32">
        <f t="shared" si="396"/>
        <v>12073.216666666667</v>
      </c>
      <c r="AH756" s="35">
        <v>3327.45</v>
      </c>
      <c r="AI756" s="35">
        <f t="shared" si="412"/>
        <v>3156.125</v>
      </c>
      <c r="AJ756" s="35">
        <f t="shared" si="413"/>
        <v>724.39300000000003</v>
      </c>
      <c r="AK756" s="35">
        <f t="shared" si="414"/>
        <v>1207.3216666666667</v>
      </c>
      <c r="AL756" s="35">
        <f t="shared" si="415"/>
        <v>3621.9650000000001</v>
      </c>
      <c r="AM756" s="35">
        <f t="shared" si="416"/>
        <v>2897.5720000000001</v>
      </c>
      <c r="AN756" s="35"/>
      <c r="AO756" s="35"/>
      <c r="AP756" s="35"/>
      <c r="AQ756" s="35"/>
      <c r="AR756" s="36">
        <f t="shared" si="397"/>
        <v>167645.14093333331</v>
      </c>
      <c r="AS756" s="35"/>
    </row>
    <row r="757" spans="1:45" s="8" customFormat="1" x14ac:dyDescent="0.2">
      <c r="A757" s="24">
        <f t="shared" si="389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27">
        <v>40211</v>
      </c>
      <c r="G757" s="24">
        <v>4</v>
      </c>
      <c r="H757" s="28">
        <v>40</v>
      </c>
      <c r="I757" s="29" t="s">
        <v>69</v>
      </c>
      <c r="J757" s="30" t="s">
        <v>33</v>
      </c>
      <c r="K757" s="29" t="s">
        <v>70</v>
      </c>
      <c r="L757" s="28" t="s">
        <v>60</v>
      </c>
      <c r="M757" s="28" t="s">
        <v>141</v>
      </c>
      <c r="N757" s="31">
        <v>5723.25</v>
      </c>
      <c r="O757" s="32"/>
      <c r="P757" s="32">
        <f t="shared" si="398"/>
        <v>5723.25</v>
      </c>
      <c r="Q757" s="35">
        <v>1091</v>
      </c>
      <c r="R757" s="35"/>
      <c r="S757" s="32"/>
      <c r="T757" s="33">
        <f t="shared" si="390"/>
        <v>1001.5687499999999</v>
      </c>
      <c r="U757" s="35">
        <f t="shared" si="391"/>
        <v>171.69749999999999</v>
      </c>
      <c r="V757" s="48">
        <f t="shared" si="411"/>
        <v>411.56699999999995</v>
      </c>
      <c r="W757" s="35">
        <f t="shared" si="392"/>
        <v>114.465</v>
      </c>
      <c r="X757" s="41">
        <v>1136.2</v>
      </c>
      <c r="Y757" s="35">
        <v>708.25</v>
      </c>
      <c r="Z757" s="32"/>
      <c r="AA757" s="49"/>
      <c r="AB757" s="35"/>
      <c r="AC757" s="41"/>
      <c r="AD757" s="35">
        <f t="shared" si="393"/>
        <v>97.29525000000001</v>
      </c>
      <c r="AE757" s="35">
        <f t="shared" si="394"/>
        <v>2518.23</v>
      </c>
      <c r="AF757" s="41">
        <f t="shared" si="395"/>
        <v>5487.56</v>
      </c>
      <c r="AG757" s="32">
        <f t="shared" si="396"/>
        <v>11432.416666666668</v>
      </c>
      <c r="AH757" s="35">
        <v>3156.15</v>
      </c>
      <c r="AI757" s="35">
        <f t="shared" si="412"/>
        <v>2861.625</v>
      </c>
      <c r="AJ757" s="35">
        <f t="shared" si="413"/>
        <v>685.94500000000005</v>
      </c>
      <c r="AK757" s="35">
        <f t="shared" si="414"/>
        <v>1143.2416666666668</v>
      </c>
      <c r="AL757" s="35">
        <f t="shared" si="415"/>
        <v>3429.7249999999999</v>
      </c>
      <c r="AM757" s="35">
        <f t="shared" si="416"/>
        <v>2743.78</v>
      </c>
      <c r="AN757" s="35"/>
      <c r="AO757" s="35"/>
      <c r="AP757" s="35"/>
      <c r="AQ757" s="35"/>
      <c r="AR757" s="36">
        <f t="shared" si="397"/>
        <v>158922.19533333334</v>
      </c>
      <c r="AS757" s="35"/>
    </row>
    <row r="758" spans="1:45" s="8" customFormat="1" x14ac:dyDescent="0.2">
      <c r="A758" s="24">
        <f t="shared" si="389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27">
        <v>42151</v>
      </c>
      <c r="G758" s="24">
        <v>4</v>
      </c>
      <c r="H758" s="28">
        <v>40</v>
      </c>
      <c r="I758" s="29" t="s">
        <v>69</v>
      </c>
      <c r="J758" s="30" t="s">
        <v>33</v>
      </c>
      <c r="K758" s="29" t="s">
        <v>70</v>
      </c>
      <c r="L758" s="28" t="s">
        <v>60</v>
      </c>
      <c r="M758" s="28" t="s">
        <v>141</v>
      </c>
      <c r="N758" s="31">
        <v>5723.25</v>
      </c>
      <c r="O758" s="32"/>
      <c r="P758" s="32">
        <f t="shared" si="398"/>
        <v>5723.25</v>
      </c>
      <c r="Q758" s="35">
        <v>1091</v>
      </c>
      <c r="R758" s="35"/>
      <c r="S758" s="32"/>
      <c r="T758" s="33">
        <f t="shared" si="390"/>
        <v>1001.5687499999999</v>
      </c>
      <c r="U758" s="35">
        <f t="shared" si="391"/>
        <v>171.69749999999999</v>
      </c>
      <c r="V758" s="48">
        <f t="shared" si="411"/>
        <v>343.39499999999998</v>
      </c>
      <c r="W758" s="35">
        <f t="shared" si="392"/>
        <v>114.465</v>
      </c>
      <c r="X758" s="41"/>
      <c r="Y758" s="35">
        <v>708.25</v>
      </c>
      <c r="Z758" s="32"/>
      <c r="AA758" s="49"/>
      <c r="AB758" s="35"/>
      <c r="AC758" s="41"/>
      <c r="AD758" s="35">
        <f t="shared" si="393"/>
        <v>97.29525000000001</v>
      </c>
      <c r="AE758" s="35">
        <f t="shared" si="394"/>
        <v>2518.23</v>
      </c>
      <c r="AF758" s="41">
        <f t="shared" si="395"/>
        <v>4578.6000000000004</v>
      </c>
      <c r="AG758" s="32">
        <f t="shared" si="396"/>
        <v>9538.75</v>
      </c>
      <c r="AH758" s="35">
        <v>2861.7</v>
      </c>
      <c r="AI758" s="35">
        <f t="shared" si="412"/>
        <v>2861.625</v>
      </c>
      <c r="AJ758" s="35">
        <f t="shared" si="413"/>
        <v>572.32500000000005</v>
      </c>
      <c r="AK758" s="35">
        <f t="shared" si="414"/>
        <v>953.875</v>
      </c>
      <c r="AL758" s="35">
        <f t="shared" si="415"/>
        <v>2861.625</v>
      </c>
      <c r="AM758" s="35">
        <f t="shared" si="416"/>
        <v>2289.3000000000002</v>
      </c>
      <c r="AN758" s="35"/>
      <c r="AO758" s="35"/>
      <c r="AP758" s="35"/>
      <c r="AQ758" s="35"/>
      <c r="AR758" s="36">
        <f t="shared" si="397"/>
        <v>140047.08800000002</v>
      </c>
      <c r="AS758" s="35"/>
    </row>
    <row r="759" spans="1:45" s="8" customFormat="1" x14ac:dyDescent="0.2">
      <c r="A759" s="24">
        <f t="shared" si="389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27">
        <v>43010</v>
      </c>
      <c r="G759" s="24">
        <v>4</v>
      </c>
      <c r="H759" s="28">
        <v>40</v>
      </c>
      <c r="I759" s="29" t="s">
        <v>69</v>
      </c>
      <c r="J759" s="30" t="s">
        <v>30</v>
      </c>
      <c r="K759" s="29" t="s">
        <v>70</v>
      </c>
      <c r="L759" s="28" t="s">
        <v>60</v>
      </c>
      <c r="M759" s="28" t="s">
        <v>141</v>
      </c>
      <c r="N759" s="31">
        <v>5723.25</v>
      </c>
      <c r="O759" s="32"/>
      <c r="P759" s="32">
        <f>N759+O759</f>
        <v>5723.25</v>
      </c>
      <c r="Q759" s="35">
        <v>1091</v>
      </c>
      <c r="R759" s="35"/>
      <c r="S759" s="32"/>
      <c r="T759" s="33">
        <f t="shared" si="390"/>
        <v>1001.5687499999999</v>
      </c>
      <c r="U759" s="35">
        <f t="shared" si="391"/>
        <v>171.69749999999999</v>
      </c>
      <c r="V759" s="48">
        <f t="shared" si="411"/>
        <v>343.39499999999998</v>
      </c>
      <c r="W759" s="35">
        <f t="shared" si="392"/>
        <v>114.465</v>
      </c>
      <c r="X759" s="41"/>
      <c r="Y759" s="35">
        <v>708.25</v>
      </c>
      <c r="Z759" s="32"/>
      <c r="AA759" s="49"/>
      <c r="AB759" s="35"/>
      <c r="AC759" s="41"/>
      <c r="AD759" s="35">
        <f t="shared" si="393"/>
        <v>97.29525000000001</v>
      </c>
      <c r="AE759" s="35">
        <f t="shared" si="394"/>
        <v>2518.23</v>
      </c>
      <c r="AF759" s="41">
        <f t="shared" si="395"/>
        <v>4578.6000000000004</v>
      </c>
      <c r="AG759" s="32">
        <f t="shared" si="396"/>
        <v>9538.75</v>
      </c>
      <c r="AH759" s="35">
        <v>2861.55</v>
      </c>
      <c r="AI759" s="35">
        <f t="shared" si="412"/>
        <v>2861.625</v>
      </c>
      <c r="AJ759" s="35">
        <f t="shared" si="413"/>
        <v>572.32500000000005</v>
      </c>
      <c r="AK759" s="35">
        <f t="shared" si="414"/>
        <v>953.875</v>
      </c>
      <c r="AL759" s="35">
        <f t="shared" si="415"/>
        <v>2861.625</v>
      </c>
      <c r="AM759" s="35">
        <f t="shared" si="416"/>
        <v>2289.3000000000002</v>
      </c>
      <c r="AN759" s="35"/>
      <c r="AO759" s="35"/>
      <c r="AP759" s="35"/>
      <c r="AQ759" s="35"/>
      <c r="AR759" s="36">
        <f t="shared" si="397"/>
        <v>140046.93799999999</v>
      </c>
      <c r="AS759" s="35"/>
    </row>
    <row r="760" spans="1:45" s="8" customFormat="1" x14ac:dyDescent="0.2">
      <c r="A760" s="24">
        <f t="shared" si="389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27">
        <v>40695</v>
      </c>
      <c r="G760" s="24">
        <v>4</v>
      </c>
      <c r="H760" s="28">
        <v>40</v>
      </c>
      <c r="I760" s="29" t="s">
        <v>69</v>
      </c>
      <c r="J760" s="30" t="s">
        <v>30</v>
      </c>
      <c r="K760" s="29" t="s">
        <v>70</v>
      </c>
      <c r="L760" s="28" t="s">
        <v>60</v>
      </c>
      <c r="M760" s="28" t="s">
        <v>141</v>
      </c>
      <c r="N760" s="31">
        <v>5723.25</v>
      </c>
      <c r="O760" s="32"/>
      <c r="P760" s="32">
        <f t="shared" si="398"/>
        <v>5723.25</v>
      </c>
      <c r="Q760" s="35">
        <v>1091</v>
      </c>
      <c r="R760" s="35"/>
      <c r="S760" s="32"/>
      <c r="T760" s="33">
        <f t="shared" si="390"/>
        <v>1001.5687499999999</v>
      </c>
      <c r="U760" s="35">
        <f t="shared" si="391"/>
        <v>171.69749999999999</v>
      </c>
      <c r="V760" s="48">
        <f t="shared" si="411"/>
        <v>398.33699999999999</v>
      </c>
      <c r="W760" s="35">
        <f t="shared" si="392"/>
        <v>114.465</v>
      </c>
      <c r="X760" s="41">
        <v>915.7</v>
      </c>
      <c r="Y760" s="35">
        <v>708.25</v>
      </c>
      <c r="Z760" s="32"/>
      <c r="AA760" s="49"/>
      <c r="AB760" s="35"/>
      <c r="AC760" s="41"/>
      <c r="AD760" s="35">
        <f t="shared" si="393"/>
        <v>97.29525000000001</v>
      </c>
      <c r="AE760" s="35">
        <f t="shared" si="394"/>
        <v>2518.23</v>
      </c>
      <c r="AF760" s="41">
        <f t="shared" si="395"/>
        <v>5311.16</v>
      </c>
      <c r="AG760" s="32">
        <f t="shared" si="396"/>
        <v>11064.916666666666</v>
      </c>
      <c r="AH760" s="35">
        <v>2861.55</v>
      </c>
      <c r="AI760" s="35">
        <f t="shared" si="412"/>
        <v>2861.625</v>
      </c>
      <c r="AJ760" s="35">
        <f t="shared" si="413"/>
        <v>663.89499999999998</v>
      </c>
      <c r="AK760" s="35">
        <f t="shared" si="414"/>
        <v>1106.4916666666666</v>
      </c>
      <c r="AL760" s="35">
        <f t="shared" si="415"/>
        <v>3319.4749999999999</v>
      </c>
      <c r="AM760" s="35">
        <f t="shared" si="416"/>
        <v>2655.58</v>
      </c>
      <c r="AN760" s="35"/>
      <c r="AO760" s="35"/>
      <c r="AP760" s="35"/>
      <c r="AQ760" s="35"/>
      <c r="AR760" s="36">
        <f t="shared" si="397"/>
        <v>155021.68533333333</v>
      </c>
      <c r="AS760" s="35"/>
    </row>
    <row r="761" spans="1:45" s="8" customFormat="1" x14ac:dyDescent="0.2">
      <c r="A761" s="24">
        <f t="shared" si="389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27">
        <v>43024</v>
      </c>
      <c r="G761" s="24">
        <v>4</v>
      </c>
      <c r="H761" s="28">
        <v>40</v>
      </c>
      <c r="I761" s="29" t="s">
        <v>69</v>
      </c>
      <c r="J761" s="30" t="s">
        <v>30</v>
      </c>
      <c r="K761" s="29" t="s">
        <v>70</v>
      </c>
      <c r="L761" s="28" t="s">
        <v>60</v>
      </c>
      <c r="M761" s="28" t="s">
        <v>141</v>
      </c>
      <c r="N761" s="31">
        <v>5723.25</v>
      </c>
      <c r="O761" s="32"/>
      <c r="P761" s="32">
        <f t="shared" si="398"/>
        <v>5723.25</v>
      </c>
      <c r="Q761" s="35">
        <v>1091</v>
      </c>
      <c r="R761" s="35"/>
      <c r="S761" s="32"/>
      <c r="T761" s="33">
        <f t="shared" si="390"/>
        <v>1001.5687499999999</v>
      </c>
      <c r="U761" s="35">
        <f t="shared" si="391"/>
        <v>171.69749999999999</v>
      </c>
      <c r="V761" s="48">
        <f t="shared" si="411"/>
        <v>343.39499999999998</v>
      </c>
      <c r="W761" s="35">
        <f t="shared" si="392"/>
        <v>114.465</v>
      </c>
      <c r="X761" s="41"/>
      <c r="Y761" s="35">
        <v>708.25</v>
      </c>
      <c r="Z761" s="32"/>
      <c r="AA761" s="49"/>
      <c r="AB761" s="35"/>
      <c r="AC761" s="41"/>
      <c r="AD761" s="35">
        <f t="shared" si="393"/>
        <v>97.29525000000001</v>
      </c>
      <c r="AE761" s="35">
        <f t="shared" si="394"/>
        <v>2518.23</v>
      </c>
      <c r="AF761" s="41">
        <f t="shared" si="395"/>
        <v>4578.6000000000004</v>
      </c>
      <c r="AG761" s="32">
        <f t="shared" si="396"/>
        <v>9538.75</v>
      </c>
      <c r="AH761" s="35">
        <v>2861.55</v>
      </c>
      <c r="AI761" s="35">
        <f t="shared" si="412"/>
        <v>2861.625</v>
      </c>
      <c r="AJ761" s="35">
        <f t="shared" si="413"/>
        <v>572.32500000000005</v>
      </c>
      <c r="AK761" s="35">
        <f t="shared" si="414"/>
        <v>953.875</v>
      </c>
      <c r="AL761" s="35">
        <f t="shared" si="415"/>
        <v>2861.625</v>
      </c>
      <c r="AM761" s="35">
        <f t="shared" si="416"/>
        <v>2289.3000000000002</v>
      </c>
      <c r="AN761" s="35"/>
      <c r="AO761" s="35"/>
      <c r="AP761" s="35"/>
      <c r="AQ761" s="35"/>
      <c r="AR761" s="36">
        <f t="shared" si="397"/>
        <v>140046.93799999999</v>
      </c>
      <c r="AS761" s="35"/>
    </row>
    <row r="762" spans="1:45" s="8" customFormat="1" x14ac:dyDescent="0.2">
      <c r="A762" s="24">
        <f t="shared" si="389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27">
        <v>40422</v>
      </c>
      <c r="G762" s="24">
        <v>4</v>
      </c>
      <c r="H762" s="28">
        <v>40</v>
      </c>
      <c r="I762" s="29" t="s">
        <v>69</v>
      </c>
      <c r="J762" s="30" t="s">
        <v>29</v>
      </c>
      <c r="K762" s="29" t="s">
        <v>70</v>
      </c>
      <c r="L762" s="28" t="s">
        <v>60</v>
      </c>
      <c r="M762" s="28" t="s">
        <v>141</v>
      </c>
      <c r="N762" s="31">
        <v>5723.25</v>
      </c>
      <c r="O762" s="32"/>
      <c r="P762" s="32">
        <f t="shared" si="398"/>
        <v>5723.25</v>
      </c>
      <c r="Q762" s="35">
        <v>1091</v>
      </c>
      <c r="R762" s="35"/>
      <c r="S762" s="32"/>
      <c r="T762" s="33">
        <f t="shared" si="390"/>
        <v>1001.5687499999999</v>
      </c>
      <c r="U762" s="35">
        <f t="shared" si="391"/>
        <v>171.69749999999999</v>
      </c>
      <c r="V762" s="48">
        <f t="shared" si="411"/>
        <v>405.20459999999997</v>
      </c>
      <c r="W762" s="35">
        <f t="shared" si="392"/>
        <v>114.465</v>
      </c>
      <c r="X762" s="41">
        <v>1030.1600000000001</v>
      </c>
      <c r="Y762" s="35">
        <v>708.25</v>
      </c>
      <c r="Z762" s="32"/>
      <c r="AA762" s="49"/>
      <c r="AB762" s="35"/>
      <c r="AC762" s="41"/>
      <c r="AD762" s="35">
        <f t="shared" si="393"/>
        <v>97.29525000000001</v>
      </c>
      <c r="AE762" s="35">
        <f t="shared" si="394"/>
        <v>2518.23</v>
      </c>
      <c r="AF762" s="41">
        <f t="shared" si="395"/>
        <v>5402.7280000000001</v>
      </c>
      <c r="AG762" s="32">
        <f t="shared" si="396"/>
        <v>11255.683333333332</v>
      </c>
      <c r="AH762" s="35">
        <v>2861.55</v>
      </c>
      <c r="AI762" s="35">
        <f t="shared" si="412"/>
        <v>2861.625</v>
      </c>
      <c r="AJ762" s="35">
        <f t="shared" si="413"/>
        <v>675.34100000000001</v>
      </c>
      <c r="AK762" s="35">
        <f t="shared" si="414"/>
        <v>1125.5683333333334</v>
      </c>
      <c r="AL762" s="35">
        <f t="shared" si="415"/>
        <v>3376.7049999999999</v>
      </c>
      <c r="AM762" s="35">
        <f t="shared" si="416"/>
        <v>2701.364</v>
      </c>
      <c r="AN762" s="35"/>
      <c r="AO762" s="35"/>
      <c r="AP762" s="35"/>
      <c r="AQ762" s="35"/>
      <c r="AR762" s="36">
        <f t="shared" si="397"/>
        <v>156893.48786666663</v>
      </c>
      <c r="AS762" s="35"/>
    </row>
    <row r="763" spans="1:45" s="8" customFormat="1" x14ac:dyDescent="0.2">
      <c r="A763" s="24">
        <f t="shared" si="389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27">
        <v>39965</v>
      </c>
      <c r="G763" s="24">
        <v>4</v>
      </c>
      <c r="H763" s="28">
        <v>40</v>
      </c>
      <c r="I763" s="29" t="s">
        <v>69</v>
      </c>
      <c r="J763" s="30" t="s">
        <v>31</v>
      </c>
      <c r="K763" s="29" t="s">
        <v>70</v>
      </c>
      <c r="L763" s="28" t="s">
        <v>60</v>
      </c>
      <c r="M763" s="28" t="s">
        <v>141</v>
      </c>
      <c r="N763" s="31">
        <v>5723.25</v>
      </c>
      <c r="O763" s="32"/>
      <c r="P763" s="32">
        <f t="shared" si="398"/>
        <v>5723.25</v>
      </c>
      <c r="Q763" s="35">
        <v>1091</v>
      </c>
      <c r="R763" s="35"/>
      <c r="S763" s="32"/>
      <c r="T763" s="33">
        <f t="shared" ref="T763:T801" si="417">(N763*17.5%)</f>
        <v>1001.5687499999999</v>
      </c>
      <c r="U763" s="35">
        <f t="shared" ref="U763:U801" si="418">N763*3%</f>
        <v>171.69749999999999</v>
      </c>
      <c r="V763" s="48">
        <f t="shared" si="411"/>
        <v>412.07219999999995</v>
      </c>
      <c r="W763" s="35">
        <f t="shared" ref="W763:W801" si="419">N763*2%</f>
        <v>114.465</v>
      </c>
      <c r="X763" s="41">
        <v>1144.6199999999999</v>
      </c>
      <c r="Y763" s="35">
        <v>708.25</v>
      </c>
      <c r="Z763" s="32"/>
      <c r="AA763" s="49"/>
      <c r="AB763" s="35"/>
      <c r="AC763" s="41"/>
      <c r="AD763" s="35">
        <f t="shared" ref="AD763:AD801" si="420">N763*1.7%</f>
        <v>97.29525000000001</v>
      </c>
      <c r="AE763" s="35">
        <f t="shared" si="394"/>
        <v>2518.23</v>
      </c>
      <c r="AF763" s="41">
        <f t="shared" ref="AF763:AF801" si="421">(N763+X763)/30*24</f>
        <v>5494.2960000000003</v>
      </c>
      <c r="AG763" s="32">
        <f t="shared" ref="AG763:AG801" si="422">(N763+X763)/30*50</f>
        <v>11446.45</v>
      </c>
      <c r="AH763" s="35">
        <v>2861.55</v>
      </c>
      <c r="AI763" s="35">
        <f t="shared" si="412"/>
        <v>2861.625</v>
      </c>
      <c r="AJ763" s="35">
        <f t="shared" si="413"/>
        <v>686.78700000000003</v>
      </c>
      <c r="AK763" s="35">
        <f t="shared" si="414"/>
        <v>1144.645</v>
      </c>
      <c r="AL763" s="35">
        <f t="shared" si="415"/>
        <v>3433.9349999999999</v>
      </c>
      <c r="AM763" s="35">
        <f t="shared" si="416"/>
        <v>2747.1480000000001</v>
      </c>
      <c r="AN763" s="35"/>
      <c r="AO763" s="35"/>
      <c r="AP763" s="35"/>
      <c r="AQ763" s="35"/>
      <c r="AR763" s="36">
        <f t="shared" ref="AR763:AR802" si="423">(P763+Q763+R763+S763+T763+U763+V763+W763+X763+Y763+Z763+AA763+AB763+AC763+AD763)*12+(AE763+AF763+AG763+AH763+AI763+AJ763+AK763+AL763+AM763+AN763+AO763+AP763+AQ763)</f>
        <v>158765.29040000003</v>
      </c>
      <c r="AS763" s="35"/>
    </row>
    <row r="764" spans="1:45" s="8" customFormat="1" x14ac:dyDescent="0.2">
      <c r="A764" s="24">
        <f t="shared" si="389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27">
        <v>42917</v>
      </c>
      <c r="G764" s="24">
        <v>4</v>
      </c>
      <c r="H764" s="28">
        <v>40</v>
      </c>
      <c r="I764" s="29" t="s">
        <v>69</v>
      </c>
      <c r="J764" s="30" t="s">
        <v>32</v>
      </c>
      <c r="K764" s="29" t="s">
        <v>70</v>
      </c>
      <c r="L764" s="28" t="s">
        <v>60</v>
      </c>
      <c r="M764" s="28" t="s">
        <v>141</v>
      </c>
      <c r="N764" s="31">
        <v>5723.25</v>
      </c>
      <c r="O764" s="32"/>
      <c r="P764" s="32">
        <f t="shared" si="398"/>
        <v>5723.25</v>
      </c>
      <c r="Q764" s="35">
        <v>1091</v>
      </c>
      <c r="R764" s="35"/>
      <c r="S764" s="32"/>
      <c r="T764" s="33">
        <f t="shared" si="417"/>
        <v>1001.5687499999999</v>
      </c>
      <c r="U764" s="35">
        <f t="shared" si="418"/>
        <v>171.69749999999999</v>
      </c>
      <c r="V764" s="48">
        <f t="shared" si="411"/>
        <v>343.39499999999998</v>
      </c>
      <c r="W764" s="35">
        <f t="shared" si="419"/>
        <v>114.465</v>
      </c>
      <c r="X764" s="41"/>
      <c r="Y764" s="35">
        <v>708.25</v>
      </c>
      <c r="Z764" s="32"/>
      <c r="AA764" s="49"/>
      <c r="AB764" s="35"/>
      <c r="AC764" s="41">
        <v>2360</v>
      </c>
      <c r="AD764" s="35">
        <f t="shared" si="420"/>
        <v>97.29525000000001</v>
      </c>
      <c r="AE764" s="35">
        <f t="shared" si="394"/>
        <v>2518.23</v>
      </c>
      <c r="AF764" s="41">
        <f t="shared" si="421"/>
        <v>4578.6000000000004</v>
      </c>
      <c r="AG764" s="32">
        <f t="shared" si="422"/>
        <v>9538.75</v>
      </c>
      <c r="AH764" s="35">
        <v>2861.55</v>
      </c>
      <c r="AI764" s="35">
        <f t="shared" si="412"/>
        <v>2861.625</v>
      </c>
      <c r="AJ764" s="35">
        <f t="shared" si="413"/>
        <v>572.32500000000005</v>
      </c>
      <c r="AK764" s="35">
        <f t="shared" si="414"/>
        <v>953.875</v>
      </c>
      <c r="AL764" s="35">
        <f t="shared" si="415"/>
        <v>2861.625</v>
      </c>
      <c r="AM764" s="35">
        <f t="shared" si="416"/>
        <v>2289.3000000000002</v>
      </c>
      <c r="AN764" s="35"/>
      <c r="AO764" s="35"/>
      <c r="AP764" s="35"/>
      <c r="AQ764" s="35"/>
      <c r="AR764" s="36">
        <f t="shared" si="423"/>
        <v>168366.93800000002</v>
      </c>
      <c r="AS764" s="35"/>
    </row>
    <row r="765" spans="1:45" s="8" customFormat="1" x14ac:dyDescent="0.2">
      <c r="A765" s="24">
        <f t="shared" si="389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27">
        <v>43024</v>
      </c>
      <c r="G765" s="24">
        <v>4</v>
      </c>
      <c r="H765" s="28">
        <v>40</v>
      </c>
      <c r="I765" s="29" t="s">
        <v>69</v>
      </c>
      <c r="J765" s="30" t="s">
        <v>32</v>
      </c>
      <c r="K765" s="29" t="s">
        <v>70</v>
      </c>
      <c r="L765" s="28" t="s">
        <v>60</v>
      </c>
      <c r="M765" s="28" t="s">
        <v>141</v>
      </c>
      <c r="N765" s="31">
        <v>5723.25</v>
      </c>
      <c r="O765" s="32"/>
      <c r="P765" s="32">
        <f t="shared" si="398"/>
        <v>5723.25</v>
      </c>
      <c r="Q765" s="35">
        <v>1091</v>
      </c>
      <c r="R765" s="35"/>
      <c r="S765" s="32"/>
      <c r="T765" s="33">
        <f t="shared" si="417"/>
        <v>1001.5687499999999</v>
      </c>
      <c r="U765" s="35">
        <f t="shared" si="418"/>
        <v>171.69749999999999</v>
      </c>
      <c r="V765" s="48">
        <f t="shared" si="411"/>
        <v>343.39499999999998</v>
      </c>
      <c r="W765" s="35">
        <f t="shared" si="419"/>
        <v>114.465</v>
      </c>
      <c r="X765" s="41"/>
      <c r="Y765" s="35">
        <v>708.25</v>
      </c>
      <c r="Z765" s="32"/>
      <c r="AA765" s="49"/>
      <c r="AB765" s="35"/>
      <c r="AC765" s="41">
        <v>1180</v>
      </c>
      <c r="AD765" s="35">
        <f t="shared" si="420"/>
        <v>97.29525000000001</v>
      </c>
      <c r="AE765" s="35">
        <f t="shared" si="394"/>
        <v>2518.23</v>
      </c>
      <c r="AF765" s="41">
        <f t="shared" si="421"/>
        <v>4578.6000000000004</v>
      </c>
      <c r="AG765" s="32">
        <f t="shared" si="422"/>
        <v>9538.75</v>
      </c>
      <c r="AH765" s="35">
        <v>2861.55</v>
      </c>
      <c r="AI765" s="35">
        <f t="shared" si="412"/>
        <v>2861.625</v>
      </c>
      <c r="AJ765" s="35">
        <f t="shared" si="413"/>
        <v>572.32500000000005</v>
      </c>
      <c r="AK765" s="35">
        <f t="shared" si="414"/>
        <v>953.875</v>
      </c>
      <c r="AL765" s="35">
        <f t="shared" si="415"/>
        <v>2861.625</v>
      </c>
      <c r="AM765" s="35">
        <f t="shared" si="416"/>
        <v>2289.3000000000002</v>
      </c>
      <c r="AN765" s="35"/>
      <c r="AO765" s="35"/>
      <c r="AP765" s="35"/>
      <c r="AQ765" s="35"/>
      <c r="AR765" s="36">
        <f t="shared" si="423"/>
        <v>154206.93799999999</v>
      </c>
      <c r="AS765" s="35"/>
    </row>
    <row r="766" spans="1:45" s="8" customFormat="1" x14ac:dyDescent="0.2">
      <c r="A766" s="24">
        <f t="shared" si="389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27">
        <v>42675</v>
      </c>
      <c r="G766" s="24">
        <v>3</v>
      </c>
      <c r="H766" s="28">
        <v>40</v>
      </c>
      <c r="I766" s="29" t="s">
        <v>69</v>
      </c>
      <c r="J766" s="30" t="s">
        <v>34</v>
      </c>
      <c r="K766" s="29" t="s">
        <v>70</v>
      </c>
      <c r="L766" s="28" t="s">
        <v>60</v>
      </c>
      <c r="M766" s="28" t="s">
        <v>141</v>
      </c>
      <c r="N766" s="31">
        <v>5473.6</v>
      </c>
      <c r="O766" s="32"/>
      <c r="P766" s="32">
        <f t="shared" si="398"/>
        <v>5473.6</v>
      </c>
      <c r="Q766" s="35">
        <v>1091</v>
      </c>
      <c r="R766" s="35"/>
      <c r="S766" s="32"/>
      <c r="T766" s="33">
        <f t="shared" si="417"/>
        <v>957.88</v>
      </c>
      <c r="U766" s="35">
        <f t="shared" si="418"/>
        <v>164.208</v>
      </c>
      <c r="V766" s="48">
        <f t="shared" si="411"/>
        <v>328.416</v>
      </c>
      <c r="W766" s="35">
        <f t="shared" si="419"/>
        <v>109.47200000000001</v>
      </c>
      <c r="X766" s="41"/>
      <c r="Y766" s="35">
        <v>708.25</v>
      </c>
      <c r="Z766" s="32"/>
      <c r="AA766" s="49"/>
      <c r="AB766" s="35"/>
      <c r="AC766" s="41"/>
      <c r="AD766" s="35">
        <f t="shared" si="420"/>
        <v>93.051200000000009</v>
      </c>
      <c r="AE766" s="35">
        <f t="shared" si="394"/>
        <v>2408.384</v>
      </c>
      <c r="AF766" s="41">
        <f t="shared" si="421"/>
        <v>4378.88</v>
      </c>
      <c r="AG766" s="32">
        <f t="shared" si="422"/>
        <v>9122.6666666666679</v>
      </c>
      <c r="AH766" s="35">
        <v>2736.75</v>
      </c>
      <c r="AI766" s="35">
        <f t="shared" si="412"/>
        <v>2736.8</v>
      </c>
      <c r="AJ766" s="35">
        <f t="shared" si="413"/>
        <v>547.36</v>
      </c>
      <c r="AK766" s="35">
        <f t="shared" si="414"/>
        <v>912.26666666666677</v>
      </c>
      <c r="AL766" s="35">
        <f t="shared" si="415"/>
        <v>2736.8</v>
      </c>
      <c r="AM766" s="35">
        <f t="shared" si="416"/>
        <v>2189.44</v>
      </c>
      <c r="AN766" s="35"/>
      <c r="AO766" s="35"/>
      <c r="AP766" s="35"/>
      <c r="AQ766" s="35"/>
      <c r="AR766" s="36">
        <f t="shared" si="423"/>
        <v>134879.87373333334</v>
      </c>
      <c r="AS766" s="35"/>
    </row>
    <row r="767" spans="1:45" s="8" customFormat="1" x14ac:dyDescent="0.2">
      <c r="A767" s="24">
        <f t="shared" si="389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27">
        <v>40324</v>
      </c>
      <c r="G767" s="24">
        <v>3</v>
      </c>
      <c r="H767" s="28">
        <v>40</v>
      </c>
      <c r="I767" s="29" t="s">
        <v>69</v>
      </c>
      <c r="J767" s="30" t="s">
        <v>34</v>
      </c>
      <c r="K767" s="29" t="s">
        <v>70</v>
      </c>
      <c r="L767" s="28" t="s">
        <v>60</v>
      </c>
      <c r="M767" s="28" t="s">
        <v>141</v>
      </c>
      <c r="N767" s="31">
        <v>5473.6</v>
      </c>
      <c r="O767" s="32"/>
      <c r="P767" s="32">
        <f t="shared" si="398"/>
        <v>5473.6</v>
      </c>
      <c r="Q767" s="35">
        <v>1091</v>
      </c>
      <c r="R767" s="35"/>
      <c r="S767" s="32"/>
      <c r="T767" s="33">
        <f t="shared" si="417"/>
        <v>957.88</v>
      </c>
      <c r="U767" s="35">
        <f t="shared" si="418"/>
        <v>164.208</v>
      </c>
      <c r="V767" s="48">
        <f t="shared" si="411"/>
        <v>390.22800000000001</v>
      </c>
      <c r="W767" s="35">
        <f t="shared" si="419"/>
        <v>109.47200000000001</v>
      </c>
      <c r="X767" s="41">
        <v>1030.2</v>
      </c>
      <c r="Y767" s="35">
        <v>708.25</v>
      </c>
      <c r="Z767" s="32"/>
      <c r="AA767" s="49"/>
      <c r="AB767" s="35"/>
      <c r="AC767" s="41"/>
      <c r="AD767" s="35">
        <f t="shared" si="420"/>
        <v>93.051200000000009</v>
      </c>
      <c r="AE767" s="35">
        <f t="shared" si="394"/>
        <v>2408.384</v>
      </c>
      <c r="AF767" s="41">
        <f t="shared" si="421"/>
        <v>5203.0400000000009</v>
      </c>
      <c r="AG767" s="32">
        <f t="shared" si="422"/>
        <v>10839.666666666668</v>
      </c>
      <c r="AH767" s="35">
        <v>2861.7</v>
      </c>
      <c r="AI767" s="35">
        <f t="shared" si="412"/>
        <v>2736.8</v>
      </c>
      <c r="AJ767" s="35">
        <f t="shared" si="413"/>
        <v>650.38000000000011</v>
      </c>
      <c r="AK767" s="35">
        <f t="shared" si="414"/>
        <v>1083.9666666666667</v>
      </c>
      <c r="AL767" s="35">
        <f t="shared" si="415"/>
        <v>3251.9</v>
      </c>
      <c r="AM767" s="35">
        <f t="shared" si="416"/>
        <v>2601.5200000000004</v>
      </c>
      <c r="AN767" s="35"/>
      <c r="AO767" s="35"/>
      <c r="AP767" s="35"/>
      <c r="AQ767" s="35"/>
      <c r="AR767" s="36">
        <f t="shared" si="423"/>
        <v>151852.02773333335</v>
      </c>
      <c r="AS767" s="35"/>
    </row>
    <row r="768" spans="1:45" s="8" customFormat="1" x14ac:dyDescent="0.2">
      <c r="A768" s="24">
        <f t="shared" si="389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27"/>
      <c r="G768" s="24">
        <v>3</v>
      </c>
      <c r="H768" s="28">
        <v>40</v>
      </c>
      <c r="I768" s="29" t="s">
        <v>69</v>
      </c>
      <c r="J768" s="30" t="s">
        <v>34</v>
      </c>
      <c r="K768" s="29" t="s">
        <v>70</v>
      </c>
      <c r="L768" s="28" t="s">
        <v>60</v>
      </c>
      <c r="M768" s="28"/>
      <c r="N768" s="31">
        <v>5473.6</v>
      </c>
      <c r="O768" s="32"/>
      <c r="P768" s="32">
        <f t="shared" si="398"/>
        <v>5473.6</v>
      </c>
      <c r="Q768" s="35">
        <v>1091</v>
      </c>
      <c r="R768" s="35"/>
      <c r="S768" s="32"/>
      <c r="T768" s="33">
        <f t="shared" si="417"/>
        <v>957.88</v>
      </c>
      <c r="U768" s="35">
        <f t="shared" si="418"/>
        <v>164.208</v>
      </c>
      <c r="V768" s="48">
        <f t="shared" si="411"/>
        <v>328.416</v>
      </c>
      <c r="W768" s="35">
        <f t="shared" si="419"/>
        <v>109.47200000000001</v>
      </c>
      <c r="X768" s="41"/>
      <c r="Y768" s="35">
        <v>708.25</v>
      </c>
      <c r="Z768" s="32"/>
      <c r="AA768" s="49"/>
      <c r="AB768" s="35"/>
      <c r="AC768" s="41"/>
      <c r="AD768" s="35">
        <f t="shared" si="420"/>
        <v>93.051200000000009</v>
      </c>
      <c r="AE768" s="35">
        <f t="shared" si="394"/>
        <v>2408.384</v>
      </c>
      <c r="AF768" s="41">
        <f t="shared" si="421"/>
        <v>4378.88</v>
      </c>
      <c r="AG768" s="32">
        <f t="shared" si="422"/>
        <v>9122.6666666666679</v>
      </c>
      <c r="AH768" s="35">
        <v>0</v>
      </c>
      <c r="AI768" s="35">
        <f t="shared" si="412"/>
        <v>2736.8</v>
      </c>
      <c r="AJ768" s="35">
        <f t="shared" si="413"/>
        <v>547.36</v>
      </c>
      <c r="AK768" s="35">
        <f t="shared" si="414"/>
        <v>912.26666666666677</v>
      </c>
      <c r="AL768" s="35">
        <f t="shared" si="415"/>
        <v>2736.8</v>
      </c>
      <c r="AM768" s="35">
        <f t="shared" si="416"/>
        <v>2189.44</v>
      </c>
      <c r="AN768" s="35"/>
      <c r="AO768" s="35"/>
      <c r="AP768" s="35"/>
      <c r="AQ768" s="35"/>
      <c r="AR768" s="36">
        <f t="shared" si="423"/>
        <v>132143.12373333334</v>
      </c>
      <c r="AS768" s="35" t="s">
        <v>72</v>
      </c>
    </row>
    <row r="769" spans="1:45" s="8" customFormat="1" x14ac:dyDescent="0.2">
      <c r="A769" s="24">
        <f t="shared" si="389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27">
        <v>40770</v>
      </c>
      <c r="G769" s="24"/>
      <c r="H769" s="28">
        <v>40</v>
      </c>
      <c r="I769" s="29" t="s">
        <v>68</v>
      </c>
      <c r="J769" s="30" t="s">
        <v>178</v>
      </c>
      <c r="K769" s="29" t="s">
        <v>70</v>
      </c>
      <c r="L769" s="28" t="s">
        <v>61</v>
      </c>
      <c r="M769" s="28" t="s">
        <v>141</v>
      </c>
      <c r="N769" s="31">
        <v>40914.699999999997</v>
      </c>
      <c r="O769" s="32"/>
      <c r="P769" s="32">
        <f t="shared" ref="P769:P810" si="424">N769+O769</f>
        <v>40914.699999999997</v>
      </c>
      <c r="Q769" s="35">
        <v>1091</v>
      </c>
      <c r="R769" s="35"/>
      <c r="S769" s="32"/>
      <c r="T769" s="33">
        <f t="shared" si="417"/>
        <v>7160.0724999999993</v>
      </c>
      <c r="U769" s="35">
        <f t="shared" si="418"/>
        <v>1227.4409999999998</v>
      </c>
      <c r="V769" s="47">
        <v>1292.6300000000001</v>
      </c>
      <c r="W769" s="35">
        <f t="shared" si="419"/>
        <v>818.29399999999998</v>
      </c>
      <c r="X769" s="41"/>
      <c r="Y769" s="35"/>
      <c r="Z769" s="32"/>
      <c r="AA769" s="49"/>
      <c r="AB769" s="35"/>
      <c r="AC769" s="41"/>
      <c r="AD769" s="35">
        <f t="shared" si="420"/>
        <v>695.54989999999998</v>
      </c>
      <c r="AE769" s="35">
        <f t="shared" si="394"/>
        <v>18002.468000000001</v>
      </c>
      <c r="AF769" s="41">
        <f t="shared" si="421"/>
        <v>32731.759999999998</v>
      </c>
      <c r="AG769" s="32">
        <f t="shared" si="422"/>
        <v>68191.166666666657</v>
      </c>
      <c r="AH769" s="35">
        <v>0</v>
      </c>
      <c r="AI769" s="35">
        <v>9666.0499999999993</v>
      </c>
      <c r="AJ769" s="35"/>
      <c r="AK769" s="35"/>
      <c r="AL769" s="35"/>
      <c r="AM769" s="35"/>
      <c r="AN769" s="35"/>
      <c r="AO769" s="35"/>
      <c r="AP769" s="35"/>
      <c r="AQ769" s="35"/>
      <c r="AR769" s="36">
        <f t="shared" si="423"/>
        <v>766987.69346666662</v>
      </c>
      <c r="AS769" s="35"/>
    </row>
    <row r="770" spans="1:45" s="8" customFormat="1" x14ac:dyDescent="0.2">
      <c r="A770" s="24">
        <f t="shared" si="389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27"/>
      <c r="G770" s="24"/>
      <c r="H770" s="28">
        <v>40</v>
      </c>
      <c r="I770" s="29" t="s">
        <v>68</v>
      </c>
      <c r="J770" s="30" t="s">
        <v>180</v>
      </c>
      <c r="K770" s="29" t="s">
        <v>70</v>
      </c>
      <c r="L770" s="28" t="s">
        <v>61</v>
      </c>
      <c r="M770" s="28"/>
      <c r="N770" s="31">
        <v>30074.9</v>
      </c>
      <c r="O770" s="32"/>
      <c r="P770" s="32">
        <f t="shared" si="424"/>
        <v>30074.9</v>
      </c>
      <c r="Q770" s="35">
        <v>1091</v>
      </c>
      <c r="R770" s="35"/>
      <c r="S770" s="32"/>
      <c r="T770" s="33">
        <f t="shared" si="417"/>
        <v>5263.1075000000001</v>
      </c>
      <c r="U770" s="35">
        <f t="shared" si="418"/>
        <v>902.24699999999996</v>
      </c>
      <c r="V770" s="47">
        <v>1292.6300000000001</v>
      </c>
      <c r="W770" s="35">
        <f t="shared" si="419"/>
        <v>601.49800000000005</v>
      </c>
      <c r="X770" s="41"/>
      <c r="Y770" s="35"/>
      <c r="Z770" s="32"/>
      <c r="AA770" s="49"/>
      <c r="AB770" s="35"/>
      <c r="AC770" s="41"/>
      <c r="AD770" s="35">
        <f t="shared" si="420"/>
        <v>511.27330000000006</v>
      </c>
      <c r="AE770" s="35">
        <f t="shared" si="394"/>
        <v>13232.956000000002</v>
      </c>
      <c r="AF770" s="41">
        <f t="shared" si="421"/>
        <v>24059.919999999998</v>
      </c>
      <c r="AG770" s="32">
        <f t="shared" si="422"/>
        <v>50124.833333333336</v>
      </c>
      <c r="AH770" s="35">
        <v>0</v>
      </c>
      <c r="AI770" s="35">
        <v>9666.0499999999993</v>
      </c>
      <c r="AJ770" s="35"/>
      <c r="AK770" s="35"/>
      <c r="AL770" s="35"/>
      <c r="AM770" s="35"/>
      <c r="AN770" s="35"/>
      <c r="AO770" s="35"/>
      <c r="AP770" s="35"/>
      <c r="AQ770" s="35"/>
      <c r="AR770" s="36">
        <f t="shared" si="423"/>
        <v>573923.62893333333</v>
      </c>
      <c r="AS770" s="35" t="s">
        <v>72</v>
      </c>
    </row>
    <row r="771" spans="1:45" s="8" customFormat="1" x14ac:dyDescent="0.2">
      <c r="A771" s="24">
        <f t="shared" si="389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27">
        <v>43678</v>
      </c>
      <c r="G771" s="24"/>
      <c r="H771" s="28">
        <v>40</v>
      </c>
      <c r="I771" s="29" t="s">
        <v>68</v>
      </c>
      <c r="J771" s="30" t="s">
        <v>157</v>
      </c>
      <c r="K771" s="29" t="s">
        <v>70</v>
      </c>
      <c r="L771" s="28" t="s">
        <v>61</v>
      </c>
      <c r="M771" s="28" t="s">
        <v>142</v>
      </c>
      <c r="N771" s="31">
        <v>29113.45</v>
      </c>
      <c r="O771" s="32"/>
      <c r="P771" s="32">
        <f t="shared" si="424"/>
        <v>29113.45</v>
      </c>
      <c r="Q771" s="35">
        <v>1091</v>
      </c>
      <c r="R771" s="35"/>
      <c r="S771" s="32"/>
      <c r="T771" s="33">
        <f t="shared" si="417"/>
        <v>5094.8537500000002</v>
      </c>
      <c r="U771" s="35">
        <f t="shared" si="418"/>
        <v>873.40350000000001</v>
      </c>
      <c r="V771" s="47">
        <v>1292.6300000000001</v>
      </c>
      <c r="W771" s="35">
        <f t="shared" si="419"/>
        <v>582.26900000000001</v>
      </c>
      <c r="X771" s="41"/>
      <c r="Y771" s="35"/>
      <c r="Z771" s="32"/>
      <c r="AA771" s="49"/>
      <c r="AB771" s="35"/>
      <c r="AC771" s="41"/>
      <c r="AD771" s="35">
        <f t="shared" si="420"/>
        <v>494.92865000000006</v>
      </c>
      <c r="AE771" s="35">
        <f t="shared" si="394"/>
        <v>12809.918</v>
      </c>
      <c r="AF771" s="41">
        <f t="shared" si="421"/>
        <v>23290.760000000002</v>
      </c>
      <c r="AG771" s="32">
        <f t="shared" si="422"/>
        <v>48522.416666666672</v>
      </c>
      <c r="AH771" s="35">
        <v>0</v>
      </c>
      <c r="AI771" s="35">
        <v>9666.0499999999993</v>
      </c>
      <c r="AJ771" s="35"/>
      <c r="AK771" s="35"/>
      <c r="AL771" s="35"/>
      <c r="AM771" s="35"/>
      <c r="AN771" s="35"/>
      <c r="AO771" s="35"/>
      <c r="AP771" s="35"/>
      <c r="AQ771" s="35"/>
      <c r="AR771" s="36">
        <f t="shared" si="423"/>
        <v>556799.56346666662</v>
      </c>
      <c r="AS771" s="35"/>
    </row>
    <row r="772" spans="1:45" s="8" customFormat="1" x14ac:dyDescent="0.2">
      <c r="A772" s="24">
        <f t="shared" si="389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27">
        <v>43710</v>
      </c>
      <c r="G772" s="24"/>
      <c r="H772" s="28">
        <v>40</v>
      </c>
      <c r="I772" s="29" t="s">
        <v>68</v>
      </c>
      <c r="J772" s="30" t="s">
        <v>157</v>
      </c>
      <c r="K772" s="29" t="s">
        <v>70</v>
      </c>
      <c r="L772" s="28" t="s">
        <v>61</v>
      </c>
      <c r="M772" s="28" t="s">
        <v>142</v>
      </c>
      <c r="N772" s="31">
        <v>29113.45</v>
      </c>
      <c r="O772" s="32"/>
      <c r="P772" s="32">
        <f t="shared" si="424"/>
        <v>29113.45</v>
      </c>
      <c r="Q772" s="35">
        <v>1091</v>
      </c>
      <c r="R772" s="35"/>
      <c r="S772" s="32"/>
      <c r="T772" s="33">
        <f t="shared" si="417"/>
        <v>5094.8537500000002</v>
      </c>
      <c r="U772" s="35">
        <f t="shared" si="418"/>
        <v>873.40350000000001</v>
      </c>
      <c r="V772" s="47">
        <v>1292.6300000000001</v>
      </c>
      <c r="W772" s="35">
        <f t="shared" si="419"/>
        <v>582.26900000000001</v>
      </c>
      <c r="X772" s="41"/>
      <c r="Y772" s="35"/>
      <c r="Z772" s="32"/>
      <c r="AA772" s="49"/>
      <c r="AB772" s="35"/>
      <c r="AC772" s="41"/>
      <c r="AD772" s="35">
        <f t="shared" si="420"/>
        <v>494.92865000000006</v>
      </c>
      <c r="AE772" s="35">
        <f t="shared" si="394"/>
        <v>12809.918</v>
      </c>
      <c r="AF772" s="41">
        <f t="shared" si="421"/>
        <v>23290.760000000002</v>
      </c>
      <c r="AG772" s="32">
        <f t="shared" si="422"/>
        <v>48522.416666666672</v>
      </c>
      <c r="AH772" s="35">
        <v>0</v>
      </c>
      <c r="AI772" s="35">
        <v>9666.0499999999993</v>
      </c>
      <c r="AJ772" s="35"/>
      <c r="AK772" s="35"/>
      <c r="AL772" s="35"/>
      <c r="AM772" s="35"/>
      <c r="AN772" s="35"/>
      <c r="AO772" s="35"/>
      <c r="AP772" s="35"/>
      <c r="AQ772" s="35"/>
      <c r="AR772" s="36">
        <f t="shared" si="423"/>
        <v>556799.56346666662</v>
      </c>
      <c r="AS772" s="35"/>
    </row>
    <row r="773" spans="1:45" s="8" customFormat="1" x14ac:dyDescent="0.2">
      <c r="A773" s="24">
        <f t="shared" si="389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27"/>
      <c r="G773" s="24"/>
      <c r="H773" s="28">
        <v>40</v>
      </c>
      <c r="I773" s="29" t="s">
        <v>68</v>
      </c>
      <c r="J773" s="30" t="s">
        <v>157</v>
      </c>
      <c r="K773" s="29" t="s">
        <v>70</v>
      </c>
      <c r="L773" s="28" t="s">
        <v>61</v>
      </c>
      <c r="M773" s="28"/>
      <c r="N773" s="31">
        <v>29113.45</v>
      </c>
      <c r="O773" s="32"/>
      <c r="P773" s="32">
        <f t="shared" si="424"/>
        <v>29113.45</v>
      </c>
      <c r="Q773" s="35">
        <v>1091</v>
      </c>
      <c r="R773" s="35"/>
      <c r="S773" s="32"/>
      <c r="T773" s="33">
        <f t="shared" si="417"/>
        <v>5094.8537500000002</v>
      </c>
      <c r="U773" s="35">
        <f t="shared" si="418"/>
        <v>873.40350000000001</v>
      </c>
      <c r="V773" s="47">
        <v>1292.6300000000001</v>
      </c>
      <c r="W773" s="35">
        <f t="shared" si="419"/>
        <v>582.26900000000001</v>
      </c>
      <c r="X773" s="41"/>
      <c r="Y773" s="35"/>
      <c r="Z773" s="32"/>
      <c r="AA773" s="49"/>
      <c r="AB773" s="35"/>
      <c r="AC773" s="41"/>
      <c r="AD773" s="35">
        <f t="shared" si="420"/>
        <v>494.92865000000006</v>
      </c>
      <c r="AE773" s="35">
        <f t="shared" si="394"/>
        <v>12809.918</v>
      </c>
      <c r="AF773" s="41">
        <f t="shared" si="421"/>
        <v>23290.760000000002</v>
      </c>
      <c r="AG773" s="32">
        <f t="shared" si="422"/>
        <v>48522.416666666672</v>
      </c>
      <c r="AH773" s="35">
        <v>0</v>
      </c>
      <c r="AI773" s="35">
        <v>9666.0499999999993</v>
      </c>
      <c r="AJ773" s="35"/>
      <c r="AK773" s="35"/>
      <c r="AL773" s="35"/>
      <c r="AM773" s="35"/>
      <c r="AN773" s="35"/>
      <c r="AO773" s="35"/>
      <c r="AP773" s="35"/>
      <c r="AQ773" s="35"/>
      <c r="AR773" s="36">
        <f t="shared" si="423"/>
        <v>556799.56346666662</v>
      </c>
      <c r="AS773" s="35" t="s">
        <v>72</v>
      </c>
    </row>
    <row r="774" spans="1:45" s="8" customFormat="1" x14ac:dyDescent="0.2">
      <c r="A774" s="24">
        <f t="shared" si="389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27">
        <v>40179</v>
      </c>
      <c r="G774" s="24">
        <v>14</v>
      </c>
      <c r="H774" s="28">
        <v>40</v>
      </c>
      <c r="I774" s="29" t="s">
        <v>69</v>
      </c>
      <c r="J774" s="30" t="s">
        <v>21</v>
      </c>
      <c r="K774" s="29" t="s">
        <v>70</v>
      </c>
      <c r="L774" s="28" t="s">
        <v>61</v>
      </c>
      <c r="M774" s="28" t="s">
        <v>141</v>
      </c>
      <c r="N774" s="31">
        <v>9666.0499999999993</v>
      </c>
      <c r="O774" s="32"/>
      <c r="P774" s="32">
        <f t="shared" si="424"/>
        <v>9666.0499999999993</v>
      </c>
      <c r="Q774" s="35">
        <v>1091</v>
      </c>
      <c r="R774" s="35"/>
      <c r="S774" s="32"/>
      <c r="T774" s="33">
        <f t="shared" si="417"/>
        <v>1691.5587499999997</v>
      </c>
      <c r="U774" s="35">
        <f t="shared" si="418"/>
        <v>289.98149999999998</v>
      </c>
      <c r="V774" s="48">
        <f t="shared" ref="V774:V791" si="425">(N774+X774)*6%</f>
        <v>684.35580000000004</v>
      </c>
      <c r="W774" s="35">
        <f t="shared" si="419"/>
        <v>193.321</v>
      </c>
      <c r="X774" s="41">
        <v>1739.88</v>
      </c>
      <c r="Y774" s="35">
        <v>708.25</v>
      </c>
      <c r="Z774" s="32"/>
      <c r="AA774" s="49"/>
      <c r="AB774" s="35"/>
      <c r="AC774" s="41">
        <v>1180</v>
      </c>
      <c r="AD774" s="35">
        <f t="shared" si="420"/>
        <v>164.32284999999999</v>
      </c>
      <c r="AE774" s="35">
        <f t="shared" si="394"/>
        <v>4253.0619999999999</v>
      </c>
      <c r="AF774" s="41">
        <f t="shared" si="421"/>
        <v>9124.7440000000006</v>
      </c>
      <c r="AG774" s="32">
        <f t="shared" si="422"/>
        <v>19009.883333333335</v>
      </c>
      <c r="AH774" s="35">
        <v>4833</v>
      </c>
      <c r="AI774" s="35">
        <f t="shared" ref="AI774:AI791" si="426">(N774/30)*15</f>
        <v>4833.0249999999996</v>
      </c>
      <c r="AJ774" s="35">
        <f t="shared" ref="AJ774:AJ791" si="427">(N774+X774)/30*3</f>
        <v>1140.5930000000001</v>
      </c>
      <c r="AK774" s="35">
        <f t="shared" ref="AK774:AK791" si="428">(N774+X774)/30*5</f>
        <v>1900.9883333333335</v>
      </c>
      <c r="AL774" s="35">
        <f t="shared" ref="AL774:AL791" si="429">(N774+X774)/30*15</f>
        <v>5702.9650000000001</v>
      </c>
      <c r="AM774" s="35">
        <f t="shared" ref="AM774:AM791" si="430">(N774+X774)/30*12</f>
        <v>4562.3720000000003</v>
      </c>
      <c r="AN774" s="35"/>
      <c r="AO774" s="35"/>
      <c r="AP774" s="35"/>
      <c r="AQ774" s="35"/>
      <c r="AR774" s="36">
        <f t="shared" si="423"/>
        <v>264265.27146666672</v>
      </c>
      <c r="AS774" s="35"/>
    </row>
    <row r="775" spans="1:45" s="8" customFormat="1" x14ac:dyDescent="0.2">
      <c r="A775" s="24">
        <f t="shared" si="389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27">
        <v>40087</v>
      </c>
      <c r="G775" s="24">
        <v>13</v>
      </c>
      <c r="H775" s="28">
        <v>40</v>
      </c>
      <c r="I775" s="29" t="s">
        <v>69</v>
      </c>
      <c r="J775" s="30" t="s">
        <v>23</v>
      </c>
      <c r="K775" s="29" t="s">
        <v>70</v>
      </c>
      <c r="L775" s="28" t="s">
        <v>61</v>
      </c>
      <c r="M775" s="28" t="s">
        <v>141</v>
      </c>
      <c r="N775" s="31">
        <v>9006.5499999999993</v>
      </c>
      <c r="O775" s="32"/>
      <c r="P775" s="32">
        <f t="shared" si="424"/>
        <v>9006.5499999999993</v>
      </c>
      <c r="Q775" s="35">
        <v>1091</v>
      </c>
      <c r="R775" s="35"/>
      <c r="S775" s="32"/>
      <c r="T775" s="33">
        <f t="shared" si="417"/>
        <v>1576.1462499999998</v>
      </c>
      <c r="U775" s="35">
        <f t="shared" si="418"/>
        <v>270.19649999999996</v>
      </c>
      <c r="V775" s="48">
        <f t="shared" si="425"/>
        <v>637.66379999999992</v>
      </c>
      <c r="W775" s="35">
        <f t="shared" si="419"/>
        <v>180.131</v>
      </c>
      <c r="X775" s="41">
        <v>1621.18</v>
      </c>
      <c r="Y775" s="35">
        <v>708.25</v>
      </c>
      <c r="Z775" s="32"/>
      <c r="AA775" s="49"/>
      <c r="AB775" s="35"/>
      <c r="AC775" s="41"/>
      <c r="AD775" s="35">
        <f t="shared" si="420"/>
        <v>153.11134999999999</v>
      </c>
      <c r="AE775" s="35">
        <f t="shared" si="394"/>
        <v>3962.8820000000001</v>
      </c>
      <c r="AF775" s="41">
        <f t="shared" si="421"/>
        <v>8502.1839999999993</v>
      </c>
      <c r="AG775" s="32">
        <f t="shared" si="422"/>
        <v>17712.883333333331</v>
      </c>
      <c r="AH775" s="35">
        <v>4503.3</v>
      </c>
      <c r="AI775" s="35">
        <f t="shared" si="426"/>
        <v>4503.2749999999996</v>
      </c>
      <c r="AJ775" s="35">
        <f t="shared" si="427"/>
        <v>1062.7729999999999</v>
      </c>
      <c r="AK775" s="35">
        <f t="shared" si="428"/>
        <v>1771.2883333333332</v>
      </c>
      <c r="AL775" s="35">
        <f t="shared" si="429"/>
        <v>5313.8649999999998</v>
      </c>
      <c r="AM775" s="35">
        <f t="shared" si="430"/>
        <v>4251.0919999999996</v>
      </c>
      <c r="AN775" s="35"/>
      <c r="AO775" s="35"/>
      <c r="AP775" s="35"/>
      <c r="AQ775" s="35"/>
      <c r="AR775" s="36">
        <f t="shared" si="423"/>
        <v>234514.28946666664</v>
      </c>
      <c r="AS775" s="35"/>
    </row>
    <row r="776" spans="1:45" s="8" customFormat="1" x14ac:dyDescent="0.2">
      <c r="A776" s="24">
        <f t="shared" si="389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27">
        <v>40087</v>
      </c>
      <c r="G776" s="24">
        <v>10</v>
      </c>
      <c r="H776" s="28">
        <v>40</v>
      </c>
      <c r="I776" s="29" t="s">
        <v>69</v>
      </c>
      <c r="J776" s="30" t="s">
        <v>35</v>
      </c>
      <c r="K776" s="29" t="s">
        <v>70</v>
      </c>
      <c r="L776" s="28" t="s">
        <v>61</v>
      </c>
      <c r="M776" s="28" t="s">
        <v>141</v>
      </c>
      <c r="N776" s="31">
        <v>7723.6</v>
      </c>
      <c r="O776" s="32"/>
      <c r="P776" s="32">
        <f t="shared" si="424"/>
        <v>7723.6</v>
      </c>
      <c r="Q776" s="35">
        <v>1091</v>
      </c>
      <c r="R776" s="35"/>
      <c r="S776" s="32"/>
      <c r="T776" s="33">
        <f t="shared" si="417"/>
        <v>1351.6299999999999</v>
      </c>
      <c r="U776" s="35">
        <f t="shared" si="418"/>
        <v>231.708</v>
      </c>
      <c r="V776" s="48">
        <f t="shared" si="425"/>
        <v>546.83039999999994</v>
      </c>
      <c r="W776" s="35">
        <f t="shared" si="419"/>
        <v>154.47200000000001</v>
      </c>
      <c r="X776" s="41">
        <v>1390.24</v>
      </c>
      <c r="Y776" s="35">
        <v>708.25</v>
      </c>
      <c r="Z776" s="32"/>
      <c r="AA776" s="49"/>
      <c r="AB776" s="35"/>
      <c r="AC776" s="41"/>
      <c r="AD776" s="35">
        <f t="shared" si="420"/>
        <v>131.30120000000002</v>
      </c>
      <c r="AE776" s="35">
        <f t="shared" si="394"/>
        <v>3398.384</v>
      </c>
      <c r="AF776" s="41">
        <f t="shared" si="421"/>
        <v>7291.0720000000001</v>
      </c>
      <c r="AG776" s="32">
        <f t="shared" si="422"/>
        <v>15189.733333333334</v>
      </c>
      <c r="AH776" s="35">
        <v>3861.75</v>
      </c>
      <c r="AI776" s="35">
        <f t="shared" si="426"/>
        <v>3861.7999999999997</v>
      </c>
      <c r="AJ776" s="35">
        <f t="shared" si="427"/>
        <v>911.38400000000001</v>
      </c>
      <c r="AK776" s="35">
        <f t="shared" si="428"/>
        <v>1518.9733333333334</v>
      </c>
      <c r="AL776" s="35">
        <f t="shared" si="429"/>
        <v>4556.92</v>
      </c>
      <c r="AM776" s="35">
        <f t="shared" si="430"/>
        <v>3645.5360000000001</v>
      </c>
      <c r="AN776" s="35"/>
      <c r="AO776" s="35"/>
      <c r="AP776" s="35"/>
      <c r="AQ776" s="35"/>
      <c r="AR776" s="36">
        <f t="shared" si="423"/>
        <v>204183.93186666665</v>
      </c>
      <c r="AS776" s="35"/>
    </row>
    <row r="777" spans="1:45" s="8" customFormat="1" x14ac:dyDescent="0.2">
      <c r="A777" s="24">
        <f t="shared" ref="A777:A840" si="431">A776+1</f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27">
        <v>39722</v>
      </c>
      <c r="G777" s="24">
        <v>8</v>
      </c>
      <c r="H777" s="28">
        <v>40</v>
      </c>
      <c r="I777" s="29" t="s">
        <v>69</v>
      </c>
      <c r="J777" s="30" t="s">
        <v>27</v>
      </c>
      <c r="K777" s="29" t="s">
        <v>70</v>
      </c>
      <c r="L777" s="28" t="s">
        <v>61</v>
      </c>
      <c r="M777" s="28" t="s">
        <v>141</v>
      </c>
      <c r="N777" s="31">
        <v>6999.5</v>
      </c>
      <c r="O777" s="32"/>
      <c r="P777" s="32">
        <f t="shared" si="424"/>
        <v>6999.5</v>
      </c>
      <c r="Q777" s="35">
        <v>1091</v>
      </c>
      <c r="R777" s="35"/>
      <c r="S777" s="32"/>
      <c r="T777" s="33">
        <f t="shared" si="417"/>
        <v>1224.9124999999999</v>
      </c>
      <c r="U777" s="35">
        <f t="shared" si="418"/>
        <v>209.98499999999999</v>
      </c>
      <c r="V777" s="48">
        <f t="shared" si="425"/>
        <v>503.96519999999998</v>
      </c>
      <c r="W777" s="35">
        <f t="shared" si="419"/>
        <v>139.99</v>
      </c>
      <c r="X777" s="41">
        <v>1399.92</v>
      </c>
      <c r="Y777" s="35">
        <v>708.25</v>
      </c>
      <c r="Z777" s="32"/>
      <c r="AA777" s="49"/>
      <c r="AB777" s="35"/>
      <c r="AC777" s="41"/>
      <c r="AD777" s="35">
        <f t="shared" si="420"/>
        <v>118.9915</v>
      </c>
      <c r="AE777" s="35">
        <f t="shared" ref="AE777:AE840" si="432">(N777*4%)*11</f>
        <v>3079.78</v>
      </c>
      <c r="AF777" s="41">
        <f t="shared" si="421"/>
        <v>6719.5360000000001</v>
      </c>
      <c r="AG777" s="32">
        <f t="shared" si="422"/>
        <v>13999.033333333333</v>
      </c>
      <c r="AH777" s="35">
        <v>3499.8</v>
      </c>
      <c r="AI777" s="35">
        <f t="shared" si="426"/>
        <v>3499.75</v>
      </c>
      <c r="AJ777" s="35">
        <f t="shared" si="427"/>
        <v>839.94200000000001</v>
      </c>
      <c r="AK777" s="35">
        <f t="shared" si="428"/>
        <v>1399.9033333333332</v>
      </c>
      <c r="AL777" s="35">
        <f t="shared" si="429"/>
        <v>4199.71</v>
      </c>
      <c r="AM777" s="35">
        <f t="shared" si="430"/>
        <v>3359.768</v>
      </c>
      <c r="AN777" s="35"/>
      <c r="AO777" s="35"/>
      <c r="AP777" s="35"/>
      <c r="AQ777" s="35"/>
      <c r="AR777" s="36">
        <f t="shared" si="423"/>
        <v>189355.39306666667</v>
      </c>
      <c r="AS777" s="35"/>
    </row>
    <row r="778" spans="1:45" s="8" customFormat="1" x14ac:dyDescent="0.2">
      <c r="A778" s="24">
        <f t="shared" si="431"/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27">
        <v>40179</v>
      </c>
      <c r="G778" s="24">
        <v>8</v>
      </c>
      <c r="H778" s="28">
        <v>40</v>
      </c>
      <c r="I778" s="29" t="s">
        <v>69</v>
      </c>
      <c r="J778" s="30" t="s">
        <v>36</v>
      </c>
      <c r="K778" s="29" t="s">
        <v>70</v>
      </c>
      <c r="L778" s="28" t="s">
        <v>61</v>
      </c>
      <c r="M778" s="28" t="s">
        <v>141</v>
      </c>
      <c r="N778" s="31">
        <v>6999.5</v>
      </c>
      <c r="O778" s="32"/>
      <c r="P778" s="32">
        <f t="shared" si="424"/>
        <v>6999.5</v>
      </c>
      <c r="Q778" s="35">
        <v>1091</v>
      </c>
      <c r="R778" s="35"/>
      <c r="S778" s="32"/>
      <c r="T778" s="33">
        <f t="shared" si="417"/>
        <v>1224.9124999999999</v>
      </c>
      <c r="U778" s="35">
        <f t="shared" si="418"/>
        <v>209.98499999999999</v>
      </c>
      <c r="V778" s="48">
        <f t="shared" si="425"/>
        <v>495.5652</v>
      </c>
      <c r="W778" s="35">
        <f t="shared" si="419"/>
        <v>139.99</v>
      </c>
      <c r="X778" s="41">
        <v>1259.92</v>
      </c>
      <c r="Y778" s="35">
        <v>708.25</v>
      </c>
      <c r="Z778" s="32"/>
      <c r="AA778" s="49"/>
      <c r="AB778" s="35"/>
      <c r="AC778" s="41"/>
      <c r="AD778" s="35">
        <f t="shared" si="420"/>
        <v>118.9915</v>
      </c>
      <c r="AE778" s="35">
        <f t="shared" si="432"/>
        <v>3079.78</v>
      </c>
      <c r="AF778" s="41">
        <f t="shared" si="421"/>
        <v>6607.5360000000001</v>
      </c>
      <c r="AG778" s="32">
        <f t="shared" si="422"/>
        <v>13765.7</v>
      </c>
      <c r="AH778" s="35">
        <v>3499.8</v>
      </c>
      <c r="AI778" s="35">
        <f t="shared" si="426"/>
        <v>3499.75</v>
      </c>
      <c r="AJ778" s="35">
        <f t="shared" si="427"/>
        <v>825.94200000000001</v>
      </c>
      <c r="AK778" s="35">
        <f t="shared" si="428"/>
        <v>1376.5700000000002</v>
      </c>
      <c r="AL778" s="35">
        <f t="shared" si="429"/>
        <v>4129.71</v>
      </c>
      <c r="AM778" s="35">
        <f t="shared" si="430"/>
        <v>3303.768</v>
      </c>
      <c r="AN778" s="35"/>
      <c r="AO778" s="35"/>
      <c r="AP778" s="35"/>
      <c r="AQ778" s="35"/>
      <c r="AR778" s="36">
        <f t="shared" si="423"/>
        <v>187065.9264</v>
      </c>
      <c r="AS778" s="35"/>
    </row>
    <row r="779" spans="1:45" s="8" customFormat="1" x14ac:dyDescent="0.2">
      <c r="A779" s="24">
        <f t="shared" si="431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27">
        <v>40422</v>
      </c>
      <c r="G779" s="24">
        <v>8</v>
      </c>
      <c r="H779" s="28">
        <v>40</v>
      </c>
      <c r="I779" s="29" t="s">
        <v>69</v>
      </c>
      <c r="J779" s="30" t="s">
        <v>37</v>
      </c>
      <c r="K779" s="29" t="s">
        <v>70</v>
      </c>
      <c r="L779" s="28" t="s">
        <v>61</v>
      </c>
      <c r="M779" s="28" t="s">
        <v>141</v>
      </c>
      <c r="N779" s="31">
        <v>6999.5</v>
      </c>
      <c r="O779" s="32"/>
      <c r="P779" s="32">
        <f t="shared" si="424"/>
        <v>6999.5</v>
      </c>
      <c r="Q779" s="35">
        <v>1091</v>
      </c>
      <c r="R779" s="35"/>
      <c r="S779" s="32"/>
      <c r="T779" s="33">
        <f t="shared" si="417"/>
        <v>1224.9124999999999</v>
      </c>
      <c r="U779" s="35">
        <f t="shared" si="418"/>
        <v>209.98499999999999</v>
      </c>
      <c r="V779" s="48">
        <f t="shared" si="425"/>
        <v>457.76759999999996</v>
      </c>
      <c r="W779" s="35">
        <f t="shared" si="419"/>
        <v>139.99</v>
      </c>
      <c r="X779" s="41">
        <v>629.96</v>
      </c>
      <c r="Y779" s="35">
        <v>708.25</v>
      </c>
      <c r="Z779" s="32"/>
      <c r="AA779" s="49"/>
      <c r="AB779" s="35"/>
      <c r="AC779" s="41"/>
      <c r="AD779" s="35">
        <f t="shared" si="420"/>
        <v>118.9915</v>
      </c>
      <c r="AE779" s="35">
        <f t="shared" si="432"/>
        <v>3079.78</v>
      </c>
      <c r="AF779" s="41">
        <f t="shared" si="421"/>
        <v>6103.5680000000002</v>
      </c>
      <c r="AG779" s="32">
        <f t="shared" si="422"/>
        <v>12715.766666666666</v>
      </c>
      <c r="AH779" s="35">
        <v>2848.45</v>
      </c>
      <c r="AI779" s="35">
        <f t="shared" si="426"/>
        <v>3499.75</v>
      </c>
      <c r="AJ779" s="35">
        <f t="shared" si="427"/>
        <v>762.94600000000003</v>
      </c>
      <c r="AK779" s="35">
        <f t="shared" si="428"/>
        <v>1271.5766666666668</v>
      </c>
      <c r="AL779" s="35">
        <f t="shared" si="429"/>
        <v>3814.73</v>
      </c>
      <c r="AM779" s="35">
        <f t="shared" si="430"/>
        <v>3051.7840000000001</v>
      </c>
      <c r="AN779" s="35"/>
      <c r="AO779" s="35"/>
      <c r="AP779" s="35"/>
      <c r="AQ779" s="35"/>
      <c r="AR779" s="36">
        <f t="shared" si="423"/>
        <v>176112.63053333334</v>
      </c>
      <c r="AS779" s="35"/>
    </row>
    <row r="780" spans="1:45" s="8" customFormat="1" x14ac:dyDescent="0.2">
      <c r="A780" s="24">
        <f t="shared" si="431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27">
        <v>40087</v>
      </c>
      <c r="G780" s="24">
        <v>8</v>
      </c>
      <c r="H780" s="28">
        <v>40</v>
      </c>
      <c r="I780" s="29" t="s">
        <v>69</v>
      </c>
      <c r="J780" s="30" t="s">
        <v>37</v>
      </c>
      <c r="K780" s="29" t="s">
        <v>70</v>
      </c>
      <c r="L780" s="28" t="s">
        <v>61</v>
      </c>
      <c r="M780" s="28" t="s">
        <v>141</v>
      </c>
      <c r="N780" s="31">
        <v>6999.5</v>
      </c>
      <c r="O780" s="32"/>
      <c r="P780" s="32">
        <f t="shared" si="424"/>
        <v>6999.5</v>
      </c>
      <c r="Q780" s="35">
        <v>1091</v>
      </c>
      <c r="R780" s="35"/>
      <c r="S780" s="32"/>
      <c r="T780" s="33">
        <f t="shared" si="417"/>
        <v>1224.9124999999999</v>
      </c>
      <c r="U780" s="35">
        <f t="shared" si="418"/>
        <v>209.98499999999999</v>
      </c>
      <c r="V780" s="48">
        <f t="shared" si="425"/>
        <v>495.5652</v>
      </c>
      <c r="W780" s="35">
        <f t="shared" si="419"/>
        <v>139.99</v>
      </c>
      <c r="X780" s="41">
        <v>1259.92</v>
      </c>
      <c r="Y780" s="35">
        <v>708.25</v>
      </c>
      <c r="Z780" s="32"/>
      <c r="AA780" s="49"/>
      <c r="AB780" s="35"/>
      <c r="AC780" s="41">
        <v>1180</v>
      </c>
      <c r="AD780" s="35">
        <f t="shared" si="420"/>
        <v>118.9915</v>
      </c>
      <c r="AE780" s="35">
        <f t="shared" si="432"/>
        <v>3079.78</v>
      </c>
      <c r="AF780" s="41">
        <f t="shared" si="421"/>
        <v>6607.5360000000001</v>
      </c>
      <c r="AG780" s="32">
        <f t="shared" si="422"/>
        <v>13765.7</v>
      </c>
      <c r="AH780" s="35">
        <v>3499.8</v>
      </c>
      <c r="AI780" s="35">
        <f t="shared" si="426"/>
        <v>3499.75</v>
      </c>
      <c r="AJ780" s="35">
        <f t="shared" si="427"/>
        <v>825.94200000000001</v>
      </c>
      <c r="AK780" s="35">
        <f t="shared" si="428"/>
        <v>1376.5700000000002</v>
      </c>
      <c r="AL780" s="35">
        <f t="shared" si="429"/>
        <v>4129.71</v>
      </c>
      <c r="AM780" s="35">
        <f t="shared" si="430"/>
        <v>3303.768</v>
      </c>
      <c r="AN780" s="35"/>
      <c r="AO780" s="35"/>
      <c r="AP780" s="35"/>
      <c r="AQ780" s="35"/>
      <c r="AR780" s="36">
        <f t="shared" si="423"/>
        <v>201225.9264</v>
      </c>
      <c r="AS780" s="35"/>
    </row>
    <row r="781" spans="1:45" s="8" customFormat="1" x14ac:dyDescent="0.2">
      <c r="A781" s="24">
        <f t="shared" si="431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27"/>
      <c r="G781" s="24">
        <v>8</v>
      </c>
      <c r="H781" s="28">
        <v>40</v>
      </c>
      <c r="I781" s="29" t="s">
        <v>68</v>
      </c>
      <c r="J781" s="30" t="s">
        <v>38</v>
      </c>
      <c r="K781" s="29" t="s">
        <v>70</v>
      </c>
      <c r="L781" s="28" t="s">
        <v>61</v>
      </c>
      <c r="M781" s="28"/>
      <c r="N781" s="31">
        <v>6999.5</v>
      </c>
      <c r="O781" s="32"/>
      <c r="P781" s="32">
        <f>N781+O781</f>
        <v>6999.5</v>
      </c>
      <c r="Q781" s="35">
        <v>1091</v>
      </c>
      <c r="R781" s="35"/>
      <c r="S781" s="32"/>
      <c r="T781" s="33">
        <f t="shared" si="417"/>
        <v>1224.9124999999999</v>
      </c>
      <c r="U781" s="35">
        <f t="shared" si="418"/>
        <v>209.98499999999999</v>
      </c>
      <c r="V781" s="48">
        <f t="shared" si="425"/>
        <v>419.96999999999997</v>
      </c>
      <c r="W781" s="35">
        <f t="shared" si="419"/>
        <v>139.99</v>
      </c>
      <c r="X781" s="41"/>
      <c r="Y781" s="35">
        <v>708.25</v>
      </c>
      <c r="Z781" s="32"/>
      <c r="AA781" s="49"/>
      <c r="AB781" s="35"/>
      <c r="AC781" s="41"/>
      <c r="AD781" s="35">
        <f t="shared" si="420"/>
        <v>118.9915</v>
      </c>
      <c r="AE781" s="35">
        <f t="shared" si="432"/>
        <v>3079.78</v>
      </c>
      <c r="AF781" s="41">
        <f t="shared" si="421"/>
        <v>5599.6</v>
      </c>
      <c r="AG781" s="32">
        <f t="shared" si="422"/>
        <v>11665.833333333334</v>
      </c>
      <c r="AH781" s="35">
        <v>0</v>
      </c>
      <c r="AI781" s="35">
        <f t="shared" si="426"/>
        <v>3499.75</v>
      </c>
      <c r="AJ781" s="35">
        <f t="shared" si="427"/>
        <v>699.95</v>
      </c>
      <c r="AK781" s="35">
        <f t="shared" si="428"/>
        <v>1166.5833333333333</v>
      </c>
      <c r="AL781" s="35">
        <f t="shared" si="429"/>
        <v>3499.75</v>
      </c>
      <c r="AM781" s="35">
        <f t="shared" si="430"/>
        <v>2799.8</v>
      </c>
      <c r="AN781" s="35"/>
      <c r="AO781" s="35"/>
      <c r="AP781" s="35"/>
      <c r="AQ781" s="35"/>
      <c r="AR781" s="36">
        <f t="shared" si="423"/>
        <v>162962.23466666666</v>
      </c>
      <c r="AS781" s="35" t="s">
        <v>72</v>
      </c>
    </row>
    <row r="782" spans="1:45" s="8" customFormat="1" x14ac:dyDescent="0.2">
      <c r="A782" s="24">
        <f t="shared" si="431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27">
        <v>43328</v>
      </c>
      <c r="G782" s="24">
        <v>7</v>
      </c>
      <c r="H782" s="28">
        <v>40</v>
      </c>
      <c r="I782" s="29" t="s">
        <v>69</v>
      </c>
      <c r="J782" s="30" t="s">
        <v>28</v>
      </c>
      <c r="K782" s="29" t="s">
        <v>70</v>
      </c>
      <c r="L782" s="28" t="s">
        <v>61</v>
      </c>
      <c r="M782" s="28" t="s">
        <v>141</v>
      </c>
      <c r="N782" s="31">
        <v>6654.95</v>
      </c>
      <c r="O782" s="32"/>
      <c r="P782" s="32">
        <f t="shared" si="424"/>
        <v>6654.95</v>
      </c>
      <c r="Q782" s="35">
        <v>1091</v>
      </c>
      <c r="R782" s="35"/>
      <c r="S782" s="32"/>
      <c r="T782" s="33">
        <f t="shared" si="417"/>
        <v>1164.6162499999998</v>
      </c>
      <c r="U782" s="35">
        <f t="shared" si="418"/>
        <v>199.64849999999998</v>
      </c>
      <c r="V782" s="48">
        <f t="shared" si="425"/>
        <v>399.29699999999997</v>
      </c>
      <c r="W782" s="35">
        <f t="shared" si="419"/>
        <v>133.09899999999999</v>
      </c>
      <c r="X782" s="41"/>
      <c r="Y782" s="35">
        <v>708.25</v>
      </c>
      <c r="Z782" s="32"/>
      <c r="AA782" s="49"/>
      <c r="AB782" s="35"/>
      <c r="AC782" s="41">
        <v>1180</v>
      </c>
      <c r="AD782" s="35">
        <f t="shared" si="420"/>
        <v>113.13415000000001</v>
      </c>
      <c r="AE782" s="35">
        <f t="shared" si="432"/>
        <v>2928.1779999999999</v>
      </c>
      <c r="AF782" s="41">
        <f t="shared" si="421"/>
        <v>5323.9599999999991</v>
      </c>
      <c r="AG782" s="32">
        <f t="shared" si="422"/>
        <v>11091.583333333332</v>
      </c>
      <c r="AH782" s="35">
        <v>3327.45</v>
      </c>
      <c r="AI782" s="35">
        <f t="shared" si="426"/>
        <v>3327.4749999999999</v>
      </c>
      <c r="AJ782" s="35">
        <f t="shared" si="427"/>
        <v>665.49499999999989</v>
      </c>
      <c r="AK782" s="35">
        <f t="shared" si="428"/>
        <v>1109.1583333333333</v>
      </c>
      <c r="AL782" s="35">
        <f t="shared" si="429"/>
        <v>3327.4749999999999</v>
      </c>
      <c r="AM782" s="35">
        <f t="shared" si="430"/>
        <v>2661.9799999999996</v>
      </c>
      <c r="AN782" s="35"/>
      <c r="AO782" s="35"/>
      <c r="AP782" s="35"/>
      <c r="AQ782" s="35"/>
      <c r="AR782" s="36">
        <f t="shared" si="423"/>
        <v>173490.69346666668</v>
      </c>
      <c r="AS782" s="35"/>
    </row>
    <row r="783" spans="1:45" s="8" customFormat="1" x14ac:dyDescent="0.2">
      <c r="A783" s="24">
        <f t="shared" si="431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27">
        <v>39722</v>
      </c>
      <c r="G783" s="24">
        <v>7</v>
      </c>
      <c r="H783" s="28">
        <v>40</v>
      </c>
      <c r="I783" s="29" t="s">
        <v>69</v>
      </c>
      <c r="J783" s="30" t="s">
        <v>28</v>
      </c>
      <c r="K783" s="29" t="s">
        <v>70</v>
      </c>
      <c r="L783" s="28" t="s">
        <v>61</v>
      </c>
      <c r="M783" s="28" t="s">
        <v>141</v>
      </c>
      <c r="N783" s="31">
        <v>6654.95</v>
      </c>
      <c r="O783" s="32"/>
      <c r="P783" s="32">
        <f t="shared" si="424"/>
        <v>6654.95</v>
      </c>
      <c r="Q783" s="35">
        <v>1091</v>
      </c>
      <c r="R783" s="35"/>
      <c r="S783" s="32"/>
      <c r="T783" s="33">
        <f t="shared" si="417"/>
        <v>1164.6162499999998</v>
      </c>
      <c r="U783" s="35">
        <f t="shared" si="418"/>
        <v>199.64849999999998</v>
      </c>
      <c r="V783" s="48">
        <f t="shared" si="425"/>
        <v>479.1558</v>
      </c>
      <c r="W783" s="35">
        <f t="shared" si="419"/>
        <v>133.09899999999999</v>
      </c>
      <c r="X783" s="41">
        <v>1330.98</v>
      </c>
      <c r="Y783" s="35">
        <v>708.25</v>
      </c>
      <c r="Z783" s="32"/>
      <c r="AA783" s="49"/>
      <c r="AB783" s="35"/>
      <c r="AC783" s="41"/>
      <c r="AD783" s="35">
        <f t="shared" si="420"/>
        <v>113.13415000000001</v>
      </c>
      <c r="AE783" s="35">
        <f t="shared" si="432"/>
        <v>2928.1779999999999</v>
      </c>
      <c r="AF783" s="41">
        <f t="shared" si="421"/>
        <v>6388.7440000000006</v>
      </c>
      <c r="AG783" s="32">
        <f t="shared" si="422"/>
        <v>13309.883333333335</v>
      </c>
      <c r="AH783" s="35">
        <v>3327.45</v>
      </c>
      <c r="AI783" s="35">
        <f t="shared" si="426"/>
        <v>3327.4749999999999</v>
      </c>
      <c r="AJ783" s="35">
        <f t="shared" si="427"/>
        <v>798.59300000000007</v>
      </c>
      <c r="AK783" s="35">
        <f t="shared" si="428"/>
        <v>1330.9883333333335</v>
      </c>
      <c r="AL783" s="35">
        <f t="shared" si="429"/>
        <v>3992.9650000000001</v>
      </c>
      <c r="AM783" s="35">
        <f t="shared" si="430"/>
        <v>3194.3720000000003</v>
      </c>
      <c r="AN783" s="35"/>
      <c r="AO783" s="35"/>
      <c r="AP783" s="35"/>
      <c r="AQ783" s="35"/>
      <c r="AR783" s="36">
        <f t="shared" si="423"/>
        <v>181096.65306666665</v>
      </c>
      <c r="AS783" s="35"/>
    </row>
    <row r="784" spans="1:45" s="8" customFormat="1" x14ac:dyDescent="0.2">
      <c r="A784" s="24">
        <f t="shared" si="431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27">
        <v>41594</v>
      </c>
      <c r="G784" s="24">
        <v>4</v>
      </c>
      <c r="H784" s="28">
        <v>40</v>
      </c>
      <c r="I784" s="29" t="s">
        <v>69</v>
      </c>
      <c r="J784" s="30" t="s">
        <v>33</v>
      </c>
      <c r="K784" s="29" t="s">
        <v>70</v>
      </c>
      <c r="L784" s="28" t="s">
        <v>61</v>
      </c>
      <c r="M784" s="28" t="s">
        <v>141</v>
      </c>
      <c r="N784" s="31">
        <v>5723.25</v>
      </c>
      <c r="O784" s="32"/>
      <c r="P784" s="32">
        <f t="shared" si="424"/>
        <v>5723.25</v>
      </c>
      <c r="Q784" s="35">
        <v>1091</v>
      </c>
      <c r="R784" s="35"/>
      <c r="S784" s="32"/>
      <c r="T784" s="33">
        <f t="shared" si="417"/>
        <v>1001.5687499999999</v>
      </c>
      <c r="U784" s="35">
        <f t="shared" si="418"/>
        <v>171.69749999999999</v>
      </c>
      <c r="V784" s="48">
        <f t="shared" si="425"/>
        <v>377.73419999999999</v>
      </c>
      <c r="W784" s="35">
        <f t="shared" si="419"/>
        <v>114.465</v>
      </c>
      <c r="X784" s="41">
        <v>572.32000000000005</v>
      </c>
      <c r="Y784" s="35">
        <v>708.25</v>
      </c>
      <c r="Z784" s="32"/>
      <c r="AA784" s="49"/>
      <c r="AB784" s="35"/>
      <c r="AC784" s="41"/>
      <c r="AD784" s="35">
        <f t="shared" si="420"/>
        <v>97.29525000000001</v>
      </c>
      <c r="AE784" s="35">
        <f t="shared" si="432"/>
        <v>2518.23</v>
      </c>
      <c r="AF784" s="41">
        <f t="shared" si="421"/>
        <v>5036.4560000000001</v>
      </c>
      <c r="AG784" s="32">
        <f t="shared" si="422"/>
        <v>10492.616666666667</v>
      </c>
      <c r="AH784" s="35">
        <v>2861.55</v>
      </c>
      <c r="AI784" s="35">
        <f t="shared" si="426"/>
        <v>2861.625</v>
      </c>
      <c r="AJ784" s="35">
        <f t="shared" si="427"/>
        <v>629.55700000000002</v>
      </c>
      <c r="AK784" s="35">
        <f t="shared" si="428"/>
        <v>1049.2616666666665</v>
      </c>
      <c r="AL784" s="35">
        <f t="shared" si="429"/>
        <v>3147.7849999999999</v>
      </c>
      <c r="AM784" s="35">
        <f t="shared" si="430"/>
        <v>2518.2280000000001</v>
      </c>
      <c r="AN784" s="35"/>
      <c r="AO784" s="35"/>
      <c r="AP784" s="35"/>
      <c r="AQ784" s="35"/>
      <c r="AR784" s="36">
        <f t="shared" si="423"/>
        <v>149406.27773333335</v>
      </c>
      <c r="AS784" s="35"/>
    </row>
    <row r="785" spans="1:45" s="8" customFormat="1" x14ac:dyDescent="0.2">
      <c r="A785" s="24">
        <f t="shared" si="431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27">
        <v>42117</v>
      </c>
      <c r="G785" s="24">
        <v>4</v>
      </c>
      <c r="H785" s="28">
        <v>40</v>
      </c>
      <c r="I785" s="29" t="s">
        <v>69</v>
      </c>
      <c r="J785" s="30" t="s">
        <v>33</v>
      </c>
      <c r="K785" s="29" t="s">
        <v>70</v>
      </c>
      <c r="L785" s="28" t="s">
        <v>61</v>
      </c>
      <c r="M785" s="28" t="s">
        <v>141</v>
      </c>
      <c r="N785" s="31">
        <v>5723.25</v>
      </c>
      <c r="O785" s="32"/>
      <c r="P785" s="32">
        <f t="shared" si="424"/>
        <v>5723.25</v>
      </c>
      <c r="Q785" s="35">
        <v>1091</v>
      </c>
      <c r="R785" s="35"/>
      <c r="S785" s="32"/>
      <c r="T785" s="33">
        <f t="shared" si="417"/>
        <v>1001.5687499999999</v>
      </c>
      <c r="U785" s="35">
        <f t="shared" si="418"/>
        <v>171.69749999999999</v>
      </c>
      <c r="V785" s="48">
        <f t="shared" si="425"/>
        <v>343.39499999999998</v>
      </c>
      <c r="W785" s="35">
        <f t="shared" si="419"/>
        <v>114.465</v>
      </c>
      <c r="X785" s="41"/>
      <c r="Y785" s="35">
        <v>708.25</v>
      </c>
      <c r="Z785" s="32"/>
      <c r="AA785" s="49"/>
      <c r="AB785" s="35"/>
      <c r="AC785" s="41"/>
      <c r="AD785" s="35">
        <f t="shared" si="420"/>
        <v>97.29525000000001</v>
      </c>
      <c r="AE785" s="35">
        <f t="shared" si="432"/>
        <v>2518.23</v>
      </c>
      <c r="AF785" s="41">
        <f t="shared" si="421"/>
        <v>4578.6000000000004</v>
      </c>
      <c r="AG785" s="32">
        <f t="shared" si="422"/>
        <v>9538.75</v>
      </c>
      <c r="AH785" s="35">
        <v>2861.55</v>
      </c>
      <c r="AI785" s="35">
        <f t="shared" si="426"/>
        <v>2861.625</v>
      </c>
      <c r="AJ785" s="35">
        <f t="shared" si="427"/>
        <v>572.32500000000005</v>
      </c>
      <c r="AK785" s="35">
        <f t="shared" si="428"/>
        <v>953.875</v>
      </c>
      <c r="AL785" s="35">
        <f t="shared" si="429"/>
        <v>2861.625</v>
      </c>
      <c r="AM785" s="35">
        <f t="shared" si="430"/>
        <v>2289.3000000000002</v>
      </c>
      <c r="AN785" s="35"/>
      <c r="AO785" s="35"/>
      <c r="AP785" s="35"/>
      <c r="AQ785" s="35"/>
      <c r="AR785" s="36">
        <f t="shared" si="423"/>
        <v>140046.93799999999</v>
      </c>
      <c r="AS785" s="35"/>
    </row>
    <row r="786" spans="1:45" s="8" customFormat="1" x14ac:dyDescent="0.2">
      <c r="A786" s="24">
        <f t="shared" si="431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27">
        <v>43710</v>
      </c>
      <c r="G786" s="24">
        <v>4</v>
      </c>
      <c r="H786" s="28">
        <v>40</v>
      </c>
      <c r="I786" s="29" t="s">
        <v>69</v>
      </c>
      <c r="J786" s="30" t="s">
        <v>32</v>
      </c>
      <c r="K786" s="29" t="s">
        <v>70</v>
      </c>
      <c r="L786" s="28" t="s">
        <v>61</v>
      </c>
      <c r="M786" s="28" t="s">
        <v>141</v>
      </c>
      <c r="N786" s="31">
        <v>5723.25</v>
      </c>
      <c r="O786" s="32"/>
      <c r="P786" s="32">
        <f t="shared" si="424"/>
        <v>5723.25</v>
      </c>
      <c r="Q786" s="35">
        <v>1091</v>
      </c>
      <c r="R786" s="35"/>
      <c r="S786" s="32"/>
      <c r="T786" s="33">
        <f t="shared" si="417"/>
        <v>1001.5687499999999</v>
      </c>
      <c r="U786" s="35">
        <f t="shared" si="418"/>
        <v>171.69749999999999</v>
      </c>
      <c r="V786" s="48">
        <f t="shared" si="425"/>
        <v>343.39499999999998</v>
      </c>
      <c r="W786" s="35">
        <f t="shared" si="419"/>
        <v>114.465</v>
      </c>
      <c r="X786" s="41"/>
      <c r="Y786" s="35">
        <v>708.25</v>
      </c>
      <c r="Z786" s="32"/>
      <c r="AA786" s="49"/>
      <c r="AB786" s="35"/>
      <c r="AC786" s="41"/>
      <c r="AD786" s="35">
        <f t="shared" si="420"/>
        <v>97.29525000000001</v>
      </c>
      <c r="AE786" s="35">
        <f t="shared" si="432"/>
        <v>2518.23</v>
      </c>
      <c r="AF786" s="41">
        <f t="shared" si="421"/>
        <v>4578.6000000000004</v>
      </c>
      <c r="AG786" s="32">
        <f t="shared" si="422"/>
        <v>9538.75</v>
      </c>
      <c r="AH786" s="35">
        <v>0</v>
      </c>
      <c r="AI786" s="35">
        <f t="shared" si="426"/>
        <v>2861.625</v>
      </c>
      <c r="AJ786" s="35">
        <f t="shared" si="427"/>
        <v>572.32500000000005</v>
      </c>
      <c r="AK786" s="35">
        <f t="shared" si="428"/>
        <v>953.875</v>
      </c>
      <c r="AL786" s="35">
        <f t="shared" si="429"/>
        <v>2861.625</v>
      </c>
      <c r="AM786" s="35">
        <f t="shared" si="430"/>
        <v>2289.3000000000002</v>
      </c>
      <c r="AN786" s="35"/>
      <c r="AO786" s="35"/>
      <c r="AP786" s="35"/>
      <c r="AQ786" s="35"/>
      <c r="AR786" s="36">
        <f t="shared" si="423"/>
        <v>137185.38800000001</v>
      </c>
      <c r="AS786" s="35"/>
    </row>
    <row r="787" spans="1:45" s="8" customFormat="1" x14ac:dyDescent="0.2">
      <c r="A787" s="24">
        <f t="shared" si="431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27">
        <v>43556</v>
      </c>
      <c r="G787" s="24">
        <v>4</v>
      </c>
      <c r="H787" s="28">
        <v>40</v>
      </c>
      <c r="I787" s="29" t="s">
        <v>69</v>
      </c>
      <c r="J787" s="30" t="s">
        <v>30</v>
      </c>
      <c r="K787" s="29" t="s">
        <v>70</v>
      </c>
      <c r="L787" s="28" t="s">
        <v>61</v>
      </c>
      <c r="M787" s="28" t="s">
        <v>141</v>
      </c>
      <c r="N787" s="31">
        <v>5723.25</v>
      </c>
      <c r="O787" s="32"/>
      <c r="P787" s="32">
        <f>N787+O787</f>
        <v>5723.25</v>
      </c>
      <c r="Q787" s="35">
        <v>1091</v>
      </c>
      <c r="R787" s="35"/>
      <c r="S787" s="32"/>
      <c r="T787" s="33">
        <f t="shared" si="417"/>
        <v>1001.5687499999999</v>
      </c>
      <c r="U787" s="35">
        <f t="shared" si="418"/>
        <v>171.69749999999999</v>
      </c>
      <c r="V787" s="48">
        <f t="shared" si="425"/>
        <v>343.39499999999998</v>
      </c>
      <c r="W787" s="35">
        <f t="shared" si="419"/>
        <v>114.465</v>
      </c>
      <c r="X787" s="41"/>
      <c r="Y787" s="35">
        <v>708.25</v>
      </c>
      <c r="Z787" s="32"/>
      <c r="AA787" s="49"/>
      <c r="AB787" s="35"/>
      <c r="AC787" s="41"/>
      <c r="AD787" s="35">
        <f t="shared" si="420"/>
        <v>97.29525000000001</v>
      </c>
      <c r="AE787" s="35">
        <f t="shared" si="432"/>
        <v>2518.23</v>
      </c>
      <c r="AF787" s="41">
        <f t="shared" si="421"/>
        <v>4578.6000000000004</v>
      </c>
      <c r="AG787" s="32">
        <f t="shared" si="422"/>
        <v>9538.75</v>
      </c>
      <c r="AH787" s="35">
        <v>1414.95</v>
      </c>
      <c r="AI787" s="35">
        <f t="shared" si="426"/>
        <v>2861.625</v>
      </c>
      <c r="AJ787" s="35">
        <f t="shared" si="427"/>
        <v>572.32500000000005</v>
      </c>
      <c r="AK787" s="35">
        <f t="shared" si="428"/>
        <v>953.875</v>
      </c>
      <c r="AL787" s="35">
        <f t="shared" si="429"/>
        <v>2861.625</v>
      </c>
      <c r="AM787" s="35">
        <f t="shared" si="430"/>
        <v>2289.3000000000002</v>
      </c>
      <c r="AN787" s="35"/>
      <c r="AO787" s="35"/>
      <c r="AP787" s="35"/>
      <c r="AQ787" s="35"/>
      <c r="AR787" s="36">
        <f t="shared" si="423"/>
        <v>138600.33800000002</v>
      </c>
      <c r="AS787" s="35"/>
    </row>
    <row r="788" spans="1:45" s="8" customFormat="1" x14ac:dyDescent="0.2">
      <c r="A788" s="24">
        <f t="shared" si="431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27">
        <v>40087</v>
      </c>
      <c r="G788" s="24">
        <v>4</v>
      </c>
      <c r="H788" s="28">
        <v>40</v>
      </c>
      <c r="I788" s="29" t="s">
        <v>69</v>
      </c>
      <c r="J788" s="30" t="s">
        <v>30</v>
      </c>
      <c r="K788" s="29" t="s">
        <v>70</v>
      </c>
      <c r="L788" s="28" t="s">
        <v>61</v>
      </c>
      <c r="M788" s="28" t="s">
        <v>141</v>
      </c>
      <c r="N788" s="31">
        <v>5723.25</v>
      </c>
      <c r="O788" s="32"/>
      <c r="P788" s="32">
        <f t="shared" si="424"/>
        <v>5723.25</v>
      </c>
      <c r="Q788" s="35">
        <v>1091</v>
      </c>
      <c r="R788" s="35"/>
      <c r="S788" s="32"/>
      <c r="T788" s="33">
        <f t="shared" si="417"/>
        <v>1001.5687499999999</v>
      </c>
      <c r="U788" s="35">
        <f t="shared" si="418"/>
        <v>171.69749999999999</v>
      </c>
      <c r="V788" s="48">
        <f t="shared" si="425"/>
        <v>405.20459999999997</v>
      </c>
      <c r="W788" s="35">
        <f t="shared" si="419"/>
        <v>114.465</v>
      </c>
      <c r="X788" s="41">
        <v>1030.1600000000001</v>
      </c>
      <c r="Y788" s="35">
        <v>708.25</v>
      </c>
      <c r="Z788" s="32"/>
      <c r="AA788" s="49"/>
      <c r="AB788" s="35"/>
      <c r="AC788" s="41"/>
      <c r="AD788" s="35">
        <f t="shared" si="420"/>
        <v>97.29525000000001</v>
      </c>
      <c r="AE788" s="35">
        <f t="shared" si="432"/>
        <v>2518.23</v>
      </c>
      <c r="AF788" s="41">
        <f t="shared" si="421"/>
        <v>5402.7280000000001</v>
      </c>
      <c r="AG788" s="32">
        <f t="shared" si="422"/>
        <v>11255.683333333332</v>
      </c>
      <c r="AH788" s="35">
        <v>2861.55</v>
      </c>
      <c r="AI788" s="35">
        <f t="shared" si="426"/>
        <v>2861.625</v>
      </c>
      <c r="AJ788" s="35">
        <f t="shared" si="427"/>
        <v>675.34100000000001</v>
      </c>
      <c r="AK788" s="35">
        <f t="shared" si="428"/>
        <v>1125.5683333333334</v>
      </c>
      <c r="AL788" s="35">
        <f t="shared" si="429"/>
        <v>3376.7049999999999</v>
      </c>
      <c r="AM788" s="35">
        <f t="shared" si="430"/>
        <v>2701.364</v>
      </c>
      <c r="AN788" s="35"/>
      <c r="AO788" s="35"/>
      <c r="AP788" s="35"/>
      <c r="AQ788" s="35"/>
      <c r="AR788" s="36">
        <f t="shared" si="423"/>
        <v>156893.48786666663</v>
      </c>
      <c r="AS788" s="35"/>
    </row>
    <row r="789" spans="1:45" s="8" customFormat="1" x14ac:dyDescent="0.2">
      <c r="A789" s="24">
        <f t="shared" si="431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27"/>
      <c r="G789" s="24">
        <v>4</v>
      </c>
      <c r="H789" s="28">
        <v>40</v>
      </c>
      <c r="I789" s="29" t="s">
        <v>69</v>
      </c>
      <c r="J789" s="30" t="s">
        <v>30</v>
      </c>
      <c r="K789" s="29" t="s">
        <v>70</v>
      </c>
      <c r="L789" s="28" t="s">
        <v>61</v>
      </c>
      <c r="M789" s="28"/>
      <c r="N789" s="31">
        <v>5723.25</v>
      </c>
      <c r="O789" s="32"/>
      <c r="P789" s="32">
        <f t="shared" si="424"/>
        <v>5723.25</v>
      </c>
      <c r="Q789" s="35">
        <v>1091</v>
      </c>
      <c r="R789" s="35"/>
      <c r="S789" s="32"/>
      <c r="T789" s="33">
        <f t="shared" si="417"/>
        <v>1001.5687499999999</v>
      </c>
      <c r="U789" s="35">
        <f t="shared" si="418"/>
        <v>171.69749999999999</v>
      </c>
      <c r="V789" s="48">
        <f t="shared" si="425"/>
        <v>343.39499999999998</v>
      </c>
      <c r="W789" s="35">
        <f t="shared" si="419"/>
        <v>114.465</v>
      </c>
      <c r="X789" s="41"/>
      <c r="Y789" s="35">
        <v>708.25</v>
      </c>
      <c r="Z789" s="32"/>
      <c r="AA789" s="49"/>
      <c r="AB789" s="35"/>
      <c r="AC789" s="41"/>
      <c r="AD789" s="35">
        <f t="shared" si="420"/>
        <v>97.29525000000001</v>
      </c>
      <c r="AE789" s="35">
        <f t="shared" si="432"/>
        <v>2518.23</v>
      </c>
      <c r="AF789" s="41">
        <f t="shared" si="421"/>
        <v>4578.6000000000004</v>
      </c>
      <c r="AG789" s="32">
        <f t="shared" si="422"/>
        <v>9538.75</v>
      </c>
      <c r="AH789" s="35">
        <v>0</v>
      </c>
      <c r="AI789" s="35">
        <f t="shared" si="426"/>
        <v>2861.625</v>
      </c>
      <c r="AJ789" s="35">
        <f t="shared" si="427"/>
        <v>572.32500000000005</v>
      </c>
      <c r="AK789" s="35">
        <f t="shared" si="428"/>
        <v>953.875</v>
      </c>
      <c r="AL789" s="35">
        <f t="shared" si="429"/>
        <v>2861.625</v>
      </c>
      <c r="AM789" s="35">
        <f t="shared" si="430"/>
        <v>2289.3000000000002</v>
      </c>
      <c r="AN789" s="35"/>
      <c r="AO789" s="35"/>
      <c r="AP789" s="35"/>
      <c r="AQ789" s="35"/>
      <c r="AR789" s="36">
        <f t="shared" si="423"/>
        <v>137185.38800000001</v>
      </c>
      <c r="AS789" s="35" t="s">
        <v>72</v>
      </c>
    </row>
    <row r="790" spans="1:45" s="8" customFormat="1" x14ac:dyDescent="0.2">
      <c r="A790" s="24">
        <f t="shared" si="431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27">
        <v>43601</v>
      </c>
      <c r="G790" s="24">
        <v>3</v>
      </c>
      <c r="H790" s="28">
        <v>40</v>
      </c>
      <c r="I790" s="29" t="s">
        <v>69</v>
      </c>
      <c r="J790" s="30" t="s">
        <v>34</v>
      </c>
      <c r="K790" s="29" t="s">
        <v>70</v>
      </c>
      <c r="L790" s="28" t="s">
        <v>61</v>
      </c>
      <c r="M790" s="28" t="s">
        <v>141</v>
      </c>
      <c r="N790" s="31">
        <v>5473.6</v>
      </c>
      <c r="O790" s="32"/>
      <c r="P790" s="32">
        <f t="shared" si="424"/>
        <v>5473.6</v>
      </c>
      <c r="Q790" s="35">
        <v>1091</v>
      </c>
      <c r="R790" s="35"/>
      <c r="S790" s="32"/>
      <c r="T790" s="33">
        <f t="shared" si="417"/>
        <v>957.88</v>
      </c>
      <c r="U790" s="35">
        <f t="shared" si="418"/>
        <v>164.208</v>
      </c>
      <c r="V790" s="48">
        <f t="shared" si="425"/>
        <v>328.416</v>
      </c>
      <c r="W790" s="35">
        <f t="shared" si="419"/>
        <v>109.47200000000001</v>
      </c>
      <c r="X790" s="41"/>
      <c r="Y790" s="35">
        <v>708.25</v>
      </c>
      <c r="Z790" s="32"/>
      <c r="AA790" s="49"/>
      <c r="AB790" s="35"/>
      <c r="AC790" s="41"/>
      <c r="AD790" s="35">
        <f t="shared" si="420"/>
        <v>93.051200000000009</v>
      </c>
      <c r="AE790" s="35">
        <f t="shared" si="432"/>
        <v>2408.384</v>
      </c>
      <c r="AF790" s="41">
        <f t="shared" si="421"/>
        <v>4378.88</v>
      </c>
      <c r="AG790" s="32">
        <f t="shared" si="422"/>
        <v>9122.6666666666679</v>
      </c>
      <c r="AH790" s="35">
        <v>1011.08</v>
      </c>
      <c r="AI790" s="35">
        <f t="shared" si="426"/>
        <v>2736.8</v>
      </c>
      <c r="AJ790" s="35">
        <f t="shared" si="427"/>
        <v>547.36</v>
      </c>
      <c r="AK790" s="35">
        <f t="shared" si="428"/>
        <v>912.26666666666677</v>
      </c>
      <c r="AL790" s="35">
        <f t="shared" si="429"/>
        <v>2736.8</v>
      </c>
      <c r="AM790" s="35">
        <f t="shared" si="430"/>
        <v>2189.44</v>
      </c>
      <c r="AN790" s="35"/>
      <c r="AO790" s="35"/>
      <c r="AP790" s="35"/>
      <c r="AQ790" s="35"/>
      <c r="AR790" s="36">
        <f t="shared" si="423"/>
        <v>133154.20373333333</v>
      </c>
      <c r="AS790" s="35"/>
    </row>
    <row r="791" spans="1:45" s="8" customFormat="1" x14ac:dyDescent="0.2">
      <c r="A791" s="24">
        <f t="shared" si="431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27">
        <v>43328</v>
      </c>
      <c r="G791" s="24">
        <v>3</v>
      </c>
      <c r="H791" s="28">
        <v>40</v>
      </c>
      <c r="I791" s="29" t="s">
        <v>69</v>
      </c>
      <c r="J791" s="30" t="s">
        <v>34</v>
      </c>
      <c r="K791" s="29" t="s">
        <v>70</v>
      </c>
      <c r="L791" s="28" t="s">
        <v>61</v>
      </c>
      <c r="M791" s="28" t="s">
        <v>141</v>
      </c>
      <c r="N791" s="31">
        <v>5473.6</v>
      </c>
      <c r="O791" s="32"/>
      <c r="P791" s="32">
        <f t="shared" si="424"/>
        <v>5473.6</v>
      </c>
      <c r="Q791" s="35">
        <v>1091</v>
      </c>
      <c r="R791" s="35"/>
      <c r="S791" s="32"/>
      <c r="T791" s="33">
        <f t="shared" si="417"/>
        <v>957.88</v>
      </c>
      <c r="U791" s="35">
        <f t="shared" si="418"/>
        <v>164.208</v>
      </c>
      <c r="V791" s="48">
        <f t="shared" si="425"/>
        <v>328.416</v>
      </c>
      <c r="W791" s="35">
        <f t="shared" si="419"/>
        <v>109.47200000000001</v>
      </c>
      <c r="X791" s="41"/>
      <c r="Y791" s="35">
        <v>708.25</v>
      </c>
      <c r="Z791" s="32"/>
      <c r="AA791" s="49"/>
      <c r="AB791" s="35"/>
      <c r="AC791" s="41"/>
      <c r="AD791" s="35">
        <f t="shared" si="420"/>
        <v>93.051200000000009</v>
      </c>
      <c r="AE791" s="35">
        <f t="shared" si="432"/>
        <v>2408.384</v>
      </c>
      <c r="AF791" s="41">
        <f t="shared" si="421"/>
        <v>4378.88</v>
      </c>
      <c r="AG791" s="32">
        <f t="shared" si="422"/>
        <v>9122.6666666666679</v>
      </c>
      <c r="AH791" s="35">
        <v>2736.75</v>
      </c>
      <c r="AI791" s="35">
        <f t="shared" si="426"/>
        <v>2736.8</v>
      </c>
      <c r="AJ791" s="35">
        <f t="shared" si="427"/>
        <v>547.36</v>
      </c>
      <c r="AK791" s="35">
        <f t="shared" si="428"/>
        <v>912.26666666666677</v>
      </c>
      <c r="AL791" s="35">
        <f t="shared" si="429"/>
        <v>2736.8</v>
      </c>
      <c r="AM791" s="35">
        <f t="shared" si="430"/>
        <v>2189.44</v>
      </c>
      <c r="AN791" s="35"/>
      <c r="AO791" s="35"/>
      <c r="AP791" s="35"/>
      <c r="AQ791" s="35"/>
      <c r="AR791" s="36">
        <f t="shared" si="423"/>
        <v>134879.87373333334</v>
      </c>
      <c r="AS791" s="35"/>
    </row>
    <row r="792" spans="1:45" s="8" customFormat="1" x14ac:dyDescent="0.2">
      <c r="A792" s="24">
        <f t="shared" si="431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27">
        <v>43693</v>
      </c>
      <c r="G792" s="24"/>
      <c r="H792" s="28">
        <v>40</v>
      </c>
      <c r="I792" s="29" t="s">
        <v>68</v>
      </c>
      <c r="J792" s="30" t="s">
        <v>177</v>
      </c>
      <c r="K792" s="29" t="s">
        <v>70</v>
      </c>
      <c r="L792" s="28" t="s">
        <v>62</v>
      </c>
      <c r="M792" s="28" t="s">
        <v>141</v>
      </c>
      <c r="N792" s="31">
        <v>47051.9</v>
      </c>
      <c r="O792" s="32"/>
      <c r="P792" s="32">
        <f t="shared" si="424"/>
        <v>47051.9</v>
      </c>
      <c r="Q792" s="35">
        <v>1091</v>
      </c>
      <c r="R792" s="35"/>
      <c r="S792" s="32"/>
      <c r="T792" s="33">
        <f t="shared" si="417"/>
        <v>8234.0825000000004</v>
      </c>
      <c r="U792" s="35">
        <f t="shared" si="418"/>
        <v>1411.557</v>
      </c>
      <c r="V792" s="47">
        <v>1292.6300000000001</v>
      </c>
      <c r="W792" s="35">
        <f t="shared" si="419"/>
        <v>941.03800000000001</v>
      </c>
      <c r="X792" s="41"/>
      <c r="Y792" s="35"/>
      <c r="Z792" s="32"/>
      <c r="AA792" s="49"/>
      <c r="AB792" s="35"/>
      <c r="AC792" s="41"/>
      <c r="AD792" s="35">
        <f t="shared" si="420"/>
        <v>799.8823000000001</v>
      </c>
      <c r="AE792" s="35">
        <f t="shared" si="432"/>
        <v>20702.835999999999</v>
      </c>
      <c r="AF792" s="41">
        <f t="shared" si="421"/>
        <v>37641.520000000004</v>
      </c>
      <c r="AG792" s="32">
        <f t="shared" si="422"/>
        <v>78419.833333333343</v>
      </c>
      <c r="AH792" s="35">
        <v>0</v>
      </c>
      <c r="AI792" s="35">
        <v>9666.0499999999993</v>
      </c>
      <c r="AJ792" s="35"/>
      <c r="AK792" s="35"/>
      <c r="AL792" s="35"/>
      <c r="AM792" s="35"/>
      <c r="AN792" s="35"/>
      <c r="AO792" s="35"/>
      <c r="AP792" s="35"/>
      <c r="AQ792" s="35"/>
      <c r="AR792" s="36">
        <f t="shared" si="423"/>
        <v>876295.31693333329</v>
      </c>
      <c r="AS792" s="35"/>
    </row>
    <row r="793" spans="1:45" s="8" customFormat="1" x14ac:dyDescent="0.2">
      <c r="A793" s="24">
        <f t="shared" si="431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27">
        <v>38596</v>
      </c>
      <c r="G793" s="24"/>
      <c r="H793" s="28">
        <v>40</v>
      </c>
      <c r="I793" s="29" t="s">
        <v>68</v>
      </c>
      <c r="J793" s="30" t="s">
        <v>179</v>
      </c>
      <c r="K793" s="29" t="s">
        <v>70</v>
      </c>
      <c r="L793" s="28" t="s">
        <v>62</v>
      </c>
      <c r="M793" s="28" t="s">
        <v>141</v>
      </c>
      <c r="N793" s="31">
        <v>34586.15</v>
      </c>
      <c r="O793" s="32"/>
      <c r="P793" s="32">
        <f t="shared" si="424"/>
        <v>34586.15</v>
      </c>
      <c r="Q793" s="35">
        <v>1091</v>
      </c>
      <c r="R793" s="35"/>
      <c r="S793" s="32"/>
      <c r="T793" s="33">
        <f t="shared" si="417"/>
        <v>6052.5762500000001</v>
      </c>
      <c r="U793" s="35">
        <f t="shared" si="418"/>
        <v>1037.5844999999999</v>
      </c>
      <c r="V793" s="47">
        <v>1292.6300000000001</v>
      </c>
      <c r="W793" s="35">
        <f t="shared" si="419"/>
        <v>691.72300000000007</v>
      </c>
      <c r="X793" s="41"/>
      <c r="Y793" s="35"/>
      <c r="Z793" s="32"/>
      <c r="AA793" s="49"/>
      <c r="AB793" s="35"/>
      <c r="AC793" s="41"/>
      <c r="AD793" s="35">
        <f t="shared" si="420"/>
        <v>587.96455000000003</v>
      </c>
      <c r="AE793" s="35">
        <f t="shared" si="432"/>
        <v>15217.906000000001</v>
      </c>
      <c r="AF793" s="41">
        <f t="shared" si="421"/>
        <v>27668.92</v>
      </c>
      <c r="AG793" s="32">
        <f t="shared" si="422"/>
        <v>57643.583333333336</v>
      </c>
      <c r="AH793" s="35">
        <v>17293.05</v>
      </c>
      <c r="AI793" s="35">
        <v>9666.0499999999993</v>
      </c>
      <c r="AJ793" s="35"/>
      <c r="AK793" s="35"/>
      <c r="AL793" s="35"/>
      <c r="AM793" s="35"/>
      <c r="AN793" s="35"/>
      <c r="AO793" s="35"/>
      <c r="AP793" s="35"/>
      <c r="AQ793" s="35"/>
      <c r="AR793" s="36">
        <f t="shared" si="423"/>
        <v>671565.04893333325</v>
      </c>
      <c r="AS793" s="35"/>
    </row>
    <row r="794" spans="1:45" s="8" customFormat="1" x14ac:dyDescent="0.2">
      <c r="A794" s="24">
        <f t="shared" si="431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27"/>
      <c r="G794" s="24"/>
      <c r="H794" s="28">
        <v>40</v>
      </c>
      <c r="I794" s="29" t="s">
        <v>68</v>
      </c>
      <c r="J794" s="30" t="s">
        <v>179</v>
      </c>
      <c r="K794" s="29" t="s">
        <v>70</v>
      </c>
      <c r="L794" s="28" t="s">
        <v>62</v>
      </c>
      <c r="M794" s="28"/>
      <c r="N794" s="31">
        <v>34586.15</v>
      </c>
      <c r="O794" s="32"/>
      <c r="P794" s="32">
        <f t="shared" si="424"/>
        <v>34586.15</v>
      </c>
      <c r="Q794" s="35">
        <v>1091</v>
      </c>
      <c r="R794" s="35"/>
      <c r="S794" s="32"/>
      <c r="T794" s="33">
        <f t="shared" si="417"/>
        <v>6052.5762500000001</v>
      </c>
      <c r="U794" s="35">
        <f t="shared" si="418"/>
        <v>1037.5844999999999</v>
      </c>
      <c r="V794" s="47">
        <v>1292.6300000000001</v>
      </c>
      <c r="W794" s="35">
        <f t="shared" si="419"/>
        <v>691.72300000000007</v>
      </c>
      <c r="X794" s="41"/>
      <c r="Y794" s="35"/>
      <c r="Z794" s="32"/>
      <c r="AA794" s="49"/>
      <c r="AB794" s="35"/>
      <c r="AC794" s="41"/>
      <c r="AD794" s="35">
        <f t="shared" si="420"/>
        <v>587.96455000000003</v>
      </c>
      <c r="AE794" s="35">
        <f t="shared" si="432"/>
        <v>15217.906000000001</v>
      </c>
      <c r="AF794" s="41">
        <f t="shared" si="421"/>
        <v>27668.92</v>
      </c>
      <c r="AG794" s="32">
        <f t="shared" si="422"/>
        <v>57643.583333333336</v>
      </c>
      <c r="AH794" s="35">
        <v>0</v>
      </c>
      <c r="AI794" s="35">
        <v>9666.0499999999993</v>
      </c>
      <c r="AJ794" s="35"/>
      <c r="AK794" s="35"/>
      <c r="AL794" s="35"/>
      <c r="AM794" s="35"/>
      <c r="AN794" s="35"/>
      <c r="AO794" s="35"/>
      <c r="AP794" s="35"/>
      <c r="AQ794" s="35"/>
      <c r="AR794" s="36">
        <f t="shared" si="423"/>
        <v>654271.99893333321</v>
      </c>
      <c r="AS794" s="35" t="s">
        <v>72</v>
      </c>
    </row>
    <row r="795" spans="1:45" s="8" customFormat="1" x14ac:dyDescent="0.2">
      <c r="A795" s="24">
        <f t="shared" si="431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27">
        <v>40771</v>
      </c>
      <c r="G795" s="24"/>
      <c r="H795" s="28">
        <v>40</v>
      </c>
      <c r="I795" s="29" t="s">
        <v>68</v>
      </c>
      <c r="J795" s="30" t="s">
        <v>157</v>
      </c>
      <c r="K795" s="29" t="s">
        <v>70</v>
      </c>
      <c r="L795" s="28" t="s">
        <v>62</v>
      </c>
      <c r="M795" s="28" t="s">
        <v>142</v>
      </c>
      <c r="N795" s="31">
        <v>29113.45</v>
      </c>
      <c r="O795" s="32"/>
      <c r="P795" s="32">
        <f t="shared" si="424"/>
        <v>29113.45</v>
      </c>
      <c r="Q795" s="35">
        <v>1091</v>
      </c>
      <c r="R795" s="35"/>
      <c r="S795" s="32"/>
      <c r="T795" s="33">
        <f t="shared" si="417"/>
        <v>5094.8537500000002</v>
      </c>
      <c r="U795" s="35">
        <f t="shared" si="418"/>
        <v>873.40350000000001</v>
      </c>
      <c r="V795" s="47">
        <v>1292.6300000000001</v>
      </c>
      <c r="W795" s="35">
        <f t="shared" si="419"/>
        <v>582.26900000000001</v>
      </c>
      <c r="X795" s="41"/>
      <c r="Y795" s="35"/>
      <c r="Z795" s="32"/>
      <c r="AA795" s="49"/>
      <c r="AB795" s="35"/>
      <c r="AC795" s="41"/>
      <c r="AD795" s="35">
        <f t="shared" si="420"/>
        <v>494.92865000000006</v>
      </c>
      <c r="AE795" s="35">
        <f t="shared" si="432"/>
        <v>12809.918</v>
      </c>
      <c r="AF795" s="41">
        <f t="shared" si="421"/>
        <v>23290.760000000002</v>
      </c>
      <c r="AG795" s="32">
        <f t="shared" si="422"/>
        <v>48522.416666666672</v>
      </c>
      <c r="AH795" s="35">
        <v>14556.75</v>
      </c>
      <c r="AI795" s="35">
        <v>9666.0499999999993</v>
      </c>
      <c r="AJ795" s="35"/>
      <c r="AK795" s="35"/>
      <c r="AL795" s="35"/>
      <c r="AM795" s="35"/>
      <c r="AN795" s="35"/>
      <c r="AO795" s="35"/>
      <c r="AP795" s="35"/>
      <c r="AQ795" s="35"/>
      <c r="AR795" s="36">
        <f t="shared" si="423"/>
        <v>571356.31346666662</v>
      </c>
      <c r="AS795" s="35"/>
    </row>
    <row r="796" spans="1:45" s="8" customFormat="1" x14ac:dyDescent="0.2">
      <c r="A796" s="24">
        <f t="shared" si="431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27">
        <v>43540</v>
      </c>
      <c r="G796" s="24"/>
      <c r="H796" s="28">
        <v>40</v>
      </c>
      <c r="I796" s="29" t="s">
        <v>68</v>
      </c>
      <c r="J796" s="30" t="s">
        <v>157</v>
      </c>
      <c r="K796" s="29" t="s">
        <v>70</v>
      </c>
      <c r="L796" s="28" t="s">
        <v>62</v>
      </c>
      <c r="M796" s="28" t="s">
        <v>142</v>
      </c>
      <c r="N796" s="31">
        <v>29113.45</v>
      </c>
      <c r="O796" s="32"/>
      <c r="P796" s="32">
        <f t="shared" si="424"/>
        <v>29113.45</v>
      </c>
      <c r="Q796" s="35">
        <v>1091</v>
      </c>
      <c r="R796" s="35"/>
      <c r="S796" s="32"/>
      <c r="T796" s="33">
        <f t="shared" si="417"/>
        <v>5094.8537500000002</v>
      </c>
      <c r="U796" s="35">
        <f t="shared" si="418"/>
        <v>873.40350000000001</v>
      </c>
      <c r="V796" s="47">
        <v>1292.6300000000001</v>
      </c>
      <c r="W796" s="35">
        <f t="shared" si="419"/>
        <v>582.26900000000001</v>
      </c>
      <c r="X796" s="41"/>
      <c r="Y796" s="35"/>
      <c r="Z796" s="32"/>
      <c r="AA796" s="49"/>
      <c r="AB796" s="35"/>
      <c r="AC796" s="41"/>
      <c r="AD796" s="35">
        <f t="shared" si="420"/>
        <v>494.92865000000006</v>
      </c>
      <c r="AE796" s="35">
        <f t="shared" si="432"/>
        <v>12809.918</v>
      </c>
      <c r="AF796" s="41">
        <f t="shared" si="421"/>
        <v>23290.760000000002</v>
      </c>
      <c r="AG796" s="32">
        <f t="shared" si="422"/>
        <v>48522.416666666672</v>
      </c>
      <c r="AH796" s="35">
        <v>0</v>
      </c>
      <c r="AI796" s="35">
        <v>9666.0499999999993</v>
      </c>
      <c r="AJ796" s="35"/>
      <c r="AK796" s="35"/>
      <c r="AL796" s="35"/>
      <c r="AM796" s="35"/>
      <c r="AN796" s="35"/>
      <c r="AO796" s="35"/>
      <c r="AP796" s="35"/>
      <c r="AQ796" s="35"/>
      <c r="AR796" s="36">
        <f t="shared" si="423"/>
        <v>556799.56346666662</v>
      </c>
      <c r="AS796" s="35"/>
    </row>
    <row r="797" spans="1:45" s="8" customFormat="1" x14ac:dyDescent="0.2">
      <c r="A797" s="24">
        <f t="shared" si="431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27">
        <v>43556</v>
      </c>
      <c r="G797" s="24"/>
      <c r="H797" s="28">
        <v>40</v>
      </c>
      <c r="I797" s="29" t="s">
        <v>68</v>
      </c>
      <c r="J797" s="30" t="s">
        <v>157</v>
      </c>
      <c r="K797" s="29" t="s">
        <v>70</v>
      </c>
      <c r="L797" s="28" t="s">
        <v>62</v>
      </c>
      <c r="M797" s="28" t="s">
        <v>142</v>
      </c>
      <c r="N797" s="31">
        <v>29113.45</v>
      </c>
      <c r="O797" s="32"/>
      <c r="P797" s="32">
        <f t="shared" si="424"/>
        <v>29113.45</v>
      </c>
      <c r="Q797" s="35">
        <v>1091</v>
      </c>
      <c r="R797" s="35"/>
      <c r="S797" s="32"/>
      <c r="T797" s="33">
        <f t="shared" si="417"/>
        <v>5094.8537500000002</v>
      </c>
      <c r="U797" s="35">
        <f t="shared" si="418"/>
        <v>873.40350000000001</v>
      </c>
      <c r="V797" s="47">
        <v>1292.6300000000001</v>
      </c>
      <c r="W797" s="35">
        <f t="shared" si="419"/>
        <v>582.26900000000001</v>
      </c>
      <c r="X797" s="41"/>
      <c r="Y797" s="35"/>
      <c r="Z797" s="32"/>
      <c r="AA797" s="49"/>
      <c r="AB797" s="35"/>
      <c r="AC797" s="41"/>
      <c r="AD797" s="35">
        <f t="shared" si="420"/>
        <v>494.92865000000006</v>
      </c>
      <c r="AE797" s="35">
        <f t="shared" si="432"/>
        <v>12809.918</v>
      </c>
      <c r="AF797" s="41">
        <f t="shared" si="421"/>
        <v>23290.760000000002</v>
      </c>
      <c r="AG797" s="32">
        <f t="shared" si="422"/>
        <v>48522.416666666672</v>
      </c>
      <c r="AH797" s="35">
        <v>0</v>
      </c>
      <c r="AI797" s="35">
        <v>9666.0499999999993</v>
      </c>
      <c r="AJ797" s="35"/>
      <c r="AK797" s="35"/>
      <c r="AL797" s="35"/>
      <c r="AM797" s="35"/>
      <c r="AN797" s="35"/>
      <c r="AO797" s="35"/>
      <c r="AP797" s="35"/>
      <c r="AQ797" s="35"/>
      <c r="AR797" s="36">
        <f t="shared" si="423"/>
        <v>556799.56346666662</v>
      </c>
      <c r="AS797" s="35"/>
    </row>
    <row r="798" spans="1:45" s="8" customFormat="1" x14ac:dyDescent="0.2">
      <c r="A798" s="24">
        <f t="shared" si="431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27">
        <v>41534</v>
      </c>
      <c r="G798" s="24">
        <v>14</v>
      </c>
      <c r="H798" s="28">
        <v>40</v>
      </c>
      <c r="I798" s="29" t="s">
        <v>69</v>
      </c>
      <c r="J798" s="30" t="s">
        <v>21</v>
      </c>
      <c r="K798" s="29" t="s">
        <v>70</v>
      </c>
      <c r="L798" s="28" t="s">
        <v>62</v>
      </c>
      <c r="M798" s="28" t="s">
        <v>141</v>
      </c>
      <c r="N798" s="31">
        <v>9666.0499999999993</v>
      </c>
      <c r="O798" s="32"/>
      <c r="P798" s="32">
        <f t="shared" si="424"/>
        <v>9666.0499999999993</v>
      </c>
      <c r="Q798" s="35">
        <v>1091</v>
      </c>
      <c r="R798" s="35"/>
      <c r="S798" s="32"/>
      <c r="T798" s="33">
        <f t="shared" si="417"/>
        <v>1691.5587499999997</v>
      </c>
      <c r="U798" s="35">
        <f t="shared" si="418"/>
        <v>289.98149999999998</v>
      </c>
      <c r="V798" s="48">
        <f t="shared" ref="V798:V832" si="433">(N798+X798)*6%</f>
        <v>643.37159999999994</v>
      </c>
      <c r="W798" s="35">
        <f t="shared" si="419"/>
        <v>193.321</v>
      </c>
      <c r="X798" s="41">
        <v>1056.81</v>
      </c>
      <c r="Y798" s="35">
        <v>708.25</v>
      </c>
      <c r="Z798" s="32"/>
      <c r="AA798" s="49"/>
      <c r="AB798" s="35"/>
      <c r="AC798" s="41"/>
      <c r="AD798" s="35">
        <f t="shared" si="420"/>
        <v>164.32284999999999</v>
      </c>
      <c r="AE798" s="35">
        <f t="shared" si="432"/>
        <v>4253.0619999999999</v>
      </c>
      <c r="AF798" s="41">
        <f t="shared" si="421"/>
        <v>8578.2879999999986</v>
      </c>
      <c r="AG798" s="32">
        <f t="shared" si="422"/>
        <v>17871.433333333331</v>
      </c>
      <c r="AH798" s="35">
        <v>4833</v>
      </c>
      <c r="AI798" s="35">
        <f t="shared" ref="AI798:AI832" si="434">(N798/30)*15</f>
        <v>4833.0249999999996</v>
      </c>
      <c r="AJ798" s="35">
        <f t="shared" ref="AJ798:AJ832" si="435">(N798+X798)/30*3</f>
        <v>1072.2859999999998</v>
      </c>
      <c r="AK798" s="35">
        <f t="shared" ref="AK798:AK832" si="436">(N798+X798)/30*5</f>
        <v>1787.1433333333332</v>
      </c>
      <c r="AL798" s="35">
        <f t="shared" ref="AL798:AL832" si="437">(N798+X798)/30*15</f>
        <v>5361.4299999999994</v>
      </c>
      <c r="AM798" s="35">
        <f t="shared" ref="AM798:AM832" si="438">(N798+X798)/30*12</f>
        <v>4289.1439999999993</v>
      </c>
      <c r="AN798" s="35"/>
      <c r="AO798" s="35"/>
      <c r="AP798" s="35"/>
      <c r="AQ798" s="35"/>
      <c r="AR798" s="36">
        <f t="shared" si="423"/>
        <v>238934.80006666668</v>
      </c>
      <c r="AS798" s="35"/>
    </row>
    <row r="799" spans="1:45" s="8" customFormat="1" x14ac:dyDescent="0.2">
      <c r="A799" s="24">
        <f t="shared" si="431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27">
        <v>41513</v>
      </c>
      <c r="G799" s="24">
        <v>14</v>
      </c>
      <c r="H799" s="28">
        <v>40</v>
      </c>
      <c r="I799" s="29" t="s">
        <v>69</v>
      </c>
      <c r="J799" s="30" t="s">
        <v>21</v>
      </c>
      <c r="K799" s="29" t="s">
        <v>70</v>
      </c>
      <c r="L799" s="28" t="s">
        <v>62</v>
      </c>
      <c r="M799" s="28" t="s">
        <v>141</v>
      </c>
      <c r="N799" s="31">
        <v>9666.0499999999993</v>
      </c>
      <c r="O799" s="32"/>
      <c r="P799" s="32">
        <f t="shared" si="424"/>
        <v>9666.0499999999993</v>
      </c>
      <c r="Q799" s="35">
        <v>1091</v>
      </c>
      <c r="R799" s="35"/>
      <c r="S799" s="32"/>
      <c r="T799" s="33">
        <f t="shared" si="417"/>
        <v>1691.5587499999997</v>
      </c>
      <c r="U799" s="35">
        <f t="shared" si="418"/>
        <v>289.98149999999998</v>
      </c>
      <c r="V799" s="48">
        <f t="shared" si="433"/>
        <v>649.55819999999994</v>
      </c>
      <c r="W799" s="35">
        <f t="shared" si="419"/>
        <v>193.321</v>
      </c>
      <c r="X799" s="41">
        <v>1159.92</v>
      </c>
      <c r="Y799" s="35">
        <v>708.25</v>
      </c>
      <c r="Z799" s="32"/>
      <c r="AA799" s="49"/>
      <c r="AB799" s="35"/>
      <c r="AC799" s="41">
        <v>1180</v>
      </c>
      <c r="AD799" s="35">
        <f t="shared" si="420"/>
        <v>164.32284999999999</v>
      </c>
      <c r="AE799" s="35">
        <f t="shared" si="432"/>
        <v>4253.0619999999999</v>
      </c>
      <c r="AF799" s="41">
        <f t="shared" si="421"/>
        <v>8660.7759999999998</v>
      </c>
      <c r="AG799" s="32">
        <f t="shared" si="422"/>
        <v>18043.283333333333</v>
      </c>
      <c r="AH799" s="35">
        <v>4833</v>
      </c>
      <c r="AI799" s="35">
        <f t="shared" si="434"/>
        <v>4833.0249999999996</v>
      </c>
      <c r="AJ799" s="35">
        <f t="shared" si="435"/>
        <v>1082.597</v>
      </c>
      <c r="AK799" s="35">
        <f t="shared" si="436"/>
        <v>1804.3283333333331</v>
      </c>
      <c r="AL799" s="35">
        <f t="shared" si="437"/>
        <v>5412.9849999999997</v>
      </c>
      <c r="AM799" s="35">
        <f t="shared" si="438"/>
        <v>4330.3879999999999</v>
      </c>
      <c r="AN799" s="35"/>
      <c r="AO799" s="35"/>
      <c r="AP799" s="35"/>
      <c r="AQ799" s="35"/>
      <c r="AR799" s="36">
        <f t="shared" si="423"/>
        <v>254780.99226666667</v>
      </c>
      <c r="AS799" s="35"/>
    </row>
    <row r="800" spans="1:45" s="8" customFormat="1" x14ac:dyDescent="0.2">
      <c r="A800" s="24">
        <f t="shared" si="431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27">
        <v>40114</v>
      </c>
      <c r="G800" s="24">
        <v>13</v>
      </c>
      <c r="H800" s="28">
        <v>40</v>
      </c>
      <c r="I800" s="29" t="s">
        <v>69</v>
      </c>
      <c r="J800" s="30" t="s">
        <v>23</v>
      </c>
      <c r="K800" s="29" t="s">
        <v>70</v>
      </c>
      <c r="L800" s="28" t="s">
        <v>62</v>
      </c>
      <c r="M800" s="28" t="s">
        <v>141</v>
      </c>
      <c r="N800" s="31">
        <v>9006.5499999999993</v>
      </c>
      <c r="O800" s="32"/>
      <c r="P800" s="32">
        <f t="shared" si="424"/>
        <v>9006.5499999999993</v>
      </c>
      <c r="Q800" s="35">
        <v>1091</v>
      </c>
      <c r="R800" s="35"/>
      <c r="S800" s="32"/>
      <c r="T800" s="33">
        <f t="shared" si="417"/>
        <v>1576.1462499999998</v>
      </c>
      <c r="U800" s="35">
        <f t="shared" si="418"/>
        <v>270.19649999999996</v>
      </c>
      <c r="V800" s="48">
        <f t="shared" si="433"/>
        <v>637.66379999999992</v>
      </c>
      <c r="W800" s="35">
        <f t="shared" si="419"/>
        <v>180.131</v>
      </c>
      <c r="X800" s="41">
        <v>1621.18</v>
      </c>
      <c r="Y800" s="35">
        <v>708.25</v>
      </c>
      <c r="Z800" s="32"/>
      <c r="AA800" s="49"/>
      <c r="AB800" s="35"/>
      <c r="AC800" s="41"/>
      <c r="AD800" s="35">
        <f t="shared" si="420"/>
        <v>153.11134999999999</v>
      </c>
      <c r="AE800" s="35">
        <f t="shared" si="432"/>
        <v>3962.8820000000001</v>
      </c>
      <c r="AF800" s="41">
        <f t="shared" si="421"/>
        <v>8502.1839999999993</v>
      </c>
      <c r="AG800" s="32">
        <f t="shared" si="422"/>
        <v>17712.883333333331</v>
      </c>
      <c r="AH800" s="35">
        <v>4503.3</v>
      </c>
      <c r="AI800" s="35">
        <f t="shared" si="434"/>
        <v>4503.2749999999996</v>
      </c>
      <c r="AJ800" s="35">
        <f t="shared" si="435"/>
        <v>1062.7729999999999</v>
      </c>
      <c r="AK800" s="35">
        <f t="shared" si="436"/>
        <v>1771.2883333333332</v>
      </c>
      <c r="AL800" s="35">
        <f t="shared" si="437"/>
        <v>5313.8649999999998</v>
      </c>
      <c r="AM800" s="35">
        <f t="shared" si="438"/>
        <v>4251.0919999999996</v>
      </c>
      <c r="AN800" s="35"/>
      <c r="AO800" s="35"/>
      <c r="AP800" s="35"/>
      <c r="AQ800" s="35"/>
      <c r="AR800" s="36">
        <f t="shared" si="423"/>
        <v>234514.28946666664</v>
      </c>
      <c r="AS800" s="35"/>
    </row>
    <row r="801" spans="1:45" s="8" customFormat="1" x14ac:dyDescent="0.2">
      <c r="A801" s="24">
        <f t="shared" si="431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27">
        <v>40787</v>
      </c>
      <c r="G801" s="24">
        <v>13</v>
      </c>
      <c r="H801" s="28">
        <v>40</v>
      </c>
      <c r="I801" s="29" t="s">
        <v>69</v>
      </c>
      <c r="J801" s="30" t="s">
        <v>23</v>
      </c>
      <c r="K801" s="29" t="s">
        <v>70</v>
      </c>
      <c r="L801" s="28" t="s">
        <v>62</v>
      </c>
      <c r="M801" s="28" t="s">
        <v>141</v>
      </c>
      <c r="N801" s="31">
        <v>9006.5499999999993</v>
      </c>
      <c r="O801" s="32"/>
      <c r="P801" s="32">
        <f t="shared" si="424"/>
        <v>9006.5499999999993</v>
      </c>
      <c r="Q801" s="35">
        <v>1091</v>
      </c>
      <c r="R801" s="35"/>
      <c r="S801" s="32"/>
      <c r="T801" s="33">
        <f t="shared" si="417"/>
        <v>1576.1462499999998</v>
      </c>
      <c r="U801" s="35">
        <f t="shared" si="418"/>
        <v>270.19649999999996</v>
      </c>
      <c r="V801" s="48">
        <f t="shared" si="433"/>
        <v>626.85659999999996</v>
      </c>
      <c r="W801" s="35">
        <f t="shared" si="419"/>
        <v>180.131</v>
      </c>
      <c r="X801" s="41">
        <v>1441.06</v>
      </c>
      <c r="Y801" s="35">
        <v>708.25</v>
      </c>
      <c r="Z801" s="32"/>
      <c r="AA801" s="49"/>
      <c r="AB801" s="35"/>
      <c r="AC801" s="41"/>
      <c r="AD801" s="35">
        <f t="shared" si="420"/>
        <v>153.11134999999999</v>
      </c>
      <c r="AE801" s="35">
        <f t="shared" si="432"/>
        <v>3962.8820000000001</v>
      </c>
      <c r="AF801" s="41">
        <f t="shared" si="421"/>
        <v>8358.0879999999997</v>
      </c>
      <c r="AG801" s="32">
        <f t="shared" si="422"/>
        <v>17412.683333333331</v>
      </c>
      <c r="AH801" s="35">
        <v>4503.3</v>
      </c>
      <c r="AI801" s="35">
        <f t="shared" si="434"/>
        <v>4503.2749999999996</v>
      </c>
      <c r="AJ801" s="35">
        <f t="shared" si="435"/>
        <v>1044.761</v>
      </c>
      <c r="AK801" s="35">
        <f t="shared" si="436"/>
        <v>1741.268333333333</v>
      </c>
      <c r="AL801" s="35">
        <f t="shared" si="437"/>
        <v>5223.8049999999994</v>
      </c>
      <c r="AM801" s="35">
        <f t="shared" si="438"/>
        <v>4179.0439999999999</v>
      </c>
      <c r="AN801" s="35"/>
      <c r="AO801" s="35"/>
      <c r="AP801" s="35"/>
      <c r="AQ801" s="35"/>
      <c r="AR801" s="36">
        <f t="shared" si="423"/>
        <v>231568.72706666662</v>
      </c>
      <c r="AS801" s="35"/>
    </row>
    <row r="802" spans="1:45" s="8" customFormat="1" x14ac:dyDescent="0.2">
      <c r="A802" s="24">
        <f t="shared" si="431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27">
        <v>42110</v>
      </c>
      <c r="G802" s="24">
        <v>13</v>
      </c>
      <c r="H802" s="28">
        <v>40</v>
      </c>
      <c r="I802" s="29" t="s">
        <v>69</v>
      </c>
      <c r="J802" s="30" t="s">
        <v>23</v>
      </c>
      <c r="K802" s="29" t="s">
        <v>70</v>
      </c>
      <c r="L802" s="28" t="s">
        <v>62</v>
      </c>
      <c r="M802" s="28" t="s">
        <v>141</v>
      </c>
      <c r="N802" s="31">
        <v>9006.5499999999993</v>
      </c>
      <c r="O802" s="32"/>
      <c r="P802" s="32">
        <f t="shared" si="424"/>
        <v>9006.5499999999993</v>
      </c>
      <c r="Q802" s="35">
        <v>1091</v>
      </c>
      <c r="R802" s="35"/>
      <c r="S802" s="32"/>
      <c r="T802" s="33">
        <f t="shared" ref="T802:T848" si="439">(N802*17.5%)</f>
        <v>1576.1462499999998</v>
      </c>
      <c r="U802" s="35">
        <f t="shared" ref="U802:U848" si="440">N802*3%</f>
        <v>270.19649999999996</v>
      </c>
      <c r="V802" s="48">
        <f t="shared" si="433"/>
        <v>540.39299999999992</v>
      </c>
      <c r="W802" s="35">
        <f t="shared" ref="W802:W848" si="441">N802*2%</f>
        <v>180.131</v>
      </c>
      <c r="X802" s="41"/>
      <c r="Y802" s="35">
        <v>708.25</v>
      </c>
      <c r="Z802" s="32"/>
      <c r="AA802" s="49"/>
      <c r="AB802" s="35"/>
      <c r="AC802" s="41"/>
      <c r="AD802" s="35">
        <f t="shared" ref="AD802:AD848" si="442">N802*1.7%</f>
        <v>153.11134999999999</v>
      </c>
      <c r="AE802" s="35">
        <f t="shared" si="432"/>
        <v>3962.8820000000001</v>
      </c>
      <c r="AF802" s="41">
        <f t="shared" ref="AF802:AF848" si="443">(N802+X802)/30*24</f>
        <v>7205.24</v>
      </c>
      <c r="AG802" s="32">
        <f t="shared" ref="AG802:AG848" si="444">(N802+X802)/30*50</f>
        <v>15010.916666666666</v>
      </c>
      <c r="AH802" s="35">
        <v>4503.3</v>
      </c>
      <c r="AI802" s="35">
        <f t="shared" si="434"/>
        <v>4503.2749999999996</v>
      </c>
      <c r="AJ802" s="35">
        <f t="shared" si="435"/>
        <v>900.65499999999997</v>
      </c>
      <c r="AK802" s="35">
        <f t="shared" si="436"/>
        <v>1501.0916666666665</v>
      </c>
      <c r="AL802" s="35">
        <f t="shared" si="437"/>
        <v>4503.2749999999996</v>
      </c>
      <c r="AM802" s="35">
        <f t="shared" si="438"/>
        <v>3602.62</v>
      </c>
      <c r="AN802" s="35"/>
      <c r="AO802" s="35"/>
      <c r="AP802" s="35"/>
      <c r="AQ802" s="35"/>
      <c r="AR802" s="36">
        <f t="shared" si="423"/>
        <v>208002.59253333331</v>
      </c>
      <c r="AS802" s="35"/>
    </row>
    <row r="803" spans="1:45" s="8" customFormat="1" x14ac:dyDescent="0.2">
      <c r="A803" s="24">
        <f t="shared" si="431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27">
        <v>41730</v>
      </c>
      <c r="G803" s="24">
        <v>13</v>
      </c>
      <c r="H803" s="28">
        <v>40</v>
      </c>
      <c r="I803" s="29" t="s">
        <v>69</v>
      </c>
      <c r="J803" s="30" t="s">
        <v>23</v>
      </c>
      <c r="K803" s="29" t="s">
        <v>70</v>
      </c>
      <c r="L803" s="28" t="s">
        <v>62</v>
      </c>
      <c r="M803" s="28" t="s">
        <v>141</v>
      </c>
      <c r="N803" s="31">
        <v>9006.5499999999993</v>
      </c>
      <c r="O803" s="32"/>
      <c r="P803" s="32">
        <f t="shared" ref="P803:P804" si="445">N803+O803</f>
        <v>9006.5499999999993</v>
      </c>
      <c r="Q803" s="35">
        <v>1091</v>
      </c>
      <c r="R803" s="35"/>
      <c r="S803" s="32"/>
      <c r="T803" s="33">
        <f t="shared" si="439"/>
        <v>1576.1462499999998</v>
      </c>
      <c r="U803" s="35">
        <f t="shared" si="440"/>
        <v>270.19649999999996</v>
      </c>
      <c r="V803" s="48">
        <f t="shared" si="433"/>
        <v>594.43499999999995</v>
      </c>
      <c r="W803" s="35">
        <f t="shared" si="441"/>
        <v>180.131</v>
      </c>
      <c r="X803" s="41">
        <v>900.7</v>
      </c>
      <c r="Y803" s="35">
        <v>708.25</v>
      </c>
      <c r="Z803" s="32"/>
      <c r="AA803" s="49"/>
      <c r="AB803" s="35"/>
      <c r="AC803" s="41"/>
      <c r="AD803" s="35">
        <f t="shared" si="442"/>
        <v>153.11134999999999</v>
      </c>
      <c r="AE803" s="35">
        <f t="shared" si="432"/>
        <v>3962.8820000000001</v>
      </c>
      <c r="AF803" s="41">
        <f t="shared" si="443"/>
        <v>7925.8</v>
      </c>
      <c r="AG803" s="32">
        <f t="shared" si="444"/>
        <v>16512.083333333332</v>
      </c>
      <c r="AH803" s="35">
        <v>4503.3</v>
      </c>
      <c r="AI803" s="35">
        <f t="shared" si="434"/>
        <v>4503.2749999999996</v>
      </c>
      <c r="AJ803" s="35">
        <f t="shared" si="435"/>
        <v>990.72500000000002</v>
      </c>
      <c r="AK803" s="35">
        <f t="shared" si="436"/>
        <v>1651.2083333333335</v>
      </c>
      <c r="AL803" s="35">
        <f t="shared" si="437"/>
        <v>4953.625</v>
      </c>
      <c r="AM803" s="35">
        <f t="shared" si="438"/>
        <v>3962.9</v>
      </c>
      <c r="AN803" s="35"/>
      <c r="AO803" s="35"/>
      <c r="AP803" s="35"/>
      <c r="AQ803" s="35"/>
      <c r="AR803" s="36">
        <f t="shared" ref="AR803:AR849" si="446">(P803+Q803+R803+S803+T803+U803+V803+W803+X803+Y803+Z803+AA803+AB803+AC803+AD803)*12+(AE803+AF803+AG803+AH803+AI803+AJ803+AK803+AL803+AM803+AN803+AO803+AP803+AQ803)</f>
        <v>222732.03986666666</v>
      </c>
      <c r="AS803" s="35"/>
    </row>
    <row r="804" spans="1:45" s="8" customFormat="1" x14ac:dyDescent="0.2">
      <c r="A804" s="24">
        <f t="shared" si="431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27">
        <v>41761</v>
      </c>
      <c r="G804" s="24">
        <v>13</v>
      </c>
      <c r="H804" s="28">
        <v>40</v>
      </c>
      <c r="I804" s="29" t="s">
        <v>69</v>
      </c>
      <c r="J804" s="30" t="s">
        <v>23</v>
      </c>
      <c r="K804" s="29" t="s">
        <v>70</v>
      </c>
      <c r="L804" s="28" t="s">
        <v>62</v>
      </c>
      <c r="M804" s="28" t="s">
        <v>141</v>
      </c>
      <c r="N804" s="31">
        <v>9006.5499999999993</v>
      </c>
      <c r="O804" s="32"/>
      <c r="P804" s="32">
        <f t="shared" si="445"/>
        <v>9006.5499999999993</v>
      </c>
      <c r="Q804" s="35">
        <v>1091</v>
      </c>
      <c r="R804" s="35"/>
      <c r="S804" s="32"/>
      <c r="T804" s="33">
        <f t="shared" si="439"/>
        <v>1576.1462499999998</v>
      </c>
      <c r="U804" s="35">
        <f t="shared" si="440"/>
        <v>270.19649999999996</v>
      </c>
      <c r="V804" s="48">
        <f t="shared" si="433"/>
        <v>594.43259999999998</v>
      </c>
      <c r="W804" s="35">
        <f t="shared" si="441"/>
        <v>180.131</v>
      </c>
      <c r="X804" s="41">
        <v>900.66</v>
      </c>
      <c r="Y804" s="35">
        <v>708.25</v>
      </c>
      <c r="Z804" s="32"/>
      <c r="AA804" s="49"/>
      <c r="AB804" s="35"/>
      <c r="AC804" s="41"/>
      <c r="AD804" s="35">
        <f t="shared" si="442"/>
        <v>153.11134999999999</v>
      </c>
      <c r="AE804" s="35">
        <f t="shared" si="432"/>
        <v>3962.8820000000001</v>
      </c>
      <c r="AF804" s="41">
        <f t="shared" si="443"/>
        <v>7925.7679999999991</v>
      </c>
      <c r="AG804" s="32">
        <f t="shared" si="444"/>
        <v>16512.016666666666</v>
      </c>
      <c r="AH804" s="35">
        <v>4503.3</v>
      </c>
      <c r="AI804" s="35">
        <f t="shared" si="434"/>
        <v>4503.2749999999996</v>
      </c>
      <c r="AJ804" s="35">
        <f t="shared" si="435"/>
        <v>990.72099999999989</v>
      </c>
      <c r="AK804" s="35">
        <f t="shared" si="436"/>
        <v>1651.2016666666664</v>
      </c>
      <c r="AL804" s="35">
        <f t="shared" si="437"/>
        <v>4953.6049999999996</v>
      </c>
      <c r="AM804" s="35">
        <f t="shared" si="438"/>
        <v>3962.8839999999996</v>
      </c>
      <c r="AN804" s="35"/>
      <c r="AO804" s="35"/>
      <c r="AP804" s="35"/>
      <c r="AQ804" s="35"/>
      <c r="AR804" s="36">
        <f t="shared" si="446"/>
        <v>222731.3857333333</v>
      </c>
      <c r="AS804" s="35"/>
    </row>
    <row r="805" spans="1:45" s="8" customFormat="1" x14ac:dyDescent="0.2">
      <c r="A805" s="24">
        <f t="shared" si="431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27">
        <v>40194</v>
      </c>
      <c r="G805" s="24">
        <v>13</v>
      </c>
      <c r="H805" s="28">
        <v>40</v>
      </c>
      <c r="I805" s="29" t="s">
        <v>69</v>
      </c>
      <c r="J805" s="30" t="s">
        <v>24</v>
      </c>
      <c r="K805" s="29" t="s">
        <v>70</v>
      </c>
      <c r="L805" s="28" t="s">
        <v>62</v>
      </c>
      <c r="M805" s="28" t="s">
        <v>144</v>
      </c>
      <c r="N805" s="31">
        <v>9006.5499999999993</v>
      </c>
      <c r="O805" s="32"/>
      <c r="P805" s="32">
        <f t="shared" si="424"/>
        <v>9006.5499999999993</v>
      </c>
      <c r="Q805" s="35">
        <v>1091</v>
      </c>
      <c r="R805" s="35"/>
      <c r="S805" s="32"/>
      <c r="T805" s="33">
        <f t="shared" si="439"/>
        <v>1576.1462499999998</v>
      </c>
      <c r="U805" s="35">
        <f t="shared" si="440"/>
        <v>270.19649999999996</v>
      </c>
      <c r="V805" s="48">
        <f t="shared" si="433"/>
        <v>637.66379999999992</v>
      </c>
      <c r="W805" s="35">
        <f t="shared" si="441"/>
        <v>180.131</v>
      </c>
      <c r="X805" s="41">
        <v>1621.18</v>
      </c>
      <c r="Y805" s="35">
        <v>708.25</v>
      </c>
      <c r="Z805" s="32"/>
      <c r="AA805" s="49"/>
      <c r="AB805" s="35"/>
      <c r="AC805" s="41"/>
      <c r="AD805" s="35">
        <f t="shared" si="442"/>
        <v>153.11134999999999</v>
      </c>
      <c r="AE805" s="35">
        <f t="shared" si="432"/>
        <v>3962.8820000000001</v>
      </c>
      <c r="AF805" s="41">
        <f t="shared" si="443"/>
        <v>8502.1839999999993</v>
      </c>
      <c r="AG805" s="32">
        <f t="shared" si="444"/>
        <v>17712.883333333331</v>
      </c>
      <c r="AH805" s="35">
        <v>4503.3</v>
      </c>
      <c r="AI805" s="35">
        <f t="shared" si="434"/>
        <v>4503.2749999999996</v>
      </c>
      <c r="AJ805" s="35">
        <f t="shared" si="435"/>
        <v>1062.7729999999999</v>
      </c>
      <c r="AK805" s="35">
        <f t="shared" si="436"/>
        <v>1771.2883333333332</v>
      </c>
      <c r="AL805" s="35">
        <f t="shared" si="437"/>
        <v>5313.8649999999998</v>
      </c>
      <c r="AM805" s="35">
        <f t="shared" si="438"/>
        <v>4251.0919999999996</v>
      </c>
      <c r="AN805" s="35"/>
      <c r="AO805" s="35"/>
      <c r="AP805" s="35"/>
      <c r="AQ805" s="35"/>
      <c r="AR805" s="36">
        <f t="shared" si="446"/>
        <v>234514.28946666664</v>
      </c>
      <c r="AS805" s="35"/>
    </row>
    <row r="806" spans="1:45" s="8" customFormat="1" x14ac:dyDescent="0.2">
      <c r="A806" s="24">
        <f t="shared" si="431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27">
        <v>42110</v>
      </c>
      <c r="G806" s="24">
        <v>10</v>
      </c>
      <c r="H806" s="28">
        <v>40</v>
      </c>
      <c r="I806" s="29" t="s">
        <v>69</v>
      </c>
      <c r="J806" s="30" t="s">
        <v>35</v>
      </c>
      <c r="K806" s="29" t="s">
        <v>70</v>
      </c>
      <c r="L806" s="28" t="s">
        <v>62</v>
      </c>
      <c r="M806" s="28" t="s">
        <v>141</v>
      </c>
      <c r="N806" s="31">
        <v>7723.6</v>
      </c>
      <c r="O806" s="32"/>
      <c r="P806" s="32">
        <f t="shared" si="424"/>
        <v>7723.6</v>
      </c>
      <c r="Q806" s="35">
        <v>1091</v>
      </c>
      <c r="R806" s="35"/>
      <c r="S806" s="32"/>
      <c r="T806" s="33">
        <f t="shared" si="439"/>
        <v>1351.6299999999999</v>
      </c>
      <c r="U806" s="35">
        <f t="shared" si="440"/>
        <v>231.708</v>
      </c>
      <c r="V806" s="48">
        <f t="shared" si="433"/>
        <v>463.416</v>
      </c>
      <c r="W806" s="35">
        <f t="shared" si="441"/>
        <v>154.47200000000001</v>
      </c>
      <c r="X806" s="41"/>
      <c r="Y806" s="35">
        <v>708.25</v>
      </c>
      <c r="Z806" s="32"/>
      <c r="AA806" s="49"/>
      <c r="AB806" s="35"/>
      <c r="AC806" s="41"/>
      <c r="AD806" s="35">
        <f t="shared" si="442"/>
        <v>131.30120000000002</v>
      </c>
      <c r="AE806" s="35">
        <f t="shared" si="432"/>
        <v>3398.384</v>
      </c>
      <c r="AF806" s="41">
        <f t="shared" si="443"/>
        <v>6178.8799999999992</v>
      </c>
      <c r="AG806" s="32">
        <f t="shared" si="444"/>
        <v>12872.666666666666</v>
      </c>
      <c r="AH806" s="35">
        <v>3861.75</v>
      </c>
      <c r="AI806" s="35">
        <f t="shared" si="434"/>
        <v>3861.7999999999997</v>
      </c>
      <c r="AJ806" s="35">
        <f t="shared" si="435"/>
        <v>772.3599999999999</v>
      </c>
      <c r="AK806" s="35">
        <f t="shared" si="436"/>
        <v>1287.2666666666667</v>
      </c>
      <c r="AL806" s="35">
        <f t="shared" si="437"/>
        <v>3861.7999999999997</v>
      </c>
      <c r="AM806" s="35">
        <f t="shared" si="438"/>
        <v>3089.4399999999996</v>
      </c>
      <c r="AN806" s="35"/>
      <c r="AO806" s="35"/>
      <c r="AP806" s="35"/>
      <c r="AQ806" s="35"/>
      <c r="AR806" s="36">
        <f t="shared" si="446"/>
        <v>181448.87373333331</v>
      </c>
      <c r="AS806" s="35"/>
    </row>
    <row r="807" spans="1:45" s="8" customFormat="1" x14ac:dyDescent="0.2">
      <c r="A807" s="24">
        <f t="shared" si="431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27">
        <v>41106</v>
      </c>
      <c r="G807" s="24">
        <v>8</v>
      </c>
      <c r="H807" s="28">
        <v>40</v>
      </c>
      <c r="I807" s="29" t="s">
        <v>69</v>
      </c>
      <c r="J807" s="30" t="s">
        <v>27</v>
      </c>
      <c r="K807" s="29" t="s">
        <v>70</v>
      </c>
      <c r="L807" s="28" t="s">
        <v>62</v>
      </c>
      <c r="M807" s="28" t="s">
        <v>141</v>
      </c>
      <c r="N807" s="31">
        <v>6999.5</v>
      </c>
      <c r="O807" s="32"/>
      <c r="P807" s="32">
        <f t="shared" si="424"/>
        <v>6999.5</v>
      </c>
      <c r="Q807" s="35">
        <v>1091</v>
      </c>
      <c r="R807" s="35"/>
      <c r="S807" s="32"/>
      <c r="T807" s="33">
        <f t="shared" si="439"/>
        <v>1224.9124999999999</v>
      </c>
      <c r="U807" s="35">
        <f t="shared" si="440"/>
        <v>209.98499999999999</v>
      </c>
      <c r="V807" s="48">
        <f t="shared" si="433"/>
        <v>478.76640000000003</v>
      </c>
      <c r="W807" s="35">
        <f t="shared" si="441"/>
        <v>139.99</v>
      </c>
      <c r="X807" s="41">
        <v>979.94</v>
      </c>
      <c r="Y807" s="35">
        <v>708.25</v>
      </c>
      <c r="Z807" s="32"/>
      <c r="AA807" s="49"/>
      <c r="AB807" s="35"/>
      <c r="AC807" s="41"/>
      <c r="AD807" s="35">
        <f t="shared" si="442"/>
        <v>118.9915</v>
      </c>
      <c r="AE807" s="35">
        <f t="shared" si="432"/>
        <v>3079.78</v>
      </c>
      <c r="AF807" s="41">
        <f t="shared" si="443"/>
        <v>6383.5519999999997</v>
      </c>
      <c r="AG807" s="32">
        <f t="shared" si="444"/>
        <v>13299.066666666668</v>
      </c>
      <c r="AH807" s="35">
        <v>3499.8</v>
      </c>
      <c r="AI807" s="35">
        <f t="shared" si="434"/>
        <v>3499.75</v>
      </c>
      <c r="AJ807" s="35">
        <f t="shared" si="435"/>
        <v>797.94399999999996</v>
      </c>
      <c r="AK807" s="35">
        <f t="shared" si="436"/>
        <v>1329.9066666666668</v>
      </c>
      <c r="AL807" s="35">
        <f t="shared" si="437"/>
        <v>3989.7200000000003</v>
      </c>
      <c r="AM807" s="35">
        <f t="shared" si="438"/>
        <v>3191.7759999999998</v>
      </c>
      <c r="AN807" s="35"/>
      <c r="AO807" s="35"/>
      <c r="AP807" s="35"/>
      <c r="AQ807" s="35"/>
      <c r="AR807" s="36">
        <f t="shared" si="446"/>
        <v>182487.32013333333</v>
      </c>
      <c r="AS807" s="35"/>
    </row>
    <row r="808" spans="1:45" s="8" customFormat="1" x14ac:dyDescent="0.2">
      <c r="A808" s="24">
        <f t="shared" si="431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27">
        <v>41091</v>
      </c>
      <c r="G808" s="24">
        <v>8</v>
      </c>
      <c r="H808" s="28">
        <v>40</v>
      </c>
      <c r="I808" s="29" t="s">
        <v>69</v>
      </c>
      <c r="J808" s="30" t="s">
        <v>27</v>
      </c>
      <c r="K808" s="29" t="s">
        <v>70</v>
      </c>
      <c r="L808" s="28" t="s">
        <v>62</v>
      </c>
      <c r="M808" s="28" t="s">
        <v>141</v>
      </c>
      <c r="N808" s="31">
        <v>6999.5</v>
      </c>
      <c r="O808" s="32"/>
      <c r="P808" s="32">
        <f t="shared" si="424"/>
        <v>6999.5</v>
      </c>
      <c r="Q808" s="35">
        <v>1091</v>
      </c>
      <c r="R808" s="35"/>
      <c r="S808" s="32"/>
      <c r="T808" s="33">
        <f t="shared" si="439"/>
        <v>1224.9124999999999</v>
      </c>
      <c r="U808" s="35">
        <f t="shared" si="440"/>
        <v>209.98499999999999</v>
      </c>
      <c r="V808" s="48">
        <f t="shared" si="433"/>
        <v>478.76640000000003</v>
      </c>
      <c r="W808" s="35">
        <f t="shared" si="441"/>
        <v>139.99</v>
      </c>
      <c r="X808" s="41">
        <v>979.94</v>
      </c>
      <c r="Y808" s="35">
        <v>708.25</v>
      </c>
      <c r="Z808" s="32"/>
      <c r="AA808" s="49"/>
      <c r="AB808" s="35"/>
      <c r="AC808" s="41"/>
      <c r="AD808" s="35">
        <f t="shared" si="442"/>
        <v>118.9915</v>
      </c>
      <c r="AE808" s="35">
        <f t="shared" si="432"/>
        <v>3079.78</v>
      </c>
      <c r="AF808" s="41">
        <f t="shared" si="443"/>
        <v>6383.5519999999997</v>
      </c>
      <c r="AG808" s="32">
        <f t="shared" si="444"/>
        <v>13299.066666666668</v>
      </c>
      <c r="AH808" s="35">
        <v>3499.8</v>
      </c>
      <c r="AI808" s="35">
        <f t="shared" si="434"/>
        <v>3499.75</v>
      </c>
      <c r="AJ808" s="35">
        <f t="shared" si="435"/>
        <v>797.94399999999996</v>
      </c>
      <c r="AK808" s="35">
        <f t="shared" si="436"/>
        <v>1329.9066666666668</v>
      </c>
      <c r="AL808" s="35">
        <f t="shared" si="437"/>
        <v>3989.7200000000003</v>
      </c>
      <c r="AM808" s="35">
        <f t="shared" si="438"/>
        <v>3191.7759999999998</v>
      </c>
      <c r="AN808" s="35"/>
      <c r="AO808" s="35"/>
      <c r="AP808" s="35"/>
      <c r="AQ808" s="35"/>
      <c r="AR808" s="36">
        <f t="shared" si="446"/>
        <v>182487.32013333333</v>
      </c>
      <c r="AS808" s="35"/>
    </row>
    <row r="809" spans="1:45" s="8" customFormat="1" x14ac:dyDescent="0.2">
      <c r="A809" s="24">
        <f t="shared" si="431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27">
        <v>42110</v>
      </c>
      <c r="G809" s="24">
        <v>8</v>
      </c>
      <c r="H809" s="28">
        <v>40</v>
      </c>
      <c r="I809" s="29" t="s">
        <v>69</v>
      </c>
      <c r="J809" s="30" t="s">
        <v>36</v>
      </c>
      <c r="K809" s="29" t="s">
        <v>70</v>
      </c>
      <c r="L809" s="28" t="s">
        <v>62</v>
      </c>
      <c r="M809" s="28" t="s">
        <v>141</v>
      </c>
      <c r="N809" s="31">
        <v>6999.5</v>
      </c>
      <c r="O809" s="32"/>
      <c r="P809" s="32">
        <f t="shared" si="424"/>
        <v>6999.5</v>
      </c>
      <c r="Q809" s="35">
        <v>1091</v>
      </c>
      <c r="R809" s="35"/>
      <c r="S809" s="32"/>
      <c r="T809" s="33">
        <f t="shared" si="439"/>
        <v>1224.9124999999999</v>
      </c>
      <c r="U809" s="35">
        <f t="shared" si="440"/>
        <v>209.98499999999999</v>
      </c>
      <c r="V809" s="48">
        <f t="shared" si="433"/>
        <v>419.96999999999997</v>
      </c>
      <c r="W809" s="35">
        <f t="shared" si="441"/>
        <v>139.99</v>
      </c>
      <c r="X809" s="41"/>
      <c r="Y809" s="35">
        <v>708.25</v>
      </c>
      <c r="Z809" s="32"/>
      <c r="AA809" s="49"/>
      <c r="AB809" s="35"/>
      <c r="AC809" s="41"/>
      <c r="AD809" s="35">
        <f t="shared" si="442"/>
        <v>118.9915</v>
      </c>
      <c r="AE809" s="35">
        <f t="shared" si="432"/>
        <v>3079.78</v>
      </c>
      <c r="AF809" s="41">
        <f t="shared" si="443"/>
        <v>5599.6</v>
      </c>
      <c r="AG809" s="32">
        <f t="shared" si="444"/>
        <v>11665.833333333334</v>
      </c>
      <c r="AH809" s="35">
        <v>3499.8</v>
      </c>
      <c r="AI809" s="35">
        <f t="shared" si="434"/>
        <v>3499.75</v>
      </c>
      <c r="AJ809" s="35">
        <f t="shared" si="435"/>
        <v>699.95</v>
      </c>
      <c r="AK809" s="35">
        <f t="shared" si="436"/>
        <v>1166.5833333333333</v>
      </c>
      <c r="AL809" s="35">
        <f t="shared" si="437"/>
        <v>3499.75</v>
      </c>
      <c r="AM809" s="35">
        <f t="shared" si="438"/>
        <v>2799.8</v>
      </c>
      <c r="AN809" s="35"/>
      <c r="AO809" s="35"/>
      <c r="AP809" s="35"/>
      <c r="AQ809" s="35"/>
      <c r="AR809" s="36">
        <f t="shared" si="446"/>
        <v>166462.03466666664</v>
      </c>
      <c r="AS809" s="35"/>
    </row>
    <row r="810" spans="1:45" s="8" customFormat="1" x14ac:dyDescent="0.2">
      <c r="A810" s="24">
        <f t="shared" si="431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27">
        <v>42110</v>
      </c>
      <c r="G810" s="24">
        <v>8</v>
      </c>
      <c r="H810" s="28">
        <v>40</v>
      </c>
      <c r="I810" s="29" t="s">
        <v>69</v>
      </c>
      <c r="J810" s="30" t="s">
        <v>36</v>
      </c>
      <c r="K810" s="29" t="s">
        <v>70</v>
      </c>
      <c r="L810" s="28" t="s">
        <v>62</v>
      </c>
      <c r="M810" s="28" t="s">
        <v>141</v>
      </c>
      <c r="N810" s="31">
        <v>6999.5</v>
      </c>
      <c r="O810" s="32"/>
      <c r="P810" s="32">
        <f t="shared" si="424"/>
        <v>6999.5</v>
      </c>
      <c r="Q810" s="35">
        <v>1091</v>
      </c>
      <c r="R810" s="35"/>
      <c r="S810" s="32"/>
      <c r="T810" s="33">
        <f t="shared" si="439"/>
        <v>1224.9124999999999</v>
      </c>
      <c r="U810" s="35">
        <f t="shared" si="440"/>
        <v>209.98499999999999</v>
      </c>
      <c r="V810" s="48">
        <f t="shared" si="433"/>
        <v>419.96999999999997</v>
      </c>
      <c r="W810" s="35">
        <f t="shared" si="441"/>
        <v>139.99</v>
      </c>
      <c r="X810" s="41"/>
      <c r="Y810" s="35">
        <v>708.25</v>
      </c>
      <c r="Z810" s="32"/>
      <c r="AA810" s="49"/>
      <c r="AB810" s="35"/>
      <c r="AC810" s="41"/>
      <c r="AD810" s="35">
        <f t="shared" si="442"/>
        <v>118.9915</v>
      </c>
      <c r="AE810" s="35">
        <f t="shared" si="432"/>
        <v>3079.78</v>
      </c>
      <c r="AF810" s="41">
        <f t="shared" si="443"/>
        <v>5599.6</v>
      </c>
      <c r="AG810" s="32">
        <f t="shared" si="444"/>
        <v>11665.833333333334</v>
      </c>
      <c r="AH810" s="35">
        <v>3499.8</v>
      </c>
      <c r="AI810" s="35">
        <f t="shared" si="434"/>
        <v>3499.75</v>
      </c>
      <c r="AJ810" s="35">
        <f t="shared" si="435"/>
        <v>699.95</v>
      </c>
      <c r="AK810" s="35">
        <f t="shared" si="436"/>
        <v>1166.5833333333333</v>
      </c>
      <c r="AL810" s="35">
        <f t="shared" si="437"/>
        <v>3499.75</v>
      </c>
      <c r="AM810" s="35">
        <f t="shared" si="438"/>
        <v>2799.8</v>
      </c>
      <c r="AN810" s="35"/>
      <c r="AO810" s="35"/>
      <c r="AP810" s="35"/>
      <c r="AQ810" s="35"/>
      <c r="AR810" s="36">
        <f t="shared" si="446"/>
        <v>166462.03466666664</v>
      </c>
      <c r="AS810" s="35"/>
    </row>
    <row r="811" spans="1:45" s="8" customFormat="1" x14ac:dyDescent="0.2">
      <c r="A811" s="24">
        <f t="shared" si="431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27">
        <v>40118</v>
      </c>
      <c r="G811" s="24">
        <v>8</v>
      </c>
      <c r="H811" s="28">
        <v>40</v>
      </c>
      <c r="I811" s="29" t="s">
        <v>69</v>
      </c>
      <c r="J811" s="30" t="s">
        <v>37</v>
      </c>
      <c r="K811" s="29" t="s">
        <v>70</v>
      </c>
      <c r="L811" s="28" t="s">
        <v>62</v>
      </c>
      <c r="M811" s="28" t="s">
        <v>141</v>
      </c>
      <c r="N811" s="31">
        <v>6999.5</v>
      </c>
      <c r="O811" s="32"/>
      <c r="P811" s="32">
        <f t="shared" ref="P811:P866" si="447">N811+O811</f>
        <v>6999.5</v>
      </c>
      <c r="Q811" s="35">
        <v>1091</v>
      </c>
      <c r="R811" s="35"/>
      <c r="S811" s="32"/>
      <c r="T811" s="33">
        <f t="shared" si="439"/>
        <v>1224.9124999999999</v>
      </c>
      <c r="U811" s="35">
        <f t="shared" si="440"/>
        <v>209.98499999999999</v>
      </c>
      <c r="V811" s="48">
        <f t="shared" si="433"/>
        <v>495.5652</v>
      </c>
      <c r="W811" s="35">
        <f t="shared" si="441"/>
        <v>139.99</v>
      </c>
      <c r="X811" s="41">
        <v>1259.92</v>
      </c>
      <c r="Y811" s="35">
        <v>708.25</v>
      </c>
      <c r="Z811" s="32"/>
      <c r="AA811" s="49"/>
      <c r="AB811" s="35"/>
      <c r="AC811" s="41"/>
      <c r="AD811" s="35">
        <f t="shared" si="442"/>
        <v>118.9915</v>
      </c>
      <c r="AE811" s="35">
        <f t="shared" si="432"/>
        <v>3079.78</v>
      </c>
      <c r="AF811" s="41">
        <f t="shared" si="443"/>
        <v>6607.5360000000001</v>
      </c>
      <c r="AG811" s="32">
        <f t="shared" si="444"/>
        <v>13765.7</v>
      </c>
      <c r="AH811" s="35">
        <v>3499.8</v>
      </c>
      <c r="AI811" s="35">
        <f t="shared" si="434"/>
        <v>3499.75</v>
      </c>
      <c r="AJ811" s="35">
        <f t="shared" si="435"/>
        <v>825.94200000000001</v>
      </c>
      <c r="AK811" s="35">
        <f t="shared" si="436"/>
        <v>1376.5700000000002</v>
      </c>
      <c r="AL811" s="35">
        <f t="shared" si="437"/>
        <v>4129.71</v>
      </c>
      <c r="AM811" s="35">
        <f t="shared" si="438"/>
        <v>3303.768</v>
      </c>
      <c r="AN811" s="35"/>
      <c r="AO811" s="35"/>
      <c r="AP811" s="35"/>
      <c r="AQ811" s="35"/>
      <c r="AR811" s="36">
        <f t="shared" si="446"/>
        <v>187065.9264</v>
      </c>
      <c r="AS811" s="35"/>
    </row>
    <row r="812" spans="1:45" s="8" customFormat="1" x14ac:dyDescent="0.2">
      <c r="A812" s="24">
        <f t="shared" si="431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27">
        <v>40190</v>
      </c>
      <c r="G812" s="24">
        <v>8</v>
      </c>
      <c r="H812" s="28">
        <v>40</v>
      </c>
      <c r="I812" s="29" t="s">
        <v>69</v>
      </c>
      <c r="J812" s="30" t="s">
        <v>37</v>
      </c>
      <c r="K812" s="29" t="s">
        <v>70</v>
      </c>
      <c r="L812" s="28" t="s">
        <v>62</v>
      </c>
      <c r="M812" s="28" t="s">
        <v>141</v>
      </c>
      <c r="N812" s="31">
        <v>6999.5</v>
      </c>
      <c r="O812" s="32"/>
      <c r="P812" s="32">
        <f t="shared" si="447"/>
        <v>6999.5</v>
      </c>
      <c r="Q812" s="35">
        <v>1091</v>
      </c>
      <c r="R812" s="35"/>
      <c r="S812" s="32"/>
      <c r="T812" s="33">
        <f t="shared" si="439"/>
        <v>1224.9124999999999</v>
      </c>
      <c r="U812" s="35">
        <f t="shared" si="440"/>
        <v>209.98499999999999</v>
      </c>
      <c r="V812" s="48">
        <f t="shared" si="433"/>
        <v>495.5652</v>
      </c>
      <c r="W812" s="35">
        <f t="shared" si="441"/>
        <v>139.99</v>
      </c>
      <c r="X812" s="41">
        <v>1259.92</v>
      </c>
      <c r="Y812" s="35">
        <v>708.25</v>
      </c>
      <c r="Z812" s="32"/>
      <c r="AA812" s="49"/>
      <c r="AB812" s="35"/>
      <c r="AC812" s="41"/>
      <c r="AD812" s="35">
        <f t="shared" si="442"/>
        <v>118.9915</v>
      </c>
      <c r="AE812" s="35">
        <f t="shared" si="432"/>
        <v>3079.78</v>
      </c>
      <c r="AF812" s="41">
        <f t="shared" si="443"/>
        <v>6607.5360000000001</v>
      </c>
      <c r="AG812" s="32">
        <f t="shared" si="444"/>
        <v>13765.7</v>
      </c>
      <c r="AH812" s="35">
        <v>3499.8</v>
      </c>
      <c r="AI812" s="35">
        <f t="shared" si="434"/>
        <v>3499.75</v>
      </c>
      <c r="AJ812" s="35">
        <f t="shared" si="435"/>
        <v>825.94200000000001</v>
      </c>
      <c r="AK812" s="35">
        <f t="shared" si="436"/>
        <v>1376.5700000000002</v>
      </c>
      <c r="AL812" s="35">
        <f t="shared" si="437"/>
        <v>4129.71</v>
      </c>
      <c r="AM812" s="35">
        <f t="shared" si="438"/>
        <v>3303.768</v>
      </c>
      <c r="AN812" s="35"/>
      <c r="AO812" s="35"/>
      <c r="AP812" s="35"/>
      <c r="AQ812" s="35"/>
      <c r="AR812" s="36">
        <f t="shared" si="446"/>
        <v>187065.9264</v>
      </c>
      <c r="AS812" s="35"/>
    </row>
    <row r="813" spans="1:45" s="8" customFormat="1" x14ac:dyDescent="0.2">
      <c r="A813" s="24">
        <f t="shared" si="431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27">
        <v>40466</v>
      </c>
      <c r="G813" s="24">
        <v>7</v>
      </c>
      <c r="H813" s="28">
        <v>40</v>
      </c>
      <c r="I813" s="29" t="s">
        <v>69</v>
      </c>
      <c r="J813" s="30" t="s">
        <v>28</v>
      </c>
      <c r="K813" s="29" t="s">
        <v>70</v>
      </c>
      <c r="L813" s="28" t="s">
        <v>62</v>
      </c>
      <c r="M813" s="28" t="s">
        <v>141</v>
      </c>
      <c r="N813" s="31">
        <v>6654.95</v>
      </c>
      <c r="O813" s="32"/>
      <c r="P813" s="32">
        <f t="shared" si="447"/>
        <v>6654.95</v>
      </c>
      <c r="Q813" s="35">
        <v>1091</v>
      </c>
      <c r="R813" s="35"/>
      <c r="S813" s="32"/>
      <c r="T813" s="33">
        <f t="shared" si="439"/>
        <v>1164.6162499999998</v>
      </c>
      <c r="U813" s="35">
        <f t="shared" si="440"/>
        <v>199.64849999999998</v>
      </c>
      <c r="V813" s="48">
        <f t="shared" si="433"/>
        <v>463.18379999999996</v>
      </c>
      <c r="W813" s="35">
        <f t="shared" si="441"/>
        <v>133.09899999999999</v>
      </c>
      <c r="X813" s="41">
        <v>1064.78</v>
      </c>
      <c r="Y813" s="35">
        <v>708.25</v>
      </c>
      <c r="Z813" s="32"/>
      <c r="AA813" s="49"/>
      <c r="AB813" s="35"/>
      <c r="AC813" s="41">
        <v>1180</v>
      </c>
      <c r="AD813" s="35">
        <f t="shared" si="442"/>
        <v>113.13415000000001</v>
      </c>
      <c r="AE813" s="35">
        <f t="shared" si="432"/>
        <v>2928.1779999999999</v>
      </c>
      <c r="AF813" s="41">
        <f t="shared" si="443"/>
        <v>6175.7839999999997</v>
      </c>
      <c r="AG813" s="32">
        <f t="shared" si="444"/>
        <v>12866.216666666665</v>
      </c>
      <c r="AH813" s="35">
        <v>3327.45</v>
      </c>
      <c r="AI813" s="35">
        <f t="shared" si="434"/>
        <v>3327.4749999999999</v>
      </c>
      <c r="AJ813" s="35">
        <f t="shared" si="435"/>
        <v>771.97299999999996</v>
      </c>
      <c r="AK813" s="35">
        <f t="shared" si="436"/>
        <v>1286.6216666666664</v>
      </c>
      <c r="AL813" s="35">
        <f t="shared" si="437"/>
        <v>3859.8649999999993</v>
      </c>
      <c r="AM813" s="35">
        <f t="shared" si="438"/>
        <v>3087.8919999999998</v>
      </c>
      <c r="AN813" s="35"/>
      <c r="AO813" s="35"/>
      <c r="AP813" s="35"/>
      <c r="AQ813" s="35"/>
      <c r="AR813" s="36">
        <f t="shared" si="446"/>
        <v>190903.39573333337</v>
      </c>
      <c r="AS813" s="35"/>
    </row>
    <row r="814" spans="1:45" s="8" customFormat="1" x14ac:dyDescent="0.2">
      <c r="A814" s="24">
        <f t="shared" si="431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27">
        <v>40072</v>
      </c>
      <c r="G814" s="24">
        <v>7</v>
      </c>
      <c r="H814" s="28">
        <v>40</v>
      </c>
      <c r="I814" s="29" t="s">
        <v>69</v>
      </c>
      <c r="J814" s="30" t="s">
        <v>28</v>
      </c>
      <c r="K814" s="29" t="s">
        <v>70</v>
      </c>
      <c r="L814" s="28" t="s">
        <v>62</v>
      </c>
      <c r="M814" s="28" t="s">
        <v>141</v>
      </c>
      <c r="N814" s="31">
        <v>6654.95</v>
      </c>
      <c r="O814" s="32"/>
      <c r="P814" s="32">
        <f t="shared" si="447"/>
        <v>6654.95</v>
      </c>
      <c r="Q814" s="35">
        <v>1091</v>
      </c>
      <c r="R814" s="35"/>
      <c r="S814" s="32"/>
      <c r="T814" s="33">
        <f t="shared" si="439"/>
        <v>1164.6162499999998</v>
      </c>
      <c r="U814" s="35">
        <f t="shared" si="440"/>
        <v>199.64849999999998</v>
      </c>
      <c r="V814" s="48">
        <f t="shared" si="433"/>
        <v>475.1628</v>
      </c>
      <c r="W814" s="35">
        <f t="shared" si="441"/>
        <v>133.09899999999999</v>
      </c>
      <c r="X814" s="41">
        <v>1264.43</v>
      </c>
      <c r="Y814" s="35">
        <v>708.25</v>
      </c>
      <c r="Z814" s="32"/>
      <c r="AA814" s="49"/>
      <c r="AB814" s="35"/>
      <c r="AC814" s="41"/>
      <c r="AD814" s="35">
        <f t="shared" si="442"/>
        <v>113.13415000000001</v>
      </c>
      <c r="AE814" s="35">
        <f t="shared" si="432"/>
        <v>2928.1779999999999</v>
      </c>
      <c r="AF814" s="41">
        <f t="shared" si="443"/>
        <v>6335.5039999999999</v>
      </c>
      <c r="AG814" s="32">
        <f t="shared" si="444"/>
        <v>13198.966666666667</v>
      </c>
      <c r="AH814" s="35">
        <v>3327.45</v>
      </c>
      <c r="AI814" s="35">
        <f t="shared" si="434"/>
        <v>3327.4749999999999</v>
      </c>
      <c r="AJ814" s="35">
        <f t="shared" si="435"/>
        <v>791.93799999999999</v>
      </c>
      <c r="AK814" s="35">
        <f t="shared" si="436"/>
        <v>1319.8966666666665</v>
      </c>
      <c r="AL814" s="35">
        <f t="shared" si="437"/>
        <v>3959.69</v>
      </c>
      <c r="AM814" s="35">
        <f t="shared" si="438"/>
        <v>3167.752</v>
      </c>
      <c r="AN814" s="35"/>
      <c r="AO814" s="35"/>
      <c r="AP814" s="35"/>
      <c r="AQ814" s="35"/>
      <c r="AR814" s="36">
        <f t="shared" si="446"/>
        <v>180008.33873333334</v>
      </c>
      <c r="AS814" s="35"/>
    </row>
    <row r="815" spans="1:45" s="8" customFormat="1" x14ac:dyDescent="0.2">
      <c r="A815" s="24">
        <f t="shared" si="431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27">
        <v>41115</v>
      </c>
      <c r="G815" s="24">
        <v>7</v>
      </c>
      <c r="H815" s="28">
        <v>40</v>
      </c>
      <c r="I815" s="29" t="s">
        <v>69</v>
      </c>
      <c r="J815" s="30" t="s">
        <v>28</v>
      </c>
      <c r="K815" s="29" t="s">
        <v>70</v>
      </c>
      <c r="L815" s="28" t="s">
        <v>62</v>
      </c>
      <c r="M815" s="28" t="s">
        <v>141</v>
      </c>
      <c r="N815" s="31">
        <v>6654.95</v>
      </c>
      <c r="O815" s="32"/>
      <c r="P815" s="32">
        <f t="shared" si="447"/>
        <v>6654.95</v>
      </c>
      <c r="Q815" s="35">
        <v>1091</v>
      </c>
      <c r="R815" s="35"/>
      <c r="S815" s="32"/>
      <c r="T815" s="33">
        <f t="shared" si="439"/>
        <v>1164.6162499999998</v>
      </c>
      <c r="U815" s="35">
        <f t="shared" si="440"/>
        <v>199.64849999999998</v>
      </c>
      <c r="V815" s="48">
        <f t="shared" si="433"/>
        <v>455.19779999999997</v>
      </c>
      <c r="W815" s="35">
        <f t="shared" si="441"/>
        <v>133.09899999999999</v>
      </c>
      <c r="X815" s="41">
        <v>931.68</v>
      </c>
      <c r="Y815" s="35">
        <v>708.25</v>
      </c>
      <c r="Z815" s="32"/>
      <c r="AA815" s="49"/>
      <c r="AB815" s="35"/>
      <c r="AC815" s="41"/>
      <c r="AD815" s="35">
        <f t="shared" si="442"/>
        <v>113.13415000000001</v>
      </c>
      <c r="AE815" s="35">
        <f t="shared" si="432"/>
        <v>2928.1779999999999</v>
      </c>
      <c r="AF815" s="41">
        <f t="shared" si="443"/>
        <v>6069.3040000000001</v>
      </c>
      <c r="AG815" s="32">
        <f t="shared" si="444"/>
        <v>12644.383333333333</v>
      </c>
      <c r="AH815" s="35">
        <v>3327.45</v>
      </c>
      <c r="AI815" s="35">
        <f t="shared" si="434"/>
        <v>3327.4749999999999</v>
      </c>
      <c r="AJ815" s="35">
        <f t="shared" si="435"/>
        <v>758.66300000000001</v>
      </c>
      <c r="AK815" s="35">
        <f t="shared" si="436"/>
        <v>1264.4383333333333</v>
      </c>
      <c r="AL815" s="35">
        <f t="shared" si="437"/>
        <v>3793.3150000000001</v>
      </c>
      <c r="AM815" s="35">
        <f t="shared" si="438"/>
        <v>3034.652</v>
      </c>
      <c r="AN815" s="35"/>
      <c r="AO815" s="35"/>
      <c r="AP815" s="35"/>
      <c r="AQ815" s="35"/>
      <c r="AR815" s="36">
        <f t="shared" si="446"/>
        <v>174566.76706666665</v>
      </c>
      <c r="AS815" s="35"/>
    </row>
    <row r="816" spans="1:45" s="8" customFormat="1" x14ac:dyDescent="0.2">
      <c r="A816" s="24">
        <f t="shared" si="431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27">
        <v>41730</v>
      </c>
      <c r="G816" s="24">
        <v>7</v>
      </c>
      <c r="H816" s="28">
        <v>40</v>
      </c>
      <c r="I816" s="29" t="s">
        <v>69</v>
      </c>
      <c r="J816" s="30" t="s">
        <v>28</v>
      </c>
      <c r="K816" s="29" t="s">
        <v>70</v>
      </c>
      <c r="L816" s="28" t="s">
        <v>62</v>
      </c>
      <c r="M816" s="28" t="s">
        <v>141</v>
      </c>
      <c r="N816" s="31">
        <v>6654.95</v>
      </c>
      <c r="O816" s="32"/>
      <c r="P816" s="32">
        <f t="shared" si="447"/>
        <v>6654.95</v>
      </c>
      <c r="Q816" s="35">
        <v>1091</v>
      </c>
      <c r="R816" s="35"/>
      <c r="S816" s="32"/>
      <c r="T816" s="33">
        <f t="shared" si="439"/>
        <v>1164.6162499999998</v>
      </c>
      <c r="U816" s="35">
        <f t="shared" si="440"/>
        <v>199.64849999999998</v>
      </c>
      <c r="V816" s="48">
        <f t="shared" si="433"/>
        <v>439.22699999999998</v>
      </c>
      <c r="W816" s="35">
        <f t="shared" si="441"/>
        <v>133.09899999999999</v>
      </c>
      <c r="X816" s="41">
        <v>665.5</v>
      </c>
      <c r="Y816" s="35">
        <v>708.25</v>
      </c>
      <c r="Z816" s="32"/>
      <c r="AA816" s="49"/>
      <c r="AB816" s="35"/>
      <c r="AC816" s="41"/>
      <c r="AD816" s="35">
        <f t="shared" si="442"/>
        <v>113.13415000000001</v>
      </c>
      <c r="AE816" s="35">
        <f t="shared" si="432"/>
        <v>2928.1779999999999</v>
      </c>
      <c r="AF816" s="41">
        <f t="shared" si="443"/>
        <v>5856.36</v>
      </c>
      <c r="AG816" s="32">
        <f t="shared" si="444"/>
        <v>12200.75</v>
      </c>
      <c r="AH816" s="35">
        <v>3327.45</v>
      </c>
      <c r="AI816" s="35">
        <f t="shared" si="434"/>
        <v>3327.4749999999999</v>
      </c>
      <c r="AJ816" s="35">
        <f t="shared" si="435"/>
        <v>732.04499999999996</v>
      </c>
      <c r="AK816" s="35">
        <f t="shared" si="436"/>
        <v>1220.0749999999998</v>
      </c>
      <c r="AL816" s="35">
        <f t="shared" si="437"/>
        <v>3660.2249999999999</v>
      </c>
      <c r="AM816" s="35">
        <f t="shared" si="438"/>
        <v>2928.18</v>
      </c>
      <c r="AN816" s="35"/>
      <c r="AO816" s="35"/>
      <c r="AP816" s="35"/>
      <c r="AQ816" s="35"/>
      <c r="AR816" s="36">
        <f t="shared" si="446"/>
        <v>170213.83679999999</v>
      </c>
      <c r="AS816" s="35"/>
    </row>
    <row r="817" spans="1:45" s="8" customFormat="1" x14ac:dyDescent="0.2">
      <c r="A817" s="24">
        <f t="shared" si="431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27">
        <v>40575</v>
      </c>
      <c r="G817" s="24">
        <v>7</v>
      </c>
      <c r="H817" s="28">
        <v>40</v>
      </c>
      <c r="I817" s="29" t="s">
        <v>69</v>
      </c>
      <c r="J817" s="30" t="s">
        <v>28</v>
      </c>
      <c r="K817" s="29" t="s">
        <v>70</v>
      </c>
      <c r="L817" s="28" t="s">
        <v>62</v>
      </c>
      <c r="M817" s="28" t="s">
        <v>141</v>
      </c>
      <c r="N817" s="31">
        <v>6654.95</v>
      </c>
      <c r="O817" s="32"/>
      <c r="P817" s="32">
        <f t="shared" ref="P817:P818" si="448">N817+O817</f>
        <v>6654.95</v>
      </c>
      <c r="Q817" s="35">
        <v>1091</v>
      </c>
      <c r="R817" s="35"/>
      <c r="S817" s="32"/>
      <c r="T817" s="33">
        <f t="shared" si="439"/>
        <v>1164.6162499999998</v>
      </c>
      <c r="U817" s="35">
        <f t="shared" si="440"/>
        <v>199.64849999999998</v>
      </c>
      <c r="V817" s="48">
        <f t="shared" si="433"/>
        <v>463.185</v>
      </c>
      <c r="W817" s="35">
        <f t="shared" si="441"/>
        <v>133.09899999999999</v>
      </c>
      <c r="X817" s="41">
        <v>1064.8</v>
      </c>
      <c r="Y817" s="35">
        <v>708.25</v>
      </c>
      <c r="Z817" s="32"/>
      <c r="AA817" s="49"/>
      <c r="AB817" s="35"/>
      <c r="AC817" s="41"/>
      <c r="AD817" s="35">
        <f t="shared" si="442"/>
        <v>113.13415000000001</v>
      </c>
      <c r="AE817" s="35">
        <f t="shared" si="432"/>
        <v>2928.1779999999999</v>
      </c>
      <c r="AF817" s="41">
        <f t="shared" si="443"/>
        <v>6175.7999999999993</v>
      </c>
      <c r="AG817" s="32">
        <f t="shared" si="444"/>
        <v>12866.25</v>
      </c>
      <c r="AH817" s="35">
        <v>3327.45</v>
      </c>
      <c r="AI817" s="35">
        <f t="shared" si="434"/>
        <v>3327.4749999999999</v>
      </c>
      <c r="AJ817" s="35">
        <f t="shared" si="435"/>
        <v>771.97499999999991</v>
      </c>
      <c r="AK817" s="35">
        <f t="shared" si="436"/>
        <v>1286.625</v>
      </c>
      <c r="AL817" s="35">
        <f t="shared" si="437"/>
        <v>3859.875</v>
      </c>
      <c r="AM817" s="35">
        <f t="shared" si="438"/>
        <v>3087.8999999999996</v>
      </c>
      <c r="AN817" s="35"/>
      <c r="AO817" s="35"/>
      <c r="AP817" s="35"/>
      <c r="AQ817" s="35"/>
      <c r="AR817" s="36">
        <f t="shared" si="446"/>
        <v>176743.72279999996</v>
      </c>
      <c r="AS817" s="35"/>
    </row>
    <row r="818" spans="1:45" s="8" customFormat="1" x14ac:dyDescent="0.2">
      <c r="A818" s="24">
        <f t="shared" si="431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27">
        <v>40072</v>
      </c>
      <c r="G818" s="24">
        <v>7</v>
      </c>
      <c r="H818" s="28">
        <v>40</v>
      </c>
      <c r="I818" s="29" t="s">
        <v>69</v>
      </c>
      <c r="J818" s="30" t="s">
        <v>28</v>
      </c>
      <c r="K818" s="29" t="s">
        <v>70</v>
      </c>
      <c r="L818" s="28" t="s">
        <v>62</v>
      </c>
      <c r="M818" s="28" t="s">
        <v>141</v>
      </c>
      <c r="N818" s="31">
        <v>6654.95</v>
      </c>
      <c r="O818" s="32"/>
      <c r="P818" s="32">
        <f t="shared" si="448"/>
        <v>6654.95</v>
      </c>
      <c r="Q818" s="35">
        <v>1091</v>
      </c>
      <c r="R818" s="35"/>
      <c r="S818" s="32"/>
      <c r="T818" s="33">
        <f t="shared" si="439"/>
        <v>1164.6162499999998</v>
      </c>
      <c r="U818" s="35">
        <f t="shared" si="440"/>
        <v>199.64849999999998</v>
      </c>
      <c r="V818" s="48">
        <f t="shared" si="433"/>
        <v>475.1628</v>
      </c>
      <c r="W818" s="35">
        <f t="shared" si="441"/>
        <v>133.09899999999999</v>
      </c>
      <c r="X818" s="41">
        <v>1264.43</v>
      </c>
      <c r="Y818" s="35">
        <v>708.25</v>
      </c>
      <c r="Z818" s="32"/>
      <c r="AA818" s="49"/>
      <c r="AB818" s="35"/>
      <c r="AC818" s="41"/>
      <c r="AD818" s="35">
        <f t="shared" si="442"/>
        <v>113.13415000000001</v>
      </c>
      <c r="AE818" s="35">
        <f t="shared" si="432"/>
        <v>2928.1779999999999</v>
      </c>
      <c r="AF818" s="41">
        <f t="shared" si="443"/>
        <v>6335.5039999999999</v>
      </c>
      <c r="AG818" s="32">
        <f t="shared" si="444"/>
        <v>13198.966666666667</v>
      </c>
      <c r="AH818" s="35">
        <v>3327.45</v>
      </c>
      <c r="AI818" s="35">
        <f t="shared" si="434"/>
        <v>3327.4749999999999</v>
      </c>
      <c r="AJ818" s="35">
        <f t="shared" si="435"/>
        <v>791.93799999999999</v>
      </c>
      <c r="AK818" s="35">
        <f t="shared" si="436"/>
        <v>1319.8966666666665</v>
      </c>
      <c r="AL818" s="35">
        <f t="shared" si="437"/>
        <v>3959.69</v>
      </c>
      <c r="AM818" s="35">
        <f t="shared" si="438"/>
        <v>3167.752</v>
      </c>
      <c r="AN818" s="35"/>
      <c r="AO818" s="35"/>
      <c r="AP818" s="35"/>
      <c r="AQ818" s="35"/>
      <c r="AR818" s="36">
        <f t="shared" si="446"/>
        <v>180008.33873333334</v>
      </c>
      <c r="AS818" s="35"/>
    </row>
    <row r="819" spans="1:45" s="8" customFormat="1" x14ac:dyDescent="0.2">
      <c r="A819" s="24">
        <f t="shared" si="431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27">
        <v>40725</v>
      </c>
      <c r="G819" s="24">
        <v>6</v>
      </c>
      <c r="H819" s="28">
        <v>40</v>
      </c>
      <c r="I819" s="29" t="s">
        <v>69</v>
      </c>
      <c r="J819" s="30" t="s">
        <v>40</v>
      </c>
      <c r="K819" s="29" t="s">
        <v>70</v>
      </c>
      <c r="L819" s="28" t="s">
        <v>62</v>
      </c>
      <c r="M819" s="28" t="s">
        <v>141</v>
      </c>
      <c r="N819" s="31">
        <v>6312.25</v>
      </c>
      <c r="O819" s="32"/>
      <c r="P819" s="32">
        <f t="shared" si="447"/>
        <v>6312.25</v>
      </c>
      <c r="Q819" s="35">
        <v>1091</v>
      </c>
      <c r="R819" s="35"/>
      <c r="S819" s="32"/>
      <c r="T819" s="33">
        <f t="shared" si="439"/>
        <v>1104.64375</v>
      </c>
      <c r="U819" s="35">
        <f t="shared" si="440"/>
        <v>189.36750000000001</v>
      </c>
      <c r="V819" s="48">
        <f t="shared" si="433"/>
        <v>439.33260000000001</v>
      </c>
      <c r="W819" s="35">
        <f t="shared" si="441"/>
        <v>126.245</v>
      </c>
      <c r="X819" s="41">
        <v>1009.96</v>
      </c>
      <c r="Y819" s="35">
        <v>708.25</v>
      </c>
      <c r="Z819" s="32"/>
      <c r="AA819" s="49"/>
      <c r="AB819" s="35"/>
      <c r="AC819" s="41"/>
      <c r="AD819" s="35">
        <f t="shared" si="442"/>
        <v>107.30825</v>
      </c>
      <c r="AE819" s="35">
        <f t="shared" si="432"/>
        <v>2777.3900000000003</v>
      </c>
      <c r="AF819" s="41">
        <f t="shared" si="443"/>
        <v>5857.768</v>
      </c>
      <c r="AG819" s="32">
        <f t="shared" si="444"/>
        <v>12203.683333333334</v>
      </c>
      <c r="AH819" s="35">
        <v>3156.15</v>
      </c>
      <c r="AI819" s="35">
        <f t="shared" si="434"/>
        <v>3156.125</v>
      </c>
      <c r="AJ819" s="35">
        <f t="shared" si="435"/>
        <v>732.221</v>
      </c>
      <c r="AK819" s="35">
        <f t="shared" si="436"/>
        <v>1220.3683333333333</v>
      </c>
      <c r="AL819" s="35">
        <f t="shared" si="437"/>
        <v>3661.105</v>
      </c>
      <c r="AM819" s="35">
        <f t="shared" si="438"/>
        <v>2928.884</v>
      </c>
      <c r="AN819" s="35"/>
      <c r="AO819" s="35"/>
      <c r="AP819" s="35"/>
      <c r="AQ819" s="35"/>
      <c r="AR819" s="36">
        <f t="shared" si="446"/>
        <v>168753.97986666666</v>
      </c>
      <c r="AS819" s="35"/>
    </row>
    <row r="820" spans="1:45" s="8" customFormat="1" x14ac:dyDescent="0.2">
      <c r="A820" s="24">
        <f t="shared" si="431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27">
        <v>41076</v>
      </c>
      <c r="G820" s="24">
        <v>4</v>
      </c>
      <c r="H820" s="28">
        <v>40</v>
      </c>
      <c r="I820" s="29" t="s">
        <v>69</v>
      </c>
      <c r="J820" s="30" t="s">
        <v>33</v>
      </c>
      <c r="K820" s="29" t="s">
        <v>70</v>
      </c>
      <c r="L820" s="28" t="s">
        <v>62</v>
      </c>
      <c r="M820" s="28" t="s">
        <v>141</v>
      </c>
      <c r="N820" s="31">
        <v>5723.25</v>
      </c>
      <c r="O820" s="32"/>
      <c r="P820" s="32">
        <f t="shared" si="447"/>
        <v>5723.25</v>
      </c>
      <c r="Q820" s="35">
        <v>1091</v>
      </c>
      <c r="R820" s="35"/>
      <c r="S820" s="32"/>
      <c r="T820" s="33">
        <f t="shared" si="439"/>
        <v>1001.5687499999999</v>
      </c>
      <c r="U820" s="35">
        <f t="shared" si="440"/>
        <v>171.69749999999999</v>
      </c>
      <c r="V820" s="48">
        <f t="shared" si="433"/>
        <v>391.47179999999997</v>
      </c>
      <c r="W820" s="35">
        <f t="shared" si="441"/>
        <v>114.465</v>
      </c>
      <c r="X820" s="41">
        <v>801.28</v>
      </c>
      <c r="Y820" s="35">
        <v>708.25</v>
      </c>
      <c r="Z820" s="32"/>
      <c r="AA820" s="49"/>
      <c r="AB820" s="35"/>
      <c r="AC820" s="41"/>
      <c r="AD820" s="35">
        <f t="shared" si="442"/>
        <v>97.29525000000001</v>
      </c>
      <c r="AE820" s="35">
        <f t="shared" si="432"/>
        <v>2518.23</v>
      </c>
      <c r="AF820" s="41">
        <f t="shared" si="443"/>
        <v>5219.6239999999998</v>
      </c>
      <c r="AG820" s="32">
        <f t="shared" si="444"/>
        <v>10874.216666666667</v>
      </c>
      <c r="AH820" s="35">
        <v>2861.7</v>
      </c>
      <c r="AI820" s="35">
        <f t="shared" si="434"/>
        <v>2861.625</v>
      </c>
      <c r="AJ820" s="35">
        <f t="shared" si="435"/>
        <v>652.45299999999997</v>
      </c>
      <c r="AK820" s="35">
        <f t="shared" si="436"/>
        <v>1087.4216666666666</v>
      </c>
      <c r="AL820" s="35">
        <f t="shared" si="437"/>
        <v>3262.2649999999999</v>
      </c>
      <c r="AM820" s="35">
        <f t="shared" si="438"/>
        <v>2609.8119999999999</v>
      </c>
      <c r="AN820" s="35"/>
      <c r="AO820" s="35"/>
      <c r="AP820" s="35"/>
      <c r="AQ820" s="35"/>
      <c r="AR820" s="36">
        <f t="shared" si="446"/>
        <v>153150.68693333335</v>
      </c>
      <c r="AS820" s="35"/>
    </row>
    <row r="821" spans="1:45" s="8" customFormat="1" x14ac:dyDescent="0.2">
      <c r="A821" s="24">
        <f t="shared" si="431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27">
        <v>41000</v>
      </c>
      <c r="G821" s="24">
        <v>4</v>
      </c>
      <c r="H821" s="28">
        <v>40</v>
      </c>
      <c r="I821" s="29" t="s">
        <v>69</v>
      </c>
      <c r="J821" s="30" t="s">
        <v>33</v>
      </c>
      <c r="K821" s="29" t="s">
        <v>70</v>
      </c>
      <c r="L821" s="28" t="s">
        <v>62</v>
      </c>
      <c r="M821" s="28" t="s">
        <v>141</v>
      </c>
      <c r="N821" s="31">
        <v>5723.25</v>
      </c>
      <c r="O821" s="32"/>
      <c r="P821" s="32">
        <f t="shared" si="447"/>
        <v>5723.25</v>
      </c>
      <c r="Q821" s="35">
        <v>1091</v>
      </c>
      <c r="R821" s="35"/>
      <c r="S821" s="32"/>
      <c r="T821" s="33">
        <f t="shared" si="439"/>
        <v>1001.5687499999999</v>
      </c>
      <c r="U821" s="35">
        <f t="shared" si="440"/>
        <v>171.69749999999999</v>
      </c>
      <c r="V821" s="48">
        <f t="shared" si="433"/>
        <v>391.46820000000002</v>
      </c>
      <c r="W821" s="35">
        <f t="shared" si="441"/>
        <v>114.465</v>
      </c>
      <c r="X821" s="41">
        <v>801.22</v>
      </c>
      <c r="Y821" s="35">
        <v>708.25</v>
      </c>
      <c r="Z821" s="32"/>
      <c r="AA821" s="49"/>
      <c r="AB821" s="35"/>
      <c r="AC821" s="41"/>
      <c r="AD821" s="35">
        <f t="shared" si="442"/>
        <v>97.29525000000001</v>
      </c>
      <c r="AE821" s="35">
        <f t="shared" si="432"/>
        <v>2518.23</v>
      </c>
      <c r="AF821" s="41">
        <f t="shared" si="443"/>
        <v>5219.576</v>
      </c>
      <c r="AG821" s="32">
        <f t="shared" si="444"/>
        <v>10874.116666666667</v>
      </c>
      <c r="AH821" s="35">
        <v>2861.55</v>
      </c>
      <c r="AI821" s="35">
        <f t="shared" si="434"/>
        <v>2861.625</v>
      </c>
      <c r="AJ821" s="35">
        <f t="shared" si="435"/>
        <v>652.447</v>
      </c>
      <c r="AK821" s="35">
        <f t="shared" si="436"/>
        <v>1087.4116666666666</v>
      </c>
      <c r="AL821" s="35">
        <f t="shared" si="437"/>
        <v>3262.2350000000001</v>
      </c>
      <c r="AM821" s="35">
        <f t="shared" si="438"/>
        <v>2609.788</v>
      </c>
      <c r="AN821" s="35"/>
      <c r="AO821" s="35"/>
      <c r="AP821" s="35"/>
      <c r="AQ821" s="35"/>
      <c r="AR821" s="36">
        <f t="shared" si="446"/>
        <v>153149.55573333331</v>
      </c>
      <c r="AS821" s="35"/>
    </row>
    <row r="822" spans="1:45" s="8" customFormat="1" x14ac:dyDescent="0.2">
      <c r="A822" s="24">
        <f t="shared" si="431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27">
        <v>40483</v>
      </c>
      <c r="G822" s="24">
        <v>4</v>
      </c>
      <c r="H822" s="28">
        <v>40</v>
      </c>
      <c r="I822" s="29" t="s">
        <v>69</v>
      </c>
      <c r="J822" s="30" t="s">
        <v>33</v>
      </c>
      <c r="K822" s="29" t="s">
        <v>70</v>
      </c>
      <c r="L822" s="28" t="s">
        <v>62</v>
      </c>
      <c r="M822" s="28" t="s">
        <v>141</v>
      </c>
      <c r="N822" s="31">
        <v>5723.25</v>
      </c>
      <c r="O822" s="32"/>
      <c r="P822" s="32">
        <f>N822+O822</f>
        <v>5723.25</v>
      </c>
      <c r="Q822" s="35">
        <v>1091</v>
      </c>
      <c r="R822" s="35"/>
      <c r="S822" s="32"/>
      <c r="T822" s="33">
        <f t="shared" si="439"/>
        <v>1001.5687499999999</v>
      </c>
      <c r="U822" s="35">
        <f t="shared" si="440"/>
        <v>171.69749999999999</v>
      </c>
      <c r="V822" s="48">
        <f t="shared" si="433"/>
        <v>398.33699999999999</v>
      </c>
      <c r="W822" s="35">
        <f t="shared" si="441"/>
        <v>114.465</v>
      </c>
      <c r="X822" s="41">
        <v>915.7</v>
      </c>
      <c r="Y822" s="35">
        <v>708.25</v>
      </c>
      <c r="Z822" s="32"/>
      <c r="AA822" s="49"/>
      <c r="AB822" s="35"/>
      <c r="AC822" s="41"/>
      <c r="AD822" s="35">
        <f t="shared" si="442"/>
        <v>97.29525000000001</v>
      </c>
      <c r="AE822" s="35">
        <f t="shared" si="432"/>
        <v>2518.23</v>
      </c>
      <c r="AF822" s="41">
        <f t="shared" si="443"/>
        <v>5311.16</v>
      </c>
      <c r="AG822" s="32">
        <f t="shared" si="444"/>
        <v>11064.916666666666</v>
      </c>
      <c r="AH822" s="35">
        <v>2861.55</v>
      </c>
      <c r="AI822" s="35">
        <f t="shared" si="434"/>
        <v>2861.625</v>
      </c>
      <c r="AJ822" s="35">
        <f t="shared" si="435"/>
        <v>663.89499999999998</v>
      </c>
      <c r="AK822" s="35">
        <f t="shared" si="436"/>
        <v>1106.4916666666666</v>
      </c>
      <c r="AL822" s="35">
        <f t="shared" si="437"/>
        <v>3319.4749999999999</v>
      </c>
      <c r="AM822" s="35">
        <f t="shared" si="438"/>
        <v>2655.58</v>
      </c>
      <c r="AN822" s="35"/>
      <c r="AO822" s="35"/>
      <c r="AP822" s="35"/>
      <c r="AQ822" s="35"/>
      <c r="AR822" s="36">
        <f t="shared" si="446"/>
        <v>155021.68533333333</v>
      </c>
      <c r="AS822" s="35"/>
    </row>
    <row r="823" spans="1:45" s="8" customFormat="1" x14ac:dyDescent="0.2">
      <c r="A823" s="24">
        <f t="shared" si="431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27">
        <v>42142</v>
      </c>
      <c r="G823" s="24">
        <v>4</v>
      </c>
      <c r="H823" s="28">
        <v>40</v>
      </c>
      <c r="I823" s="29" t="s">
        <v>69</v>
      </c>
      <c r="J823" s="30" t="s">
        <v>32</v>
      </c>
      <c r="K823" s="29" t="s">
        <v>70</v>
      </c>
      <c r="L823" s="28" t="s">
        <v>62</v>
      </c>
      <c r="M823" s="28" t="s">
        <v>141</v>
      </c>
      <c r="N823" s="31">
        <v>5723.25</v>
      </c>
      <c r="O823" s="32"/>
      <c r="P823" s="32">
        <f t="shared" si="447"/>
        <v>5723.25</v>
      </c>
      <c r="Q823" s="35">
        <v>1091</v>
      </c>
      <c r="R823" s="35"/>
      <c r="S823" s="32"/>
      <c r="T823" s="33">
        <f t="shared" si="439"/>
        <v>1001.5687499999999</v>
      </c>
      <c r="U823" s="35">
        <f t="shared" si="440"/>
        <v>171.69749999999999</v>
      </c>
      <c r="V823" s="48">
        <f t="shared" si="433"/>
        <v>343.39499999999998</v>
      </c>
      <c r="W823" s="35">
        <f t="shared" si="441"/>
        <v>114.465</v>
      </c>
      <c r="X823" s="41"/>
      <c r="Y823" s="35">
        <v>708.25</v>
      </c>
      <c r="Z823" s="32"/>
      <c r="AA823" s="49"/>
      <c r="AB823" s="35"/>
      <c r="AC823" s="41">
        <v>2360</v>
      </c>
      <c r="AD823" s="35">
        <f t="shared" si="442"/>
        <v>97.29525000000001</v>
      </c>
      <c r="AE823" s="35">
        <f t="shared" si="432"/>
        <v>2518.23</v>
      </c>
      <c r="AF823" s="41">
        <f t="shared" si="443"/>
        <v>4578.6000000000004</v>
      </c>
      <c r="AG823" s="32">
        <f t="shared" si="444"/>
        <v>9538.75</v>
      </c>
      <c r="AH823" s="35">
        <v>2861.55</v>
      </c>
      <c r="AI823" s="35">
        <f t="shared" si="434"/>
        <v>2861.625</v>
      </c>
      <c r="AJ823" s="35">
        <f t="shared" si="435"/>
        <v>572.32500000000005</v>
      </c>
      <c r="AK823" s="35">
        <f t="shared" si="436"/>
        <v>953.875</v>
      </c>
      <c r="AL823" s="35">
        <f t="shared" si="437"/>
        <v>2861.625</v>
      </c>
      <c r="AM823" s="35">
        <f t="shared" si="438"/>
        <v>2289.3000000000002</v>
      </c>
      <c r="AN823" s="35"/>
      <c r="AO823" s="35"/>
      <c r="AP823" s="35"/>
      <c r="AQ823" s="35"/>
      <c r="AR823" s="36">
        <f t="shared" si="446"/>
        <v>168366.93800000002</v>
      </c>
      <c r="AS823" s="35"/>
    </row>
    <row r="824" spans="1:45" s="8" customFormat="1" x14ac:dyDescent="0.2">
      <c r="A824" s="24">
        <f t="shared" si="431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27">
        <v>41153</v>
      </c>
      <c r="G824" s="24">
        <v>4</v>
      </c>
      <c r="H824" s="28">
        <v>40</v>
      </c>
      <c r="I824" s="29" t="s">
        <v>69</v>
      </c>
      <c r="J824" s="30" t="s">
        <v>32</v>
      </c>
      <c r="K824" s="29" t="s">
        <v>70</v>
      </c>
      <c r="L824" s="28" t="s">
        <v>62</v>
      </c>
      <c r="M824" s="28" t="s">
        <v>141</v>
      </c>
      <c r="N824" s="31">
        <v>5723.25</v>
      </c>
      <c r="O824" s="32"/>
      <c r="P824" s="32">
        <f t="shared" si="447"/>
        <v>5723.25</v>
      </c>
      <c r="Q824" s="35">
        <v>1091</v>
      </c>
      <c r="R824" s="35"/>
      <c r="S824" s="32"/>
      <c r="T824" s="33">
        <f t="shared" si="439"/>
        <v>1001.5687499999999</v>
      </c>
      <c r="U824" s="35">
        <f t="shared" si="440"/>
        <v>171.69749999999999</v>
      </c>
      <c r="V824" s="48">
        <f t="shared" si="433"/>
        <v>391.46939999999995</v>
      </c>
      <c r="W824" s="35">
        <f t="shared" si="441"/>
        <v>114.465</v>
      </c>
      <c r="X824" s="41">
        <v>801.24</v>
      </c>
      <c r="Y824" s="35">
        <v>708.25</v>
      </c>
      <c r="Z824" s="32"/>
      <c r="AA824" s="49"/>
      <c r="AB824" s="35"/>
      <c r="AC824" s="41"/>
      <c r="AD824" s="35">
        <f t="shared" si="442"/>
        <v>97.29525000000001</v>
      </c>
      <c r="AE824" s="35">
        <f t="shared" si="432"/>
        <v>2518.23</v>
      </c>
      <c r="AF824" s="41">
        <f t="shared" si="443"/>
        <v>5219.5920000000006</v>
      </c>
      <c r="AG824" s="32">
        <f t="shared" si="444"/>
        <v>10874.15</v>
      </c>
      <c r="AH824" s="35">
        <v>2861.55</v>
      </c>
      <c r="AI824" s="35">
        <f t="shared" si="434"/>
        <v>2861.625</v>
      </c>
      <c r="AJ824" s="35">
        <f t="shared" si="435"/>
        <v>652.44900000000007</v>
      </c>
      <c r="AK824" s="35">
        <f t="shared" si="436"/>
        <v>1087.415</v>
      </c>
      <c r="AL824" s="35">
        <f t="shared" si="437"/>
        <v>3262.2449999999999</v>
      </c>
      <c r="AM824" s="35">
        <f t="shared" si="438"/>
        <v>2609.7960000000003</v>
      </c>
      <c r="AN824" s="35"/>
      <c r="AO824" s="35"/>
      <c r="AP824" s="35"/>
      <c r="AQ824" s="35"/>
      <c r="AR824" s="36">
        <f t="shared" si="446"/>
        <v>153149.88279999999</v>
      </c>
      <c r="AS824" s="35"/>
    </row>
    <row r="825" spans="1:45" s="8" customFormat="1" x14ac:dyDescent="0.2">
      <c r="A825" s="24">
        <f t="shared" si="431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27">
        <v>43543</v>
      </c>
      <c r="G825" s="24">
        <v>4</v>
      </c>
      <c r="H825" s="28">
        <v>40</v>
      </c>
      <c r="I825" s="29" t="s">
        <v>69</v>
      </c>
      <c r="J825" s="30" t="s">
        <v>30</v>
      </c>
      <c r="K825" s="29" t="s">
        <v>70</v>
      </c>
      <c r="L825" s="28" t="s">
        <v>62</v>
      </c>
      <c r="M825" s="28" t="s">
        <v>141</v>
      </c>
      <c r="N825" s="31">
        <v>5723.25</v>
      </c>
      <c r="O825" s="32"/>
      <c r="P825" s="32">
        <f>N825+O825</f>
        <v>5723.25</v>
      </c>
      <c r="Q825" s="35">
        <v>1091</v>
      </c>
      <c r="R825" s="35"/>
      <c r="S825" s="32"/>
      <c r="T825" s="33">
        <f t="shared" si="439"/>
        <v>1001.5687499999999</v>
      </c>
      <c r="U825" s="35">
        <f t="shared" si="440"/>
        <v>171.69749999999999</v>
      </c>
      <c r="V825" s="48">
        <f t="shared" si="433"/>
        <v>343.39499999999998</v>
      </c>
      <c r="W825" s="35">
        <f t="shared" si="441"/>
        <v>114.465</v>
      </c>
      <c r="X825" s="41"/>
      <c r="Y825" s="35">
        <v>708.25</v>
      </c>
      <c r="Z825" s="32"/>
      <c r="AA825" s="49"/>
      <c r="AB825" s="35"/>
      <c r="AC825" s="41"/>
      <c r="AD825" s="35">
        <f t="shared" si="442"/>
        <v>97.29525000000001</v>
      </c>
      <c r="AE825" s="35">
        <f t="shared" si="432"/>
        <v>2518.23</v>
      </c>
      <c r="AF825" s="41">
        <f t="shared" si="443"/>
        <v>4578.6000000000004</v>
      </c>
      <c r="AG825" s="32">
        <f t="shared" si="444"/>
        <v>9538.75</v>
      </c>
      <c r="AH825" s="35">
        <v>1510.34</v>
      </c>
      <c r="AI825" s="35">
        <f t="shared" si="434"/>
        <v>2861.625</v>
      </c>
      <c r="AJ825" s="35">
        <f t="shared" si="435"/>
        <v>572.32500000000005</v>
      </c>
      <c r="AK825" s="35">
        <f t="shared" si="436"/>
        <v>953.875</v>
      </c>
      <c r="AL825" s="35">
        <f t="shared" si="437"/>
        <v>2861.625</v>
      </c>
      <c r="AM825" s="35">
        <f t="shared" si="438"/>
        <v>2289.3000000000002</v>
      </c>
      <c r="AN825" s="35"/>
      <c r="AO825" s="35"/>
      <c r="AP825" s="35"/>
      <c r="AQ825" s="35"/>
      <c r="AR825" s="36">
        <f t="shared" si="446"/>
        <v>138695.728</v>
      </c>
      <c r="AS825" s="35"/>
    </row>
    <row r="826" spans="1:45" s="8" customFormat="1" x14ac:dyDescent="0.2">
      <c r="A826" s="24">
        <f t="shared" si="431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27">
        <v>40736</v>
      </c>
      <c r="G826" s="24">
        <v>4</v>
      </c>
      <c r="H826" s="28">
        <v>40</v>
      </c>
      <c r="I826" s="29" t="s">
        <v>69</v>
      </c>
      <c r="J826" s="30" t="s">
        <v>30</v>
      </c>
      <c r="K826" s="29" t="s">
        <v>70</v>
      </c>
      <c r="L826" s="28" t="s">
        <v>62</v>
      </c>
      <c r="M826" s="28" t="s">
        <v>141</v>
      </c>
      <c r="N826" s="31">
        <v>5723.25</v>
      </c>
      <c r="O826" s="32"/>
      <c r="P826" s="32">
        <f>N826+O826</f>
        <v>5723.25</v>
      </c>
      <c r="Q826" s="35">
        <v>1091</v>
      </c>
      <c r="R826" s="35"/>
      <c r="S826" s="32"/>
      <c r="T826" s="33">
        <f t="shared" si="439"/>
        <v>1001.5687499999999</v>
      </c>
      <c r="U826" s="35">
        <f t="shared" si="440"/>
        <v>171.69749999999999</v>
      </c>
      <c r="V826" s="48">
        <f t="shared" si="433"/>
        <v>398.33699999999999</v>
      </c>
      <c r="W826" s="35">
        <f t="shared" si="441"/>
        <v>114.465</v>
      </c>
      <c r="X826" s="41">
        <v>915.7</v>
      </c>
      <c r="Y826" s="35">
        <v>708.25</v>
      </c>
      <c r="Z826" s="32"/>
      <c r="AA826" s="49"/>
      <c r="AB826" s="35"/>
      <c r="AC826" s="41"/>
      <c r="AD826" s="35">
        <f t="shared" si="442"/>
        <v>97.29525000000001</v>
      </c>
      <c r="AE826" s="35">
        <f t="shared" si="432"/>
        <v>2518.23</v>
      </c>
      <c r="AF826" s="41">
        <f t="shared" si="443"/>
        <v>5311.16</v>
      </c>
      <c r="AG826" s="32">
        <f t="shared" si="444"/>
        <v>11064.916666666666</v>
      </c>
      <c r="AH826" s="35">
        <v>2861.55</v>
      </c>
      <c r="AI826" s="35">
        <f t="shared" si="434"/>
        <v>2861.625</v>
      </c>
      <c r="AJ826" s="35">
        <f t="shared" si="435"/>
        <v>663.89499999999998</v>
      </c>
      <c r="AK826" s="35">
        <f t="shared" si="436"/>
        <v>1106.4916666666666</v>
      </c>
      <c r="AL826" s="35">
        <f t="shared" si="437"/>
        <v>3319.4749999999999</v>
      </c>
      <c r="AM826" s="35">
        <f t="shared" si="438"/>
        <v>2655.58</v>
      </c>
      <c r="AN826" s="35"/>
      <c r="AO826" s="35"/>
      <c r="AP826" s="35"/>
      <c r="AQ826" s="35"/>
      <c r="AR826" s="36">
        <f t="shared" si="446"/>
        <v>155021.68533333333</v>
      </c>
      <c r="AS826" s="35"/>
    </row>
    <row r="827" spans="1:45" s="8" customFormat="1" x14ac:dyDescent="0.2">
      <c r="A827" s="24">
        <f t="shared" si="431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27">
        <v>40467</v>
      </c>
      <c r="G827" s="24">
        <v>4</v>
      </c>
      <c r="H827" s="28">
        <v>40</v>
      </c>
      <c r="I827" s="29" t="s">
        <v>69</v>
      </c>
      <c r="J827" s="30" t="s">
        <v>30</v>
      </c>
      <c r="K827" s="29" t="s">
        <v>70</v>
      </c>
      <c r="L827" s="28" t="s">
        <v>62</v>
      </c>
      <c r="M827" s="28" t="s">
        <v>141</v>
      </c>
      <c r="N827" s="31">
        <v>5723.25</v>
      </c>
      <c r="O827" s="32"/>
      <c r="P827" s="32">
        <f t="shared" si="447"/>
        <v>5723.25</v>
      </c>
      <c r="Q827" s="35">
        <v>1091</v>
      </c>
      <c r="R827" s="35"/>
      <c r="S827" s="32"/>
      <c r="T827" s="33">
        <f t="shared" si="439"/>
        <v>1001.5687499999999</v>
      </c>
      <c r="U827" s="35">
        <f t="shared" si="440"/>
        <v>171.69749999999999</v>
      </c>
      <c r="V827" s="48">
        <f t="shared" si="433"/>
        <v>398.33699999999999</v>
      </c>
      <c r="W827" s="35">
        <f t="shared" si="441"/>
        <v>114.465</v>
      </c>
      <c r="X827" s="41">
        <v>915.7</v>
      </c>
      <c r="Y827" s="35">
        <v>708.25</v>
      </c>
      <c r="Z827" s="32"/>
      <c r="AA827" s="49"/>
      <c r="AB827" s="35"/>
      <c r="AC827" s="41"/>
      <c r="AD827" s="35">
        <f t="shared" si="442"/>
        <v>97.29525000000001</v>
      </c>
      <c r="AE827" s="35">
        <f t="shared" si="432"/>
        <v>2518.23</v>
      </c>
      <c r="AF827" s="41">
        <f t="shared" si="443"/>
        <v>5311.16</v>
      </c>
      <c r="AG827" s="32">
        <f t="shared" si="444"/>
        <v>11064.916666666666</v>
      </c>
      <c r="AH827" s="35">
        <v>2861.55</v>
      </c>
      <c r="AI827" s="35">
        <f t="shared" si="434"/>
        <v>2861.625</v>
      </c>
      <c r="AJ827" s="35">
        <f t="shared" si="435"/>
        <v>663.89499999999998</v>
      </c>
      <c r="AK827" s="35">
        <f t="shared" si="436"/>
        <v>1106.4916666666666</v>
      </c>
      <c r="AL827" s="35">
        <f t="shared" si="437"/>
        <v>3319.4749999999999</v>
      </c>
      <c r="AM827" s="35">
        <f t="shared" si="438"/>
        <v>2655.58</v>
      </c>
      <c r="AN827" s="35"/>
      <c r="AO827" s="35"/>
      <c r="AP827" s="35"/>
      <c r="AQ827" s="35"/>
      <c r="AR827" s="36">
        <f t="shared" si="446"/>
        <v>155021.68533333333</v>
      </c>
      <c r="AS827" s="35"/>
    </row>
    <row r="828" spans="1:45" s="8" customFormat="1" x14ac:dyDescent="0.2">
      <c r="A828" s="24">
        <f t="shared" si="431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27">
        <v>42789</v>
      </c>
      <c r="G828" s="24">
        <v>4</v>
      </c>
      <c r="H828" s="28">
        <v>40</v>
      </c>
      <c r="I828" s="29" t="s">
        <v>69</v>
      </c>
      <c r="J828" s="30" t="s">
        <v>30</v>
      </c>
      <c r="K828" s="29" t="s">
        <v>70</v>
      </c>
      <c r="L828" s="28" t="s">
        <v>62</v>
      </c>
      <c r="M828" s="28" t="s">
        <v>141</v>
      </c>
      <c r="N828" s="31">
        <v>5723.25</v>
      </c>
      <c r="O828" s="32"/>
      <c r="P828" s="32">
        <f t="shared" si="447"/>
        <v>5723.25</v>
      </c>
      <c r="Q828" s="35">
        <v>1091</v>
      </c>
      <c r="R828" s="35"/>
      <c r="S828" s="32"/>
      <c r="T828" s="33">
        <f t="shared" si="439"/>
        <v>1001.5687499999999</v>
      </c>
      <c r="U828" s="35">
        <f t="shared" si="440"/>
        <v>171.69749999999999</v>
      </c>
      <c r="V828" s="48">
        <f t="shared" si="433"/>
        <v>343.39499999999998</v>
      </c>
      <c r="W828" s="35">
        <f t="shared" si="441"/>
        <v>114.465</v>
      </c>
      <c r="X828" s="41"/>
      <c r="Y828" s="35">
        <v>708.25</v>
      </c>
      <c r="Z828" s="32"/>
      <c r="AA828" s="49"/>
      <c r="AB828" s="35"/>
      <c r="AC828" s="41"/>
      <c r="AD828" s="35">
        <f t="shared" si="442"/>
        <v>97.29525000000001</v>
      </c>
      <c r="AE828" s="35">
        <f t="shared" si="432"/>
        <v>2518.23</v>
      </c>
      <c r="AF828" s="41">
        <f t="shared" si="443"/>
        <v>4578.6000000000004</v>
      </c>
      <c r="AG828" s="32">
        <f t="shared" si="444"/>
        <v>9538.75</v>
      </c>
      <c r="AH828" s="35">
        <v>2861.55</v>
      </c>
      <c r="AI828" s="35">
        <f t="shared" si="434"/>
        <v>2861.625</v>
      </c>
      <c r="AJ828" s="35">
        <f t="shared" si="435"/>
        <v>572.32500000000005</v>
      </c>
      <c r="AK828" s="35">
        <f t="shared" si="436"/>
        <v>953.875</v>
      </c>
      <c r="AL828" s="35">
        <f t="shared" si="437"/>
        <v>2861.625</v>
      </c>
      <c r="AM828" s="35">
        <f t="shared" si="438"/>
        <v>2289.3000000000002</v>
      </c>
      <c r="AN828" s="35"/>
      <c r="AO828" s="35"/>
      <c r="AP828" s="35"/>
      <c r="AQ828" s="35"/>
      <c r="AR828" s="36">
        <f t="shared" si="446"/>
        <v>140046.93799999999</v>
      </c>
      <c r="AS828" s="35"/>
    </row>
    <row r="829" spans="1:45" s="8" customFormat="1" x14ac:dyDescent="0.2">
      <c r="A829" s="24">
        <f t="shared" si="431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27">
        <v>43405</v>
      </c>
      <c r="G829" s="24">
        <v>4</v>
      </c>
      <c r="H829" s="28">
        <v>40</v>
      </c>
      <c r="I829" s="29" t="s">
        <v>69</v>
      </c>
      <c r="J829" s="30" t="s">
        <v>30</v>
      </c>
      <c r="K829" s="29" t="s">
        <v>70</v>
      </c>
      <c r="L829" s="28" t="s">
        <v>62</v>
      </c>
      <c r="M829" s="28" t="s">
        <v>141</v>
      </c>
      <c r="N829" s="31">
        <v>5723.25</v>
      </c>
      <c r="O829" s="32"/>
      <c r="P829" s="32">
        <f t="shared" si="447"/>
        <v>5723.25</v>
      </c>
      <c r="Q829" s="35">
        <v>1091</v>
      </c>
      <c r="R829" s="35"/>
      <c r="S829" s="32"/>
      <c r="T829" s="33">
        <f t="shared" si="439"/>
        <v>1001.5687499999999</v>
      </c>
      <c r="U829" s="35">
        <f t="shared" si="440"/>
        <v>171.69749999999999</v>
      </c>
      <c r="V829" s="48">
        <f t="shared" si="433"/>
        <v>343.39499999999998</v>
      </c>
      <c r="W829" s="35">
        <f t="shared" si="441"/>
        <v>114.465</v>
      </c>
      <c r="X829" s="41"/>
      <c r="Y829" s="35">
        <v>708.25</v>
      </c>
      <c r="Z829" s="32"/>
      <c r="AA829" s="49"/>
      <c r="AB829" s="35"/>
      <c r="AC829" s="41"/>
      <c r="AD829" s="35">
        <f t="shared" si="442"/>
        <v>97.29525000000001</v>
      </c>
      <c r="AE829" s="35">
        <f t="shared" si="432"/>
        <v>2518.23</v>
      </c>
      <c r="AF829" s="41">
        <f t="shared" si="443"/>
        <v>4578.6000000000004</v>
      </c>
      <c r="AG829" s="32">
        <f t="shared" si="444"/>
        <v>9538.75</v>
      </c>
      <c r="AH829" s="35">
        <v>1295.6500000000001</v>
      </c>
      <c r="AI829" s="35">
        <f t="shared" si="434"/>
        <v>2861.625</v>
      </c>
      <c r="AJ829" s="35">
        <f t="shared" si="435"/>
        <v>572.32500000000005</v>
      </c>
      <c r="AK829" s="35">
        <f t="shared" si="436"/>
        <v>953.875</v>
      </c>
      <c r="AL829" s="35">
        <f t="shared" si="437"/>
        <v>2861.625</v>
      </c>
      <c r="AM829" s="35">
        <f t="shared" si="438"/>
        <v>2289.3000000000002</v>
      </c>
      <c r="AN829" s="35"/>
      <c r="AO829" s="35"/>
      <c r="AP829" s="35"/>
      <c r="AQ829" s="35"/>
      <c r="AR829" s="36">
        <f t="shared" si="446"/>
        <v>138481.038</v>
      </c>
      <c r="AS829" s="35"/>
    </row>
    <row r="830" spans="1:45" s="8" customFormat="1" x14ac:dyDescent="0.2">
      <c r="A830" s="24">
        <f t="shared" si="431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27">
        <v>37180</v>
      </c>
      <c r="G830" s="24">
        <v>3</v>
      </c>
      <c r="H830" s="28">
        <v>40</v>
      </c>
      <c r="I830" s="29" t="s">
        <v>69</v>
      </c>
      <c r="J830" s="30" t="s">
        <v>34</v>
      </c>
      <c r="K830" s="29" t="s">
        <v>70</v>
      </c>
      <c r="L830" s="28" t="s">
        <v>62</v>
      </c>
      <c r="M830" s="28" t="s">
        <v>141</v>
      </c>
      <c r="N830" s="31">
        <v>5473.6</v>
      </c>
      <c r="O830" s="32"/>
      <c r="P830" s="32">
        <f t="shared" si="447"/>
        <v>5473.6</v>
      </c>
      <c r="Q830" s="35">
        <v>1091</v>
      </c>
      <c r="R830" s="35"/>
      <c r="S830" s="32"/>
      <c r="T830" s="33">
        <f t="shared" si="439"/>
        <v>957.88</v>
      </c>
      <c r="U830" s="35">
        <f t="shared" si="440"/>
        <v>164.208</v>
      </c>
      <c r="V830" s="48">
        <f t="shared" si="433"/>
        <v>440.07600000000002</v>
      </c>
      <c r="W830" s="35">
        <f t="shared" si="441"/>
        <v>109.47200000000001</v>
      </c>
      <c r="X830" s="41">
        <v>1861</v>
      </c>
      <c r="Y830" s="35">
        <v>708.25</v>
      </c>
      <c r="Z830" s="32"/>
      <c r="AA830" s="49"/>
      <c r="AB830" s="35"/>
      <c r="AC830" s="41"/>
      <c r="AD830" s="35">
        <f t="shared" si="442"/>
        <v>93.051200000000009</v>
      </c>
      <c r="AE830" s="35">
        <f t="shared" si="432"/>
        <v>2408.384</v>
      </c>
      <c r="AF830" s="41">
        <f t="shared" si="443"/>
        <v>5867.68</v>
      </c>
      <c r="AG830" s="32">
        <f t="shared" si="444"/>
        <v>12224.333333333334</v>
      </c>
      <c r="AH830" s="35">
        <v>2736.75</v>
      </c>
      <c r="AI830" s="35">
        <f t="shared" si="434"/>
        <v>2736.8</v>
      </c>
      <c r="AJ830" s="35">
        <f t="shared" si="435"/>
        <v>733.46</v>
      </c>
      <c r="AK830" s="35">
        <f t="shared" si="436"/>
        <v>1222.4333333333334</v>
      </c>
      <c r="AL830" s="35">
        <f t="shared" si="437"/>
        <v>3667.3</v>
      </c>
      <c r="AM830" s="35">
        <f t="shared" si="438"/>
        <v>2933.84</v>
      </c>
      <c r="AN830" s="35"/>
      <c r="AO830" s="35"/>
      <c r="AP830" s="35"/>
      <c r="AQ830" s="35"/>
      <c r="AR830" s="36">
        <f t="shared" si="446"/>
        <v>165313.42706666669</v>
      </c>
      <c r="AS830" s="35"/>
    </row>
    <row r="831" spans="1:45" s="8" customFormat="1" x14ac:dyDescent="0.2">
      <c r="A831" s="24">
        <f t="shared" si="431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27">
        <v>43222</v>
      </c>
      <c r="G831" s="24">
        <v>3</v>
      </c>
      <c r="H831" s="28">
        <v>40</v>
      </c>
      <c r="I831" s="29" t="s">
        <v>69</v>
      </c>
      <c r="J831" s="30" t="s">
        <v>34</v>
      </c>
      <c r="K831" s="29" t="s">
        <v>70</v>
      </c>
      <c r="L831" s="28" t="s">
        <v>62</v>
      </c>
      <c r="M831" s="28" t="s">
        <v>141</v>
      </c>
      <c r="N831" s="31">
        <v>5473.6</v>
      </c>
      <c r="O831" s="32"/>
      <c r="P831" s="32">
        <f t="shared" si="447"/>
        <v>5473.6</v>
      </c>
      <c r="Q831" s="35">
        <v>1091</v>
      </c>
      <c r="R831" s="35"/>
      <c r="S831" s="32"/>
      <c r="T831" s="33">
        <f t="shared" si="439"/>
        <v>957.88</v>
      </c>
      <c r="U831" s="35">
        <f t="shared" si="440"/>
        <v>164.208</v>
      </c>
      <c r="V831" s="48">
        <f t="shared" si="433"/>
        <v>328.416</v>
      </c>
      <c r="W831" s="35">
        <f t="shared" si="441"/>
        <v>109.47200000000001</v>
      </c>
      <c r="X831" s="41"/>
      <c r="Y831" s="35">
        <v>708.25</v>
      </c>
      <c r="Z831" s="32"/>
      <c r="AA831" s="49"/>
      <c r="AB831" s="35"/>
      <c r="AC831" s="41">
        <v>1180</v>
      </c>
      <c r="AD831" s="35">
        <f t="shared" si="442"/>
        <v>93.051200000000009</v>
      </c>
      <c r="AE831" s="35">
        <f t="shared" si="432"/>
        <v>2408.384</v>
      </c>
      <c r="AF831" s="41">
        <f t="shared" si="443"/>
        <v>4378.88</v>
      </c>
      <c r="AG831" s="32">
        <f t="shared" si="444"/>
        <v>9122.6666666666679</v>
      </c>
      <c r="AH831" s="35">
        <v>2736.75</v>
      </c>
      <c r="AI831" s="35">
        <f t="shared" si="434"/>
        <v>2736.8</v>
      </c>
      <c r="AJ831" s="35">
        <f t="shared" si="435"/>
        <v>547.36</v>
      </c>
      <c r="AK831" s="35">
        <f t="shared" si="436"/>
        <v>912.26666666666677</v>
      </c>
      <c r="AL831" s="35">
        <f t="shared" si="437"/>
        <v>2736.8</v>
      </c>
      <c r="AM831" s="35">
        <f t="shared" si="438"/>
        <v>2189.44</v>
      </c>
      <c r="AN831" s="35"/>
      <c r="AO831" s="35"/>
      <c r="AP831" s="35"/>
      <c r="AQ831" s="35"/>
      <c r="AR831" s="36">
        <f t="shared" si="446"/>
        <v>149039.87373333334</v>
      </c>
      <c r="AS831" s="35"/>
    </row>
    <row r="832" spans="1:45" s="8" customFormat="1" x14ac:dyDescent="0.2">
      <c r="A832" s="24">
        <f t="shared" si="431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27">
        <v>42151</v>
      </c>
      <c r="G832" s="24">
        <v>3</v>
      </c>
      <c r="H832" s="28">
        <v>40</v>
      </c>
      <c r="I832" s="29" t="s">
        <v>69</v>
      </c>
      <c r="J832" s="30" t="s">
        <v>34</v>
      </c>
      <c r="K832" s="29" t="s">
        <v>70</v>
      </c>
      <c r="L832" s="28" t="s">
        <v>62</v>
      </c>
      <c r="M832" s="28" t="s">
        <v>141</v>
      </c>
      <c r="N832" s="31">
        <v>5473.6</v>
      </c>
      <c r="O832" s="32"/>
      <c r="P832" s="32">
        <f t="shared" si="447"/>
        <v>5473.6</v>
      </c>
      <c r="Q832" s="35">
        <v>1091</v>
      </c>
      <c r="R832" s="35"/>
      <c r="S832" s="32"/>
      <c r="T832" s="33">
        <f t="shared" si="439"/>
        <v>957.88</v>
      </c>
      <c r="U832" s="35">
        <f t="shared" si="440"/>
        <v>164.208</v>
      </c>
      <c r="V832" s="48">
        <f t="shared" si="433"/>
        <v>328.416</v>
      </c>
      <c r="W832" s="35">
        <f t="shared" si="441"/>
        <v>109.47200000000001</v>
      </c>
      <c r="X832" s="41"/>
      <c r="Y832" s="35">
        <v>708.25</v>
      </c>
      <c r="Z832" s="32"/>
      <c r="AA832" s="49"/>
      <c r="AB832" s="35"/>
      <c r="AC832" s="41">
        <v>1180</v>
      </c>
      <c r="AD832" s="35">
        <f t="shared" si="442"/>
        <v>93.051200000000009</v>
      </c>
      <c r="AE832" s="35">
        <f t="shared" si="432"/>
        <v>2408.384</v>
      </c>
      <c r="AF832" s="41">
        <f t="shared" si="443"/>
        <v>4378.88</v>
      </c>
      <c r="AG832" s="32">
        <f t="shared" si="444"/>
        <v>9122.6666666666679</v>
      </c>
      <c r="AH832" s="35">
        <v>2736.75</v>
      </c>
      <c r="AI832" s="35">
        <f t="shared" si="434"/>
        <v>2736.8</v>
      </c>
      <c r="AJ832" s="35">
        <f t="shared" si="435"/>
        <v>547.36</v>
      </c>
      <c r="AK832" s="35">
        <f t="shared" si="436"/>
        <v>912.26666666666677</v>
      </c>
      <c r="AL832" s="35">
        <f t="shared" si="437"/>
        <v>2736.8</v>
      </c>
      <c r="AM832" s="35">
        <f t="shared" si="438"/>
        <v>2189.44</v>
      </c>
      <c r="AN832" s="35"/>
      <c r="AO832" s="35"/>
      <c r="AP832" s="35"/>
      <c r="AQ832" s="35"/>
      <c r="AR832" s="36">
        <f t="shared" si="446"/>
        <v>149039.87373333334</v>
      </c>
      <c r="AS832" s="35"/>
    </row>
    <row r="833" spans="1:45" s="8" customFormat="1" x14ac:dyDescent="0.2">
      <c r="A833" s="24">
        <f t="shared" si="431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27">
        <v>36784</v>
      </c>
      <c r="G833" s="24"/>
      <c r="H833" s="28">
        <v>40</v>
      </c>
      <c r="I833" s="29" t="s">
        <v>68</v>
      </c>
      <c r="J833" s="30" t="s">
        <v>178</v>
      </c>
      <c r="K833" s="29" t="s">
        <v>70</v>
      </c>
      <c r="L833" s="28" t="s">
        <v>63</v>
      </c>
      <c r="M833" s="28" t="s">
        <v>141</v>
      </c>
      <c r="N833" s="31">
        <v>40914.699999999997</v>
      </c>
      <c r="O833" s="32"/>
      <c r="P833" s="32">
        <f t="shared" si="447"/>
        <v>40914.699999999997</v>
      </c>
      <c r="Q833" s="35">
        <v>1091</v>
      </c>
      <c r="R833" s="35"/>
      <c r="S833" s="32"/>
      <c r="T833" s="33">
        <f t="shared" si="439"/>
        <v>7160.0724999999993</v>
      </c>
      <c r="U833" s="35">
        <f t="shared" si="440"/>
        <v>1227.4409999999998</v>
      </c>
      <c r="V833" s="47">
        <v>1292.6300000000001</v>
      </c>
      <c r="W833" s="35">
        <f t="shared" si="441"/>
        <v>818.29399999999998</v>
      </c>
      <c r="X833" s="41"/>
      <c r="Y833" s="35"/>
      <c r="Z833" s="32"/>
      <c r="AA833" s="49"/>
      <c r="AB833" s="35"/>
      <c r="AC833" s="41"/>
      <c r="AD833" s="35">
        <f t="shared" si="442"/>
        <v>695.54989999999998</v>
      </c>
      <c r="AE833" s="35">
        <f t="shared" si="432"/>
        <v>18002.468000000001</v>
      </c>
      <c r="AF833" s="41">
        <f t="shared" si="443"/>
        <v>32731.759999999998</v>
      </c>
      <c r="AG833" s="32">
        <f t="shared" si="444"/>
        <v>68191.166666666657</v>
      </c>
      <c r="AH833" s="35">
        <v>0</v>
      </c>
      <c r="AI833" s="35">
        <v>9666.0499999999993</v>
      </c>
      <c r="AJ833" s="35"/>
      <c r="AK833" s="35"/>
      <c r="AL833" s="35"/>
      <c r="AM833" s="35"/>
      <c r="AN833" s="35"/>
      <c r="AO833" s="35"/>
      <c r="AP833" s="35"/>
      <c r="AQ833" s="35"/>
      <c r="AR833" s="36">
        <f t="shared" si="446"/>
        <v>766987.69346666662</v>
      </c>
      <c r="AS833" s="35"/>
    </row>
    <row r="834" spans="1:45" s="8" customFormat="1" x14ac:dyDescent="0.2">
      <c r="A834" s="24">
        <f t="shared" si="431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27">
        <v>43481</v>
      </c>
      <c r="G834" s="24"/>
      <c r="H834" s="28">
        <v>40</v>
      </c>
      <c r="I834" s="29" t="s">
        <v>68</v>
      </c>
      <c r="J834" s="30" t="s">
        <v>180</v>
      </c>
      <c r="K834" s="29" t="s">
        <v>70</v>
      </c>
      <c r="L834" s="28" t="s">
        <v>63</v>
      </c>
      <c r="M834" s="28" t="s">
        <v>141</v>
      </c>
      <c r="N834" s="31">
        <v>30074.9</v>
      </c>
      <c r="O834" s="32"/>
      <c r="P834" s="32">
        <f t="shared" si="447"/>
        <v>30074.9</v>
      </c>
      <c r="Q834" s="35">
        <v>1091</v>
      </c>
      <c r="R834" s="35"/>
      <c r="S834" s="32"/>
      <c r="T834" s="33">
        <f t="shared" si="439"/>
        <v>5263.1075000000001</v>
      </c>
      <c r="U834" s="35">
        <f t="shared" si="440"/>
        <v>902.24699999999996</v>
      </c>
      <c r="V834" s="47">
        <v>1292.6300000000001</v>
      </c>
      <c r="W834" s="35">
        <f t="shared" si="441"/>
        <v>601.49800000000005</v>
      </c>
      <c r="X834" s="41"/>
      <c r="Y834" s="35"/>
      <c r="Z834" s="32"/>
      <c r="AA834" s="49"/>
      <c r="AB834" s="35"/>
      <c r="AC834" s="41"/>
      <c r="AD834" s="35">
        <f t="shared" si="442"/>
        <v>511.27330000000006</v>
      </c>
      <c r="AE834" s="35">
        <f t="shared" si="432"/>
        <v>13232.956000000002</v>
      </c>
      <c r="AF834" s="41">
        <f t="shared" si="443"/>
        <v>24059.919999999998</v>
      </c>
      <c r="AG834" s="32">
        <f t="shared" si="444"/>
        <v>50124.833333333336</v>
      </c>
      <c r="AH834" s="35">
        <v>0</v>
      </c>
      <c r="AI834" s="35">
        <v>9666.0499999999993</v>
      </c>
      <c r="AJ834" s="35"/>
      <c r="AK834" s="35"/>
      <c r="AL834" s="35"/>
      <c r="AM834" s="35"/>
      <c r="AN834" s="35"/>
      <c r="AO834" s="35"/>
      <c r="AP834" s="35"/>
      <c r="AQ834" s="35"/>
      <c r="AR834" s="36">
        <f t="shared" si="446"/>
        <v>573923.62893333333</v>
      </c>
      <c r="AS834" s="35"/>
    </row>
    <row r="835" spans="1:45" s="8" customFormat="1" x14ac:dyDescent="0.2">
      <c r="A835" s="24">
        <f t="shared" si="431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27">
        <v>43725</v>
      </c>
      <c r="G835" s="24"/>
      <c r="H835" s="28">
        <v>40</v>
      </c>
      <c r="I835" s="29" t="s">
        <v>68</v>
      </c>
      <c r="J835" s="30" t="s">
        <v>157</v>
      </c>
      <c r="K835" s="29" t="s">
        <v>70</v>
      </c>
      <c r="L835" s="28" t="s">
        <v>63</v>
      </c>
      <c r="M835" s="28" t="s">
        <v>142</v>
      </c>
      <c r="N835" s="31">
        <v>29113.45</v>
      </c>
      <c r="O835" s="32"/>
      <c r="P835" s="32">
        <f t="shared" si="447"/>
        <v>29113.45</v>
      </c>
      <c r="Q835" s="35">
        <v>1091</v>
      </c>
      <c r="R835" s="35"/>
      <c r="S835" s="32"/>
      <c r="T835" s="33">
        <f t="shared" si="439"/>
        <v>5094.8537500000002</v>
      </c>
      <c r="U835" s="35">
        <f t="shared" si="440"/>
        <v>873.40350000000001</v>
      </c>
      <c r="V835" s="47">
        <v>1292.6300000000001</v>
      </c>
      <c r="W835" s="35">
        <f t="shared" si="441"/>
        <v>582.26900000000001</v>
      </c>
      <c r="X835" s="41"/>
      <c r="Y835" s="35"/>
      <c r="Z835" s="32"/>
      <c r="AA835" s="49"/>
      <c r="AB835" s="35"/>
      <c r="AC835" s="41"/>
      <c r="AD835" s="35">
        <f t="shared" si="442"/>
        <v>494.92865000000006</v>
      </c>
      <c r="AE835" s="35">
        <f t="shared" si="432"/>
        <v>12809.918</v>
      </c>
      <c r="AF835" s="41">
        <f t="shared" si="443"/>
        <v>23290.760000000002</v>
      </c>
      <c r="AG835" s="32">
        <f t="shared" si="444"/>
        <v>48522.416666666672</v>
      </c>
      <c r="AH835" s="35">
        <v>0</v>
      </c>
      <c r="AI835" s="35">
        <v>9666.0499999999993</v>
      </c>
      <c r="AJ835" s="35"/>
      <c r="AK835" s="35"/>
      <c r="AL835" s="35"/>
      <c r="AM835" s="35"/>
      <c r="AN835" s="35"/>
      <c r="AO835" s="35"/>
      <c r="AP835" s="35"/>
      <c r="AQ835" s="35"/>
      <c r="AR835" s="36">
        <f t="shared" si="446"/>
        <v>556799.56346666662</v>
      </c>
      <c r="AS835" s="35"/>
    </row>
    <row r="836" spans="1:45" s="8" customFormat="1" x14ac:dyDescent="0.2">
      <c r="A836" s="24">
        <f t="shared" si="431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27"/>
      <c r="G836" s="24"/>
      <c r="H836" s="28">
        <v>40</v>
      </c>
      <c r="I836" s="29" t="s">
        <v>68</v>
      </c>
      <c r="J836" s="30" t="s">
        <v>157</v>
      </c>
      <c r="K836" s="29" t="s">
        <v>70</v>
      </c>
      <c r="L836" s="28" t="s">
        <v>63</v>
      </c>
      <c r="M836" s="28"/>
      <c r="N836" s="31">
        <v>29113.45</v>
      </c>
      <c r="O836" s="32"/>
      <c r="P836" s="32">
        <f t="shared" si="447"/>
        <v>29113.45</v>
      </c>
      <c r="Q836" s="35">
        <v>1091</v>
      </c>
      <c r="R836" s="35"/>
      <c r="S836" s="32"/>
      <c r="T836" s="33">
        <f t="shared" si="439"/>
        <v>5094.8537500000002</v>
      </c>
      <c r="U836" s="35">
        <f t="shared" si="440"/>
        <v>873.40350000000001</v>
      </c>
      <c r="V836" s="47">
        <v>1292.6300000000001</v>
      </c>
      <c r="W836" s="35">
        <f t="shared" si="441"/>
        <v>582.26900000000001</v>
      </c>
      <c r="X836" s="41"/>
      <c r="Y836" s="35"/>
      <c r="Z836" s="32"/>
      <c r="AA836" s="49"/>
      <c r="AB836" s="35"/>
      <c r="AC836" s="41"/>
      <c r="AD836" s="35">
        <f t="shared" si="442"/>
        <v>494.92865000000006</v>
      </c>
      <c r="AE836" s="35">
        <f t="shared" si="432"/>
        <v>12809.918</v>
      </c>
      <c r="AF836" s="41">
        <f t="shared" si="443"/>
        <v>23290.760000000002</v>
      </c>
      <c r="AG836" s="32">
        <f t="shared" si="444"/>
        <v>48522.416666666672</v>
      </c>
      <c r="AH836" s="35">
        <v>0</v>
      </c>
      <c r="AI836" s="35">
        <v>9666.0499999999993</v>
      </c>
      <c r="AJ836" s="35"/>
      <c r="AK836" s="35"/>
      <c r="AL836" s="35"/>
      <c r="AM836" s="35"/>
      <c r="AN836" s="35"/>
      <c r="AO836" s="35"/>
      <c r="AP836" s="35"/>
      <c r="AQ836" s="35"/>
      <c r="AR836" s="36">
        <f t="shared" si="446"/>
        <v>556799.56346666662</v>
      </c>
      <c r="AS836" s="35" t="s">
        <v>72</v>
      </c>
    </row>
    <row r="837" spans="1:45" s="8" customFormat="1" x14ac:dyDescent="0.2">
      <c r="A837" s="24">
        <f t="shared" si="431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27">
        <v>43540</v>
      </c>
      <c r="G837" s="24"/>
      <c r="H837" s="28">
        <v>40</v>
      </c>
      <c r="I837" s="29" t="s">
        <v>68</v>
      </c>
      <c r="J837" s="30" t="s">
        <v>157</v>
      </c>
      <c r="K837" s="29" t="s">
        <v>70</v>
      </c>
      <c r="L837" s="28" t="s">
        <v>63</v>
      </c>
      <c r="M837" s="28" t="s">
        <v>142</v>
      </c>
      <c r="N837" s="31">
        <v>29113.45</v>
      </c>
      <c r="O837" s="32"/>
      <c r="P837" s="32">
        <f t="shared" si="447"/>
        <v>29113.45</v>
      </c>
      <c r="Q837" s="35">
        <v>1091</v>
      </c>
      <c r="R837" s="35"/>
      <c r="S837" s="32"/>
      <c r="T837" s="33">
        <f t="shared" si="439"/>
        <v>5094.8537500000002</v>
      </c>
      <c r="U837" s="35">
        <f t="shared" si="440"/>
        <v>873.40350000000001</v>
      </c>
      <c r="V837" s="47">
        <v>1292.6300000000001</v>
      </c>
      <c r="W837" s="35">
        <f t="shared" si="441"/>
        <v>582.26900000000001</v>
      </c>
      <c r="X837" s="41"/>
      <c r="Y837" s="35"/>
      <c r="Z837" s="32"/>
      <c r="AA837" s="49"/>
      <c r="AB837" s="35"/>
      <c r="AC837" s="41"/>
      <c r="AD837" s="35">
        <f t="shared" si="442"/>
        <v>494.92865000000006</v>
      </c>
      <c r="AE837" s="35">
        <f t="shared" si="432"/>
        <v>12809.918</v>
      </c>
      <c r="AF837" s="41">
        <f t="shared" si="443"/>
        <v>23290.760000000002</v>
      </c>
      <c r="AG837" s="32">
        <f t="shared" si="444"/>
        <v>48522.416666666672</v>
      </c>
      <c r="AH837" s="35">
        <v>0</v>
      </c>
      <c r="AI837" s="35">
        <v>9666.0499999999993</v>
      </c>
      <c r="AJ837" s="35"/>
      <c r="AK837" s="35"/>
      <c r="AL837" s="35"/>
      <c r="AM837" s="35"/>
      <c r="AN837" s="35"/>
      <c r="AO837" s="35"/>
      <c r="AP837" s="35"/>
      <c r="AQ837" s="35"/>
      <c r="AR837" s="36">
        <f t="shared" si="446"/>
        <v>556799.56346666662</v>
      </c>
      <c r="AS837" s="35"/>
    </row>
    <row r="838" spans="1:45" s="8" customFormat="1" x14ac:dyDescent="0.2">
      <c r="A838" s="24">
        <f t="shared" si="431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27">
        <v>40582</v>
      </c>
      <c r="G838" s="24">
        <v>14</v>
      </c>
      <c r="H838" s="28">
        <v>40</v>
      </c>
      <c r="I838" s="29" t="s">
        <v>69</v>
      </c>
      <c r="J838" s="30" t="s">
        <v>21</v>
      </c>
      <c r="K838" s="29" t="s">
        <v>70</v>
      </c>
      <c r="L838" s="28" t="s">
        <v>63</v>
      </c>
      <c r="M838" s="28" t="s">
        <v>141</v>
      </c>
      <c r="N838" s="31">
        <v>9666.0499999999993</v>
      </c>
      <c r="O838" s="32"/>
      <c r="P838" s="32">
        <f t="shared" si="447"/>
        <v>9666.0499999999993</v>
      </c>
      <c r="Q838" s="35">
        <v>1091</v>
      </c>
      <c r="R838" s="35"/>
      <c r="S838" s="32"/>
      <c r="T838" s="33">
        <f t="shared" si="439"/>
        <v>1691.5587499999997</v>
      </c>
      <c r="U838" s="35">
        <f t="shared" si="440"/>
        <v>289.98149999999998</v>
      </c>
      <c r="V838" s="48">
        <f t="shared" ref="V838:V863" si="449">(N838+X838)*6%</f>
        <v>672.75659999999993</v>
      </c>
      <c r="W838" s="35">
        <f t="shared" si="441"/>
        <v>193.321</v>
      </c>
      <c r="X838" s="41">
        <v>1546.56</v>
      </c>
      <c r="Y838" s="35">
        <v>708.25</v>
      </c>
      <c r="Z838" s="32"/>
      <c r="AA838" s="49"/>
      <c r="AB838" s="35"/>
      <c r="AC838" s="41"/>
      <c r="AD838" s="35">
        <f t="shared" si="442"/>
        <v>164.32284999999999</v>
      </c>
      <c r="AE838" s="35">
        <f t="shared" si="432"/>
        <v>4253.0619999999999</v>
      </c>
      <c r="AF838" s="41">
        <f t="shared" si="443"/>
        <v>8970.0879999999997</v>
      </c>
      <c r="AG838" s="32">
        <f t="shared" si="444"/>
        <v>18687.683333333331</v>
      </c>
      <c r="AH838" s="35">
        <v>4833</v>
      </c>
      <c r="AI838" s="35">
        <f t="shared" ref="AI838:AI863" si="450">(N838/30)*15</f>
        <v>4833.0249999999996</v>
      </c>
      <c r="AJ838" s="35">
        <f t="shared" ref="AJ838:AJ863" si="451">(N838+X838)/30*3</f>
        <v>1121.261</v>
      </c>
      <c r="AK838" s="35">
        <f t="shared" ref="AK838:AK863" si="452">(N838+X838)/30*5</f>
        <v>1868.768333333333</v>
      </c>
      <c r="AL838" s="35">
        <f t="shared" ref="AL838:AL863" si="453">(N838+X838)/30*15</f>
        <v>5606.3049999999994</v>
      </c>
      <c r="AM838" s="35">
        <f t="shared" ref="AM838:AM863" si="454">(N838+X838)/30*12</f>
        <v>4485.0439999999999</v>
      </c>
      <c r="AN838" s="35"/>
      <c r="AO838" s="35"/>
      <c r="AP838" s="35"/>
      <c r="AQ838" s="35"/>
      <c r="AR838" s="36">
        <f t="shared" si="446"/>
        <v>246943.84506666666</v>
      </c>
      <c r="AS838" s="35"/>
    </row>
    <row r="839" spans="1:45" s="8" customFormat="1" x14ac:dyDescent="0.2">
      <c r="A839" s="24">
        <f t="shared" si="431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27">
        <v>40238</v>
      </c>
      <c r="G839" s="24">
        <v>14</v>
      </c>
      <c r="H839" s="28">
        <v>40</v>
      </c>
      <c r="I839" s="29" t="s">
        <v>69</v>
      </c>
      <c r="J839" s="30" t="s">
        <v>21</v>
      </c>
      <c r="K839" s="29" t="s">
        <v>70</v>
      </c>
      <c r="L839" s="28" t="s">
        <v>63</v>
      </c>
      <c r="M839" s="28" t="s">
        <v>141</v>
      </c>
      <c r="N839" s="31">
        <v>9666.0499999999993</v>
      </c>
      <c r="O839" s="32"/>
      <c r="P839" s="32">
        <f t="shared" si="447"/>
        <v>9666.0499999999993</v>
      </c>
      <c r="Q839" s="35">
        <v>1091</v>
      </c>
      <c r="R839" s="35"/>
      <c r="S839" s="32"/>
      <c r="T839" s="33">
        <f t="shared" si="439"/>
        <v>1691.5587499999997</v>
      </c>
      <c r="U839" s="35">
        <f t="shared" si="440"/>
        <v>289.98149999999998</v>
      </c>
      <c r="V839" s="48">
        <f t="shared" si="449"/>
        <v>684.35580000000004</v>
      </c>
      <c r="W839" s="35">
        <f t="shared" si="441"/>
        <v>193.321</v>
      </c>
      <c r="X839" s="41">
        <v>1739.88</v>
      </c>
      <c r="Y839" s="35">
        <v>708.25</v>
      </c>
      <c r="Z839" s="32"/>
      <c r="AA839" s="49"/>
      <c r="AB839" s="35"/>
      <c r="AC839" s="41"/>
      <c r="AD839" s="35">
        <f t="shared" si="442"/>
        <v>164.32284999999999</v>
      </c>
      <c r="AE839" s="35">
        <f t="shared" si="432"/>
        <v>4253.0619999999999</v>
      </c>
      <c r="AF839" s="41">
        <f t="shared" si="443"/>
        <v>9124.7440000000006</v>
      </c>
      <c r="AG839" s="32">
        <f t="shared" si="444"/>
        <v>19009.883333333335</v>
      </c>
      <c r="AH839" s="35">
        <v>4833</v>
      </c>
      <c r="AI839" s="35">
        <f t="shared" si="450"/>
        <v>4833.0249999999996</v>
      </c>
      <c r="AJ839" s="35">
        <f t="shared" si="451"/>
        <v>1140.5930000000001</v>
      </c>
      <c r="AK839" s="35">
        <f t="shared" si="452"/>
        <v>1900.9883333333335</v>
      </c>
      <c r="AL839" s="35">
        <f t="shared" si="453"/>
        <v>5702.9650000000001</v>
      </c>
      <c r="AM839" s="35">
        <f t="shared" si="454"/>
        <v>4562.3720000000003</v>
      </c>
      <c r="AN839" s="35"/>
      <c r="AO839" s="35"/>
      <c r="AP839" s="35"/>
      <c r="AQ839" s="35"/>
      <c r="AR839" s="36">
        <f t="shared" si="446"/>
        <v>250105.27146666669</v>
      </c>
      <c r="AS839" s="35"/>
    </row>
    <row r="840" spans="1:45" s="8" customFormat="1" x14ac:dyDescent="0.2">
      <c r="A840" s="24">
        <f t="shared" si="431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27">
        <v>41137</v>
      </c>
      <c r="G840" s="24">
        <v>14</v>
      </c>
      <c r="H840" s="28">
        <v>40</v>
      </c>
      <c r="I840" s="29" t="s">
        <v>69</v>
      </c>
      <c r="J840" s="30" t="s">
        <v>21</v>
      </c>
      <c r="K840" s="29" t="s">
        <v>70</v>
      </c>
      <c r="L840" s="28" t="s">
        <v>63</v>
      </c>
      <c r="M840" s="28" t="s">
        <v>141</v>
      </c>
      <c r="N840" s="31">
        <v>9666.0499999999993</v>
      </c>
      <c r="O840" s="32"/>
      <c r="P840" s="32">
        <f t="shared" ref="P840" si="455">N840+O840</f>
        <v>9666.0499999999993</v>
      </c>
      <c r="Q840" s="35">
        <v>1091</v>
      </c>
      <c r="R840" s="35"/>
      <c r="S840" s="32"/>
      <c r="T840" s="33">
        <f t="shared" si="439"/>
        <v>1691.5587499999997</v>
      </c>
      <c r="U840" s="35">
        <f t="shared" si="440"/>
        <v>289.98149999999998</v>
      </c>
      <c r="V840" s="48">
        <f t="shared" si="449"/>
        <v>661.15739999999994</v>
      </c>
      <c r="W840" s="35">
        <f t="shared" si="441"/>
        <v>193.321</v>
      </c>
      <c r="X840" s="41">
        <v>1353.24</v>
      </c>
      <c r="Y840" s="35">
        <v>708.25</v>
      </c>
      <c r="Z840" s="32"/>
      <c r="AA840" s="49"/>
      <c r="AB840" s="35"/>
      <c r="AC840" s="41"/>
      <c r="AD840" s="35">
        <f t="shared" si="442"/>
        <v>164.32284999999999</v>
      </c>
      <c r="AE840" s="35">
        <f t="shared" si="432"/>
        <v>4253.0619999999999</v>
      </c>
      <c r="AF840" s="41">
        <f t="shared" si="443"/>
        <v>8815.4320000000007</v>
      </c>
      <c r="AG840" s="32">
        <f t="shared" si="444"/>
        <v>18365.483333333334</v>
      </c>
      <c r="AH840" s="35">
        <v>4833</v>
      </c>
      <c r="AI840" s="35">
        <f t="shared" si="450"/>
        <v>4833.0249999999996</v>
      </c>
      <c r="AJ840" s="35">
        <f t="shared" si="451"/>
        <v>1101.9290000000001</v>
      </c>
      <c r="AK840" s="35">
        <f t="shared" si="452"/>
        <v>1836.5483333333332</v>
      </c>
      <c r="AL840" s="35">
        <f t="shared" si="453"/>
        <v>5509.6449999999995</v>
      </c>
      <c r="AM840" s="35">
        <f t="shared" si="454"/>
        <v>4407.7160000000003</v>
      </c>
      <c r="AN840" s="35"/>
      <c r="AO840" s="35"/>
      <c r="AP840" s="35"/>
      <c r="AQ840" s="35"/>
      <c r="AR840" s="36">
        <f t="shared" si="446"/>
        <v>243782.41866666666</v>
      </c>
      <c r="AS840" s="35"/>
    </row>
    <row r="841" spans="1:45" s="8" customFormat="1" x14ac:dyDescent="0.2">
      <c r="A841" s="24">
        <f t="shared" ref="A841:A904" si="456">A840+1</f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27">
        <v>42110</v>
      </c>
      <c r="G841" s="24">
        <v>13</v>
      </c>
      <c r="H841" s="28">
        <v>40</v>
      </c>
      <c r="I841" s="29" t="s">
        <v>69</v>
      </c>
      <c r="J841" s="30" t="s">
        <v>23</v>
      </c>
      <c r="K841" s="29" t="s">
        <v>70</v>
      </c>
      <c r="L841" s="28" t="s">
        <v>63</v>
      </c>
      <c r="M841" s="28" t="s">
        <v>141</v>
      </c>
      <c r="N841" s="31">
        <v>9006.5499999999993</v>
      </c>
      <c r="O841" s="32"/>
      <c r="P841" s="32">
        <f t="shared" si="447"/>
        <v>9006.5499999999993</v>
      </c>
      <c r="Q841" s="35">
        <v>1091</v>
      </c>
      <c r="R841" s="35"/>
      <c r="S841" s="32"/>
      <c r="T841" s="33">
        <f t="shared" si="439"/>
        <v>1576.1462499999998</v>
      </c>
      <c r="U841" s="35">
        <f t="shared" si="440"/>
        <v>270.19649999999996</v>
      </c>
      <c r="V841" s="48">
        <f t="shared" si="449"/>
        <v>540.39299999999992</v>
      </c>
      <c r="W841" s="35">
        <f t="shared" si="441"/>
        <v>180.131</v>
      </c>
      <c r="X841" s="41"/>
      <c r="Y841" s="35">
        <v>708.25</v>
      </c>
      <c r="Z841" s="32"/>
      <c r="AA841" s="49"/>
      <c r="AB841" s="35"/>
      <c r="AC841" s="41"/>
      <c r="AD841" s="35">
        <f t="shared" si="442"/>
        <v>153.11134999999999</v>
      </c>
      <c r="AE841" s="35">
        <f t="shared" ref="AE841:AE904" si="457">(N841*4%)*11</f>
        <v>3962.8820000000001</v>
      </c>
      <c r="AF841" s="41">
        <f t="shared" si="443"/>
        <v>7205.24</v>
      </c>
      <c r="AG841" s="32">
        <f t="shared" si="444"/>
        <v>15010.916666666666</v>
      </c>
      <c r="AH841" s="35">
        <v>4503.3</v>
      </c>
      <c r="AI841" s="35">
        <f t="shared" si="450"/>
        <v>4503.2749999999996</v>
      </c>
      <c r="AJ841" s="35">
        <f t="shared" si="451"/>
        <v>900.65499999999997</v>
      </c>
      <c r="AK841" s="35">
        <f t="shared" si="452"/>
        <v>1501.0916666666665</v>
      </c>
      <c r="AL841" s="35">
        <f t="shared" si="453"/>
        <v>4503.2749999999996</v>
      </c>
      <c r="AM841" s="35">
        <f t="shared" si="454"/>
        <v>3602.62</v>
      </c>
      <c r="AN841" s="35"/>
      <c r="AO841" s="35"/>
      <c r="AP841" s="35"/>
      <c r="AQ841" s="35"/>
      <c r="AR841" s="36">
        <f t="shared" si="446"/>
        <v>208002.59253333331</v>
      </c>
      <c r="AS841" s="35"/>
    </row>
    <row r="842" spans="1:45" s="8" customFormat="1" x14ac:dyDescent="0.2">
      <c r="A842" s="24">
        <f t="shared" si="456"/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27">
        <v>43375</v>
      </c>
      <c r="G842" s="24">
        <v>13</v>
      </c>
      <c r="H842" s="28">
        <v>40</v>
      </c>
      <c r="I842" s="29" t="s">
        <v>69</v>
      </c>
      <c r="J842" s="30" t="s">
        <v>23</v>
      </c>
      <c r="K842" s="29" t="s">
        <v>70</v>
      </c>
      <c r="L842" s="28" t="s">
        <v>63</v>
      </c>
      <c r="M842" s="28" t="s">
        <v>141</v>
      </c>
      <c r="N842" s="31">
        <v>9006.5499999999993</v>
      </c>
      <c r="O842" s="32"/>
      <c r="P842" s="32">
        <f t="shared" si="447"/>
        <v>9006.5499999999993</v>
      </c>
      <c r="Q842" s="35">
        <v>1091</v>
      </c>
      <c r="R842" s="35"/>
      <c r="S842" s="32"/>
      <c r="T842" s="33">
        <f t="shared" si="439"/>
        <v>1576.1462499999998</v>
      </c>
      <c r="U842" s="35">
        <f t="shared" si="440"/>
        <v>270.19649999999996</v>
      </c>
      <c r="V842" s="48">
        <f t="shared" si="449"/>
        <v>540.39299999999992</v>
      </c>
      <c r="W842" s="35">
        <f t="shared" si="441"/>
        <v>180.131</v>
      </c>
      <c r="X842" s="41"/>
      <c r="Y842" s="35">
        <v>708.25</v>
      </c>
      <c r="Z842" s="32"/>
      <c r="AA842" s="49"/>
      <c r="AB842" s="35"/>
      <c r="AC842" s="41"/>
      <c r="AD842" s="35">
        <f t="shared" si="442"/>
        <v>153.11134999999999</v>
      </c>
      <c r="AE842" s="35">
        <f t="shared" si="457"/>
        <v>3962.8820000000001</v>
      </c>
      <c r="AF842" s="41">
        <f t="shared" si="443"/>
        <v>7205.24</v>
      </c>
      <c r="AG842" s="32">
        <f t="shared" si="444"/>
        <v>15010.916666666666</v>
      </c>
      <c r="AH842" s="35">
        <v>4465.7700000000004</v>
      </c>
      <c r="AI842" s="35">
        <f t="shared" si="450"/>
        <v>4503.2749999999996</v>
      </c>
      <c r="AJ842" s="35">
        <f t="shared" si="451"/>
        <v>900.65499999999997</v>
      </c>
      <c r="AK842" s="35">
        <f t="shared" si="452"/>
        <v>1501.0916666666665</v>
      </c>
      <c r="AL842" s="35">
        <f t="shared" si="453"/>
        <v>4503.2749999999996</v>
      </c>
      <c r="AM842" s="35">
        <f t="shared" si="454"/>
        <v>3602.62</v>
      </c>
      <c r="AN842" s="35"/>
      <c r="AO842" s="35"/>
      <c r="AP842" s="35"/>
      <c r="AQ842" s="35"/>
      <c r="AR842" s="36">
        <f t="shared" si="446"/>
        <v>207965.06253333332</v>
      </c>
      <c r="AS842" s="35"/>
    </row>
    <row r="843" spans="1:45" s="8" customFormat="1" x14ac:dyDescent="0.2">
      <c r="A843" s="24">
        <f t="shared" si="456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27">
        <v>40787</v>
      </c>
      <c r="G843" s="24">
        <v>13</v>
      </c>
      <c r="H843" s="28">
        <v>40</v>
      </c>
      <c r="I843" s="29" t="s">
        <v>69</v>
      </c>
      <c r="J843" s="30" t="s">
        <v>24</v>
      </c>
      <c r="K843" s="29" t="s">
        <v>70</v>
      </c>
      <c r="L843" s="28" t="s">
        <v>63</v>
      </c>
      <c r="M843" s="28" t="s">
        <v>144</v>
      </c>
      <c r="N843" s="31">
        <v>9006.5499999999993</v>
      </c>
      <c r="O843" s="32"/>
      <c r="P843" s="32">
        <f t="shared" si="447"/>
        <v>9006.5499999999993</v>
      </c>
      <c r="Q843" s="35">
        <v>1091</v>
      </c>
      <c r="R843" s="35"/>
      <c r="S843" s="32"/>
      <c r="T843" s="33">
        <f t="shared" si="439"/>
        <v>1576.1462499999998</v>
      </c>
      <c r="U843" s="35">
        <f t="shared" si="440"/>
        <v>270.19649999999996</v>
      </c>
      <c r="V843" s="48">
        <f t="shared" si="449"/>
        <v>540.39299999999992</v>
      </c>
      <c r="W843" s="35">
        <f t="shared" si="441"/>
        <v>180.131</v>
      </c>
      <c r="X843" s="41"/>
      <c r="Y843" s="35">
        <v>708.25</v>
      </c>
      <c r="Z843" s="32"/>
      <c r="AA843" s="49"/>
      <c r="AB843" s="35"/>
      <c r="AC843" s="41"/>
      <c r="AD843" s="35">
        <f t="shared" si="442"/>
        <v>153.11134999999999</v>
      </c>
      <c r="AE843" s="35">
        <f t="shared" si="457"/>
        <v>3962.8820000000001</v>
      </c>
      <c r="AF843" s="41">
        <f t="shared" si="443"/>
        <v>7205.24</v>
      </c>
      <c r="AG843" s="32">
        <f t="shared" si="444"/>
        <v>15010.916666666666</v>
      </c>
      <c r="AH843" s="35">
        <v>0</v>
      </c>
      <c r="AI843" s="35">
        <f t="shared" si="450"/>
        <v>4503.2749999999996</v>
      </c>
      <c r="AJ843" s="35">
        <f t="shared" si="451"/>
        <v>900.65499999999997</v>
      </c>
      <c r="AK843" s="35">
        <f t="shared" si="452"/>
        <v>1501.0916666666665</v>
      </c>
      <c r="AL843" s="35">
        <f t="shared" si="453"/>
        <v>4503.2749999999996</v>
      </c>
      <c r="AM843" s="35">
        <f t="shared" si="454"/>
        <v>3602.62</v>
      </c>
      <c r="AN843" s="35"/>
      <c r="AO843" s="35"/>
      <c r="AP843" s="35"/>
      <c r="AQ843" s="35"/>
      <c r="AR843" s="36">
        <f t="shared" si="446"/>
        <v>203499.29253333333</v>
      </c>
      <c r="AS843" s="35"/>
    </row>
    <row r="844" spans="1:45" s="8" customFormat="1" x14ac:dyDescent="0.2">
      <c r="A844" s="24">
        <f t="shared" si="456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27">
        <v>42117</v>
      </c>
      <c r="G844" s="24">
        <v>8</v>
      </c>
      <c r="H844" s="28">
        <v>40</v>
      </c>
      <c r="I844" s="29" t="s">
        <v>69</v>
      </c>
      <c r="J844" s="30" t="s">
        <v>37</v>
      </c>
      <c r="K844" s="29" t="s">
        <v>70</v>
      </c>
      <c r="L844" s="28" t="s">
        <v>63</v>
      </c>
      <c r="M844" s="28" t="s">
        <v>141</v>
      </c>
      <c r="N844" s="31">
        <v>6999.5</v>
      </c>
      <c r="O844" s="32"/>
      <c r="P844" s="32">
        <f t="shared" si="447"/>
        <v>6999.5</v>
      </c>
      <c r="Q844" s="35">
        <v>1091</v>
      </c>
      <c r="R844" s="35"/>
      <c r="S844" s="32"/>
      <c r="T844" s="33">
        <f t="shared" si="439"/>
        <v>1224.9124999999999</v>
      </c>
      <c r="U844" s="35">
        <f t="shared" si="440"/>
        <v>209.98499999999999</v>
      </c>
      <c r="V844" s="48">
        <f t="shared" si="449"/>
        <v>419.96999999999997</v>
      </c>
      <c r="W844" s="35">
        <f t="shared" si="441"/>
        <v>139.99</v>
      </c>
      <c r="X844" s="41"/>
      <c r="Y844" s="35">
        <v>708.25</v>
      </c>
      <c r="Z844" s="32"/>
      <c r="AA844" s="49"/>
      <c r="AB844" s="35"/>
      <c r="AC844" s="41">
        <v>1180</v>
      </c>
      <c r="AD844" s="35">
        <f t="shared" si="442"/>
        <v>118.9915</v>
      </c>
      <c r="AE844" s="35">
        <f t="shared" si="457"/>
        <v>3079.78</v>
      </c>
      <c r="AF844" s="41">
        <f t="shared" si="443"/>
        <v>5599.6</v>
      </c>
      <c r="AG844" s="32">
        <f t="shared" si="444"/>
        <v>11665.833333333334</v>
      </c>
      <c r="AH844" s="35">
        <v>4503.3</v>
      </c>
      <c r="AI844" s="35">
        <f t="shared" si="450"/>
        <v>3499.75</v>
      </c>
      <c r="AJ844" s="35">
        <f t="shared" si="451"/>
        <v>699.95</v>
      </c>
      <c r="AK844" s="35">
        <f t="shared" si="452"/>
        <v>1166.5833333333333</v>
      </c>
      <c r="AL844" s="35">
        <f t="shared" si="453"/>
        <v>3499.75</v>
      </c>
      <c r="AM844" s="35">
        <f t="shared" si="454"/>
        <v>2799.8</v>
      </c>
      <c r="AN844" s="35"/>
      <c r="AO844" s="35"/>
      <c r="AP844" s="35"/>
      <c r="AQ844" s="35"/>
      <c r="AR844" s="36">
        <f t="shared" si="446"/>
        <v>181625.53466666664</v>
      </c>
      <c r="AS844" s="35"/>
    </row>
    <row r="845" spans="1:45" s="8" customFormat="1" x14ac:dyDescent="0.2">
      <c r="A845" s="24">
        <f t="shared" si="456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27">
        <v>40238</v>
      </c>
      <c r="G845" s="24">
        <v>8</v>
      </c>
      <c r="H845" s="28">
        <v>40</v>
      </c>
      <c r="I845" s="29" t="s">
        <v>69</v>
      </c>
      <c r="J845" s="30" t="s">
        <v>37</v>
      </c>
      <c r="K845" s="29" t="s">
        <v>70</v>
      </c>
      <c r="L845" s="28" t="s">
        <v>63</v>
      </c>
      <c r="M845" s="28" t="s">
        <v>141</v>
      </c>
      <c r="N845" s="31">
        <v>6999.5</v>
      </c>
      <c r="O845" s="32"/>
      <c r="P845" s="32">
        <f t="shared" si="447"/>
        <v>6999.5</v>
      </c>
      <c r="Q845" s="35">
        <v>1091</v>
      </c>
      <c r="R845" s="35"/>
      <c r="S845" s="32"/>
      <c r="T845" s="33">
        <f t="shared" si="439"/>
        <v>1224.9124999999999</v>
      </c>
      <c r="U845" s="35">
        <f t="shared" si="440"/>
        <v>209.98499999999999</v>
      </c>
      <c r="V845" s="48">
        <f t="shared" si="449"/>
        <v>495.5652</v>
      </c>
      <c r="W845" s="35">
        <f t="shared" si="441"/>
        <v>139.99</v>
      </c>
      <c r="X845" s="41">
        <v>1259.92</v>
      </c>
      <c r="Y845" s="35">
        <v>708.25</v>
      </c>
      <c r="Z845" s="32"/>
      <c r="AA845" s="49"/>
      <c r="AB845" s="35"/>
      <c r="AC845" s="41"/>
      <c r="AD845" s="35">
        <f t="shared" si="442"/>
        <v>118.9915</v>
      </c>
      <c r="AE845" s="35">
        <f t="shared" si="457"/>
        <v>3079.78</v>
      </c>
      <c r="AF845" s="41">
        <f t="shared" si="443"/>
        <v>6607.5360000000001</v>
      </c>
      <c r="AG845" s="32">
        <f t="shared" si="444"/>
        <v>13765.7</v>
      </c>
      <c r="AH845" s="35">
        <v>3499.8</v>
      </c>
      <c r="AI845" s="35">
        <f t="shared" si="450"/>
        <v>3499.75</v>
      </c>
      <c r="AJ845" s="35">
        <f t="shared" si="451"/>
        <v>825.94200000000001</v>
      </c>
      <c r="AK845" s="35">
        <f t="shared" si="452"/>
        <v>1376.5700000000002</v>
      </c>
      <c r="AL845" s="35">
        <f t="shared" si="453"/>
        <v>4129.71</v>
      </c>
      <c r="AM845" s="35">
        <f t="shared" si="454"/>
        <v>3303.768</v>
      </c>
      <c r="AN845" s="35"/>
      <c r="AO845" s="35"/>
      <c r="AP845" s="35"/>
      <c r="AQ845" s="35"/>
      <c r="AR845" s="36">
        <f t="shared" si="446"/>
        <v>187065.9264</v>
      </c>
      <c r="AS845" s="35"/>
    </row>
    <row r="846" spans="1:45" s="8" customFormat="1" x14ac:dyDescent="0.2">
      <c r="A846" s="24">
        <f t="shared" si="456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27">
        <v>40057</v>
      </c>
      <c r="G846" s="24">
        <v>8</v>
      </c>
      <c r="H846" s="28">
        <v>40</v>
      </c>
      <c r="I846" s="29" t="s">
        <v>69</v>
      </c>
      <c r="J846" s="30" t="s">
        <v>36</v>
      </c>
      <c r="K846" s="29" t="s">
        <v>70</v>
      </c>
      <c r="L846" s="28" t="s">
        <v>63</v>
      </c>
      <c r="M846" s="28" t="s">
        <v>141</v>
      </c>
      <c r="N846" s="31">
        <v>6999.5</v>
      </c>
      <c r="O846" s="32"/>
      <c r="P846" s="32">
        <f>N846+O846</f>
        <v>6999.5</v>
      </c>
      <c r="Q846" s="35">
        <v>1091</v>
      </c>
      <c r="R846" s="35"/>
      <c r="S846" s="32"/>
      <c r="T846" s="33">
        <f t="shared" si="439"/>
        <v>1224.9124999999999</v>
      </c>
      <c r="U846" s="35">
        <f t="shared" si="440"/>
        <v>209.98499999999999</v>
      </c>
      <c r="V846" s="48">
        <f t="shared" si="449"/>
        <v>503.96519999999998</v>
      </c>
      <c r="W846" s="35">
        <f t="shared" si="441"/>
        <v>139.99</v>
      </c>
      <c r="X846" s="41">
        <v>1399.92</v>
      </c>
      <c r="Y846" s="35">
        <v>708.25</v>
      </c>
      <c r="Z846" s="32"/>
      <c r="AA846" s="49"/>
      <c r="AB846" s="35"/>
      <c r="AC846" s="41"/>
      <c r="AD846" s="35">
        <f t="shared" si="442"/>
        <v>118.9915</v>
      </c>
      <c r="AE846" s="35">
        <f t="shared" si="457"/>
        <v>3079.78</v>
      </c>
      <c r="AF846" s="41">
        <f t="shared" si="443"/>
        <v>6719.5360000000001</v>
      </c>
      <c r="AG846" s="32">
        <f t="shared" si="444"/>
        <v>13999.033333333333</v>
      </c>
      <c r="AH846" s="35">
        <v>3499.8</v>
      </c>
      <c r="AI846" s="35">
        <f t="shared" si="450"/>
        <v>3499.75</v>
      </c>
      <c r="AJ846" s="35">
        <f t="shared" si="451"/>
        <v>839.94200000000001</v>
      </c>
      <c r="AK846" s="35">
        <f t="shared" si="452"/>
        <v>1399.9033333333332</v>
      </c>
      <c r="AL846" s="35">
        <f t="shared" si="453"/>
        <v>4199.71</v>
      </c>
      <c r="AM846" s="35">
        <f t="shared" si="454"/>
        <v>3359.768</v>
      </c>
      <c r="AN846" s="35"/>
      <c r="AO846" s="35"/>
      <c r="AP846" s="35"/>
      <c r="AQ846" s="35"/>
      <c r="AR846" s="36">
        <f t="shared" si="446"/>
        <v>189355.39306666667</v>
      </c>
      <c r="AS846" s="35"/>
    </row>
    <row r="847" spans="1:45" s="8" customFormat="1" x14ac:dyDescent="0.2">
      <c r="A847" s="24">
        <f t="shared" si="456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27">
        <v>42151</v>
      </c>
      <c r="G847" s="24">
        <v>8</v>
      </c>
      <c r="H847" s="28">
        <v>40</v>
      </c>
      <c r="I847" s="29" t="s">
        <v>69</v>
      </c>
      <c r="J847" s="30" t="s">
        <v>27</v>
      </c>
      <c r="K847" s="29" t="s">
        <v>70</v>
      </c>
      <c r="L847" s="28" t="s">
        <v>63</v>
      </c>
      <c r="M847" s="28" t="s">
        <v>141</v>
      </c>
      <c r="N847" s="31">
        <v>6999.5</v>
      </c>
      <c r="O847" s="32"/>
      <c r="P847" s="32">
        <f>N847+O847</f>
        <v>6999.5</v>
      </c>
      <c r="Q847" s="35">
        <v>1091</v>
      </c>
      <c r="R847" s="35"/>
      <c r="S847" s="32"/>
      <c r="T847" s="33">
        <f t="shared" si="439"/>
        <v>1224.9124999999999</v>
      </c>
      <c r="U847" s="35">
        <f t="shared" si="440"/>
        <v>209.98499999999999</v>
      </c>
      <c r="V847" s="48">
        <f t="shared" si="449"/>
        <v>419.96999999999997</v>
      </c>
      <c r="W847" s="35">
        <f t="shared" si="441"/>
        <v>139.99</v>
      </c>
      <c r="X847" s="41"/>
      <c r="Y847" s="35">
        <v>708.25</v>
      </c>
      <c r="Z847" s="32"/>
      <c r="AA847" s="49"/>
      <c r="AB847" s="35"/>
      <c r="AC847" s="41">
        <v>1180</v>
      </c>
      <c r="AD847" s="35">
        <f t="shared" si="442"/>
        <v>118.9915</v>
      </c>
      <c r="AE847" s="35">
        <f t="shared" si="457"/>
        <v>3079.78</v>
      </c>
      <c r="AF847" s="41">
        <f t="shared" si="443"/>
        <v>5599.6</v>
      </c>
      <c r="AG847" s="32">
        <f t="shared" si="444"/>
        <v>11665.833333333334</v>
      </c>
      <c r="AH847" s="35">
        <v>3499.8</v>
      </c>
      <c r="AI847" s="35">
        <f t="shared" si="450"/>
        <v>3499.75</v>
      </c>
      <c r="AJ847" s="35">
        <f t="shared" si="451"/>
        <v>699.95</v>
      </c>
      <c r="AK847" s="35">
        <f t="shared" si="452"/>
        <v>1166.5833333333333</v>
      </c>
      <c r="AL847" s="35">
        <f t="shared" si="453"/>
        <v>3499.75</v>
      </c>
      <c r="AM847" s="35">
        <f t="shared" si="454"/>
        <v>2799.8</v>
      </c>
      <c r="AN847" s="35"/>
      <c r="AO847" s="35"/>
      <c r="AP847" s="35"/>
      <c r="AQ847" s="35"/>
      <c r="AR847" s="36">
        <f t="shared" si="446"/>
        <v>180622.03466666664</v>
      </c>
      <c r="AS847" s="35"/>
    </row>
    <row r="848" spans="1:45" s="8" customFormat="1" x14ac:dyDescent="0.2">
      <c r="A848" s="24">
        <f t="shared" si="456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27">
        <v>43710</v>
      </c>
      <c r="G848" s="24">
        <v>8</v>
      </c>
      <c r="H848" s="28">
        <v>40</v>
      </c>
      <c r="I848" s="29" t="s">
        <v>68</v>
      </c>
      <c r="J848" s="30" t="s">
        <v>38</v>
      </c>
      <c r="K848" s="29" t="s">
        <v>70</v>
      </c>
      <c r="L848" s="28" t="s">
        <v>63</v>
      </c>
      <c r="M848" s="28" t="s">
        <v>141</v>
      </c>
      <c r="N848" s="31">
        <v>6999.5</v>
      </c>
      <c r="O848" s="32"/>
      <c r="P848" s="32">
        <f>N848+O848</f>
        <v>6999.5</v>
      </c>
      <c r="Q848" s="35">
        <v>1091</v>
      </c>
      <c r="R848" s="35"/>
      <c r="S848" s="32"/>
      <c r="T848" s="33">
        <f t="shared" si="439"/>
        <v>1224.9124999999999</v>
      </c>
      <c r="U848" s="35">
        <f t="shared" si="440"/>
        <v>209.98499999999999</v>
      </c>
      <c r="V848" s="48">
        <f t="shared" si="449"/>
        <v>419.96999999999997</v>
      </c>
      <c r="W848" s="35">
        <f t="shared" si="441"/>
        <v>139.99</v>
      </c>
      <c r="X848" s="41"/>
      <c r="Y848" s="35">
        <v>708.25</v>
      </c>
      <c r="Z848" s="32"/>
      <c r="AA848" s="49"/>
      <c r="AB848" s="35"/>
      <c r="AC848" s="41"/>
      <c r="AD848" s="35">
        <f t="shared" si="442"/>
        <v>118.9915</v>
      </c>
      <c r="AE848" s="35">
        <f t="shared" si="457"/>
        <v>3079.78</v>
      </c>
      <c r="AF848" s="41">
        <f t="shared" si="443"/>
        <v>5599.6</v>
      </c>
      <c r="AG848" s="32">
        <f t="shared" si="444"/>
        <v>11665.833333333334</v>
      </c>
      <c r="AH848" s="35">
        <v>0</v>
      </c>
      <c r="AI848" s="35">
        <f t="shared" si="450"/>
        <v>3499.75</v>
      </c>
      <c r="AJ848" s="35">
        <f t="shared" si="451"/>
        <v>699.95</v>
      </c>
      <c r="AK848" s="35">
        <f t="shared" si="452"/>
        <v>1166.5833333333333</v>
      </c>
      <c r="AL848" s="35">
        <f t="shared" si="453"/>
        <v>3499.75</v>
      </c>
      <c r="AM848" s="35">
        <f t="shared" si="454"/>
        <v>2799.8</v>
      </c>
      <c r="AN848" s="35"/>
      <c r="AO848" s="35"/>
      <c r="AP848" s="35"/>
      <c r="AQ848" s="35"/>
      <c r="AR848" s="36">
        <f t="shared" si="446"/>
        <v>162962.23466666666</v>
      </c>
      <c r="AS848" s="35"/>
    </row>
    <row r="849" spans="1:45" s="8" customFormat="1" x14ac:dyDescent="0.2">
      <c r="A849" s="24">
        <f t="shared" si="456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27">
        <v>40848</v>
      </c>
      <c r="G849" s="24">
        <v>7</v>
      </c>
      <c r="H849" s="28">
        <v>40</v>
      </c>
      <c r="I849" s="29" t="s">
        <v>69</v>
      </c>
      <c r="J849" s="30" t="s">
        <v>28</v>
      </c>
      <c r="K849" s="29" t="s">
        <v>70</v>
      </c>
      <c r="L849" s="28" t="s">
        <v>63</v>
      </c>
      <c r="M849" s="28" t="s">
        <v>141</v>
      </c>
      <c r="N849" s="31">
        <v>6654.95</v>
      </c>
      <c r="O849" s="32"/>
      <c r="P849" s="32">
        <f t="shared" si="447"/>
        <v>6654.95</v>
      </c>
      <c r="Q849" s="35">
        <v>1091</v>
      </c>
      <c r="R849" s="35"/>
      <c r="S849" s="32"/>
      <c r="T849" s="33">
        <f t="shared" ref="T849:T892" si="458">(N849*17.5%)</f>
        <v>1164.6162499999998</v>
      </c>
      <c r="U849" s="35">
        <f t="shared" ref="U849:U892" si="459">N849*3%</f>
        <v>199.64849999999998</v>
      </c>
      <c r="V849" s="48">
        <f t="shared" si="449"/>
        <v>455.19779999999997</v>
      </c>
      <c r="W849" s="35">
        <f t="shared" ref="W849:W892" si="460">N849*2%</f>
        <v>133.09899999999999</v>
      </c>
      <c r="X849" s="41">
        <v>931.68</v>
      </c>
      <c r="Y849" s="35">
        <v>708.25</v>
      </c>
      <c r="Z849" s="32"/>
      <c r="AA849" s="49"/>
      <c r="AB849" s="35"/>
      <c r="AC849" s="41"/>
      <c r="AD849" s="35">
        <f t="shared" ref="AD849:AD892" si="461">N849*1.7%</f>
        <v>113.13415000000001</v>
      </c>
      <c r="AE849" s="35">
        <f t="shared" si="457"/>
        <v>2928.1779999999999</v>
      </c>
      <c r="AF849" s="41">
        <f t="shared" ref="AF849:AF892" si="462">(N849+X849)/30*24</f>
        <v>6069.3040000000001</v>
      </c>
      <c r="AG849" s="32">
        <f t="shared" ref="AG849:AG892" si="463">(N849+X849)/30*50</f>
        <v>12644.383333333333</v>
      </c>
      <c r="AH849" s="35">
        <v>3327.45</v>
      </c>
      <c r="AI849" s="35">
        <f t="shared" si="450"/>
        <v>3327.4749999999999</v>
      </c>
      <c r="AJ849" s="35">
        <f t="shared" si="451"/>
        <v>758.66300000000001</v>
      </c>
      <c r="AK849" s="35">
        <f t="shared" si="452"/>
        <v>1264.4383333333333</v>
      </c>
      <c r="AL849" s="35">
        <f t="shared" si="453"/>
        <v>3793.3150000000001</v>
      </c>
      <c r="AM849" s="35">
        <f t="shared" si="454"/>
        <v>3034.652</v>
      </c>
      <c r="AN849" s="35"/>
      <c r="AO849" s="35"/>
      <c r="AP849" s="35"/>
      <c r="AQ849" s="35"/>
      <c r="AR849" s="36">
        <f t="shared" si="446"/>
        <v>174566.76706666665</v>
      </c>
      <c r="AS849" s="35"/>
    </row>
    <row r="850" spans="1:45" s="8" customFormat="1" x14ac:dyDescent="0.2">
      <c r="A850" s="24">
        <f t="shared" si="456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27">
        <v>43344</v>
      </c>
      <c r="G850" s="24">
        <v>7</v>
      </c>
      <c r="H850" s="28">
        <v>40</v>
      </c>
      <c r="I850" s="29" t="s">
        <v>69</v>
      </c>
      <c r="J850" s="30" t="s">
        <v>28</v>
      </c>
      <c r="K850" s="29" t="s">
        <v>70</v>
      </c>
      <c r="L850" s="28" t="s">
        <v>63</v>
      </c>
      <c r="M850" s="28" t="s">
        <v>141</v>
      </c>
      <c r="N850" s="31">
        <v>6654.95</v>
      </c>
      <c r="O850" s="32"/>
      <c r="P850" s="32">
        <f t="shared" si="447"/>
        <v>6654.95</v>
      </c>
      <c r="Q850" s="35">
        <v>1091</v>
      </c>
      <c r="R850" s="35"/>
      <c r="S850" s="32"/>
      <c r="T850" s="33">
        <f t="shared" si="458"/>
        <v>1164.6162499999998</v>
      </c>
      <c r="U850" s="35">
        <f t="shared" si="459"/>
        <v>199.64849999999998</v>
      </c>
      <c r="V850" s="48">
        <f t="shared" si="449"/>
        <v>399.29699999999997</v>
      </c>
      <c r="W850" s="35">
        <f t="shared" si="460"/>
        <v>133.09899999999999</v>
      </c>
      <c r="X850" s="41"/>
      <c r="Y850" s="35">
        <v>708.25</v>
      </c>
      <c r="Z850" s="32"/>
      <c r="AA850" s="49"/>
      <c r="AB850" s="35"/>
      <c r="AC850" s="41"/>
      <c r="AD850" s="35">
        <f t="shared" si="461"/>
        <v>113.13415000000001</v>
      </c>
      <c r="AE850" s="35">
        <f t="shared" si="457"/>
        <v>2928.1779999999999</v>
      </c>
      <c r="AF850" s="41">
        <f t="shared" si="462"/>
        <v>5323.9599999999991</v>
      </c>
      <c r="AG850" s="32">
        <f t="shared" si="463"/>
        <v>11091.583333333332</v>
      </c>
      <c r="AH850" s="35">
        <v>3327.45</v>
      </c>
      <c r="AI850" s="35">
        <f t="shared" si="450"/>
        <v>3327.4749999999999</v>
      </c>
      <c r="AJ850" s="35">
        <f t="shared" si="451"/>
        <v>665.49499999999989</v>
      </c>
      <c r="AK850" s="35">
        <f t="shared" si="452"/>
        <v>1109.1583333333333</v>
      </c>
      <c r="AL850" s="35">
        <f t="shared" si="453"/>
        <v>3327.4749999999999</v>
      </c>
      <c r="AM850" s="35">
        <f t="shared" si="454"/>
        <v>2661.9799999999996</v>
      </c>
      <c r="AN850" s="35"/>
      <c r="AO850" s="35"/>
      <c r="AP850" s="35"/>
      <c r="AQ850" s="35"/>
      <c r="AR850" s="36">
        <f t="shared" ref="AR850:AR893" si="464">(P850+Q850+R850+S850+T850+U850+V850+W850+X850+Y850+Z850+AA850+AB850+AC850+AD850)*12+(AE850+AF850+AG850+AH850+AI850+AJ850+AK850+AL850+AM850+AN850+AO850+AP850+AQ850)</f>
        <v>159330.69346666668</v>
      </c>
      <c r="AS850" s="35"/>
    </row>
    <row r="851" spans="1:45" s="8" customFormat="1" x14ac:dyDescent="0.2">
      <c r="A851" s="24">
        <f t="shared" si="456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27">
        <v>43070</v>
      </c>
      <c r="G851" s="24">
        <v>7</v>
      </c>
      <c r="H851" s="28">
        <v>40</v>
      </c>
      <c r="I851" s="29" t="s">
        <v>69</v>
      </c>
      <c r="J851" s="30" t="s">
        <v>28</v>
      </c>
      <c r="K851" s="29" t="s">
        <v>70</v>
      </c>
      <c r="L851" s="28" t="s">
        <v>63</v>
      </c>
      <c r="M851" s="28" t="s">
        <v>141</v>
      </c>
      <c r="N851" s="31">
        <v>6654.95</v>
      </c>
      <c r="O851" s="32"/>
      <c r="P851" s="32">
        <f t="shared" ref="P851" si="465">N851+O851</f>
        <v>6654.95</v>
      </c>
      <c r="Q851" s="35">
        <v>1091</v>
      </c>
      <c r="R851" s="35"/>
      <c r="S851" s="32"/>
      <c r="T851" s="33">
        <f t="shared" si="458"/>
        <v>1164.6162499999998</v>
      </c>
      <c r="U851" s="35">
        <f t="shared" si="459"/>
        <v>199.64849999999998</v>
      </c>
      <c r="V851" s="48">
        <f t="shared" si="449"/>
        <v>399.29699999999997</v>
      </c>
      <c r="W851" s="35">
        <f t="shared" si="460"/>
        <v>133.09899999999999</v>
      </c>
      <c r="X851" s="41"/>
      <c r="Y851" s="35">
        <v>708.25</v>
      </c>
      <c r="Z851" s="32"/>
      <c r="AA851" s="49"/>
      <c r="AB851" s="35"/>
      <c r="AC851" s="41"/>
      <c r="AD851" s="35">
        <f t="shared" si="461"/>
        <v>113.13415000000001</v>
      </c>
      <c r="AE851" s="35">
        <f t="shared" si="457"/>
        <v>2928.1779999999999</v>
      </c>
      <c r="AF851" s="41">
        <f t="shared" si="462"/>
        <v>5323.9599999999991</v>
      </c>
      <c r="AG851" s="32">
        <f t="shared" si="463"/>
        <v>11091.583333333332</v>
      </c>
      <c r="AH851" s="35">
        <v>3327.45</v>
      </c>
      <c r="AI851" s="35">
        <f t="shared" si="450"/>
        <v>3327.4749999999999</v>
      </c>
      <c r="AJ851" s="35">
        <f t="shared" si="451"/>
        <v>665.49499999999989</v>
      </c>
      <c r="AK851" s="35">
        <f t="shared" si="452"/>
        <v>1109.1583333333333</v>
      </c>
      <c r="AL851" s="35">
        <f t="shared" si="453"/>
        <v>3327.4749999999999</v>
      </c>
      <c r="AM851" s="35">
        <f t="shared" si="454"/>
        <v>2661.9799999999996</v>
      </c>
      <c r="AN851" s="35"/>
      <c r="AO851" s="35"/>
      <c r="AP851" s="35"/>
      <c r="AQ851" s="35"/>
      <c r="AR851" s="36">
        <f t="shared" si="464"/>
        <v>159330.69346666668</v>
      </c>
      <c r="AS851" s="35"/>
    </row>
    <row r="852" spans="1:45" s="8" customFormat="1" x14ac:dyDescent="0.2">
      <c r="A852" s="24">
        <f t="shared" si="456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27">
        <v>43453</v>
      </c>
      <c r="G852" s="24">
        <v>4</v>
      </c>
      <c r="H852" s="28">
        <v>40</v>
      </c>
      <c r="I852" s="29" t="s">
        <v>69</v>
      </c>
      <c r="J852" s="30" t="s">
        <v>33</v>
      </c>
      <c r="K852" s="29" t="s">
        <v>70</v>
      </c>
      <c r="L852" s="28" t="s">
        <v>63</v>
      </c>
      <c r="M852" s="28" t="s">
        <v>141</v>
      </c>
      <c r="N852" s="31">
        <v>5723.25</v>
      </c>
      <c r="O852" s="32"/>
      <c r="P852" s="32">
        <f t="shared" si="447"/>
        <v>5723.25</v>
      </c>
      <c r="Q852" s="35">
        <v>1091</v>
      </c>
      <c r="R852" s="35"/>
      <c r="S852" s="32"/>
      <c r="T852" s="33">
        <f t="shared" si="458"/>
        <v>1001.5687499999999</v>
      </c>
      <c r="U852" s="35">
        <f t="shared" si="459"/>
        <v>171.69749999999999</v>
      </c>
      <c r="V852" s="48">
        <f t="shared" si="449"/>
        <v>343.39499999999998</v>
      </c>
      <c r="W852" s="35">
        <f t="shared" si="460"/>
        <v>114.465</v>
      </c>
      <c r="X852" s="41"/>
      <c r="Y852" s="35">
        <v>708.25</v>
      </c>
      <c r="Z852" s="32"/>
      <c r="AA852" s="49"/>
      <c r="AB852" s="35"/>
      <c r="AC852" s="41"/>
      <c r="AD852" s="35">
        <f t="shared" si="461"/>
        <v>97.29525000000001</v>
      </c>
      <c r="AE852" s="35">
        <f t="shared" si="457"/>
        <v>2518.23</v>
      </c>
      <c r="AF852" s="41">
        <f t="shared" si="462"/>
        <v>4578.6000000000004</v>
      </c>
      <c r="AG852" s="32">
        <f t="shared" si="463"/>
        <v>9538.75</v>
      </c>
      <c r="AH852" s="35">
        <v>1295.71</v>
      </c>
      <c r="AI852" s="35">
        <f t="shared" si="450"/>
        <v>2861.625</v>
      </c>
      <c r="AJ852" s="35">
        <f t="shared" si="451"/>
        <v>572.32500000000005</v>
      </c>
      <c r="AK852" s="35">
        <f t="shared" si="452"/>
        <v>953.875</v>
      </c>
      <c r="AL852" s="35">
        <f t="shared" si="453"/>
        <v>2861.625</v>
      </c>
      <c r="AM852" s="35">
        <f t="shared" si="454"/>
        <v>2289.3000000000002</v>
      </c>
      <c r="AN852" s="35"/>
      <c r="AO852" s="35"/>
      <c r="AP852" s="35"/>
      <c r="AQ852" s="35"/>
      <c r="AR852" s="36">
        <f t="shared" si="464"/>
        <v>138481.098</v>
      </c>
      <c r="AS852" s="35"/>
    </row>
    <row r="853" spans="1:45" s="8" customFormat="1" x14ac:dyDescent="0.2">
      <c r="A853" s="24">
        <f t="shared" si="456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27">
        <v>43497</v>
      </c>
      <c r="G853" s="24">
        <v>4</v>
      </c>
      <c r="H853" s="28">
        <v>40</v>
      </c>
      <c r="I853" s="29" t="s">
        <v>69</v>
      </c>
      <c r="J853" s="30" t="s">
        <v>33</v>
      </c>
      <c r="K853" s="29" t="s">
        <v>70</v>
      </c>
      <c r="L853" s="28" t="s">
        <v>63</v>
      </c>
      <c r="M853" s="28" t="s">
        <v>141</v>
      </c>
      <c r="N853" s="31">
        <v>5723.25</v>
      </c>
      <c r="O853" s="32"/>
      <c r="P853" s="32">
        <f t="shared" si="447"/>
        <v>5723.25</v>
      </c>
      <c r="Q853" s="35">
        <v>1091</v>
      </c>
      <c r="R853" s="35"/>
      <c r="S853" s="32"/>
      <c r="T853" s="33">
        <f t="shared" si="458"/>
        <v>1001.5687499999999</v>
      </c>
      <c r="U853" s="35">
        <f t="shared" si="459"/>
        <v>171.69749999999999</v>
      </c>
      <c r="V853" s="48">
        <f t="shared" si="449"/>
        <v>343.39499999999998</v>
      </c>
      <c r="W853" s="35">
        <f t="shared" si="460"/>
        <v>114.465</v>
      </c>
      <c r="X853" s="41"/>
      <c r="Y853" s="35">
        <v>708.25</v>
      </c>
      <c r="Z853" s="32"/>
      <c r="AA853" s="49"/>
      <c r="AB853" s="35"/>
      <c r="AC853" s="41"/>
      <c r="AD853" s="35">
        <f t="shared" si="461"/>
        <v>97.29525000000001</v>
      </c>
      <c r="AE853" s="35">
        <f t="shared" si="457"/>
        <v>2518.23</v>
      </c>
      <c r="AF853" s="41">
        <f t="shared" si="462"/>
        <v>4578.6000000000004</v>
      </c>
      <c r="AG853" s="32">
        <f t="shared" si="463"/>
        <v>9538.75</v>
      </c>
      <c r="AH853" s="35">
        <v>1295.71</v>
      </c>
      <c r="AI853" s="35">
        <f t="shared" si="450"/>
        <v>2861.625</v>
      </c>
      <c r="AJ853" s="35">
        <f t="shared" si="451"/>
        <v>572.32500000000005</v>
      </c>
      <c r="AK853" s="35">
        <f t="shared" si="452"/>
        <v>953.875</v>
      </c>
      <c r="AL853" s="35">
        <f t="shared" si="453"/>
        <v>2861.625</v>
      </c>
      <c r="AM853" s="35">
        <f t="shared" si="454"/>
        <v>2289.3000000000002</v>
      </c>
      <c r="AN853" s="35"/>
      <c r="AO853" s="35"/>
      <c r="AP853" s="35"/>
      <c r="AQ853" s="35"/>
      <c r="AR853" s="36">
        <f t="shared" si="464"/>
        <v>138481.098</v>
      </c>
      <c r="AS853" s="35"/>
    </row>
    <row r="854" spans="1:45" s="8" customFormat="1" x14ac:dyDescent="0.2">
      <c r="A854" s="24">
        <f t="shared" si="456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27">
        <v>41821</v>
      </c>
      <c r="G854" s="24">
        <v>4</v>
      </c>
      <c r="H854" s="28">
        <v>40</v>
      </c>
      <c r="I854" s="29" t="s">
        <v>69</v>
      </c>
      <c r="J854" s="30" t="s">
        <v>29</v>
      </c>
      <c r="K854" s="29" t="s">
        <v>70</v>
      </c>
      <c r="L854" s="28" t="s">
        <v>63</v>
      </c>
      <c r="M854" s="28" t="s">
        <v>141</v>
      </c>
      <c r="N854" s="31">
        <v>5723.25</v>
      </c>
      <c r="O854" s="32"/>
      <c r="P854" s="32">
        <f t="shared" si="447"/>
        <v>5723.25</v>
      </c>
      <c r="Q854" s="35">
        <v>1091</v>
      </c>
      <c r="R854" s="35"/>
      <c r="S854" s="32"/>
      <c r="T854" s="33">
        <f t="shared" si="458"/>
        <v>1001.5687499999999</v>
      </c>
      <c r="U854" s="35">
        <f t="shared" si="459"/>
        <v>171.69749999999999</v>
      </c>
      <c r="V854" s="48">
        <f t="shared" si="449"/>
        <v>377.73419999999999</v>
      </c>
      <c r="W854" s="35">
        <f t="shared" si="460"/>
        <v>114.465</v>
      </c>
      <c r="X854" s="41">
        <v>572.32000000000005</v>
      </c>
      <c r="Y854" s="35">
        <v>708.25</v>
      </c>
      <c r="Z854" s="32"/>
      <c r="AA854" s="49"/>
      <c r="AB854" s="35"/>
      <c r="AC854" s="41"/>
      <c r="AD854" s="35">
        <f t="shared" si="461"/>
        <v>97.29525000000001</v>
      </c>
      <c r="AE854" s="35">
        <f t="shared" si="457"/>
        <v>2518.23</v>
      </c>
      <c r="AF854" s="41">
        <f t="shared" si="462"/>
        <v>5036.4560000000001</v>
      </c>
      <c r="AG854" s="32">
        <f t="shared" si="463"/>
        <v>10492.616666666667</v>
      </c>
      <c r="AH854" s="35">
        <v>2861.55</v>
      </c>
      <c r="AI854" s="35">
        <f t="shared" si="450"/>
        <v>2861.625</v>
      </c>
      <c r="AJ854" s="35">
        <f t="shared" si="451"/>
        <v>629.55700000000002</v>
      </c>
      <c r="AK854" s="35">
        <f t="shared" si="452"/>
        <v>1049.2616666666665</v>
      </c>
      <c r="AL854" s="35">
        <f t="shared" si="453"/>
        <v>3147.7849999999999</v>
      </c>
      <c r="AM854" s="35">
        <f t="shared" si="454"/>
        <v>2518.2280000000001</v>
      </c>
      <c r="AN854" s="35"/>
      <c r="AO854" s="35"/>
      <c r="AP854" s="35"/>
      <c r="AQ854" s="35"/>
      <c r="AR854" s="36">
        <f t="shared" si="464"/>
        <v>149406.27773333335</v>
      </c>
      <c r="AS854" s="35"/>
    </row>
    <row r="855" spans="1:45" s="8" customFormat="1" x14ac:dyDescent="0.2">
      <c r="A855" s="24">
        <f t="shared" si="456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27">
        <v>41765</v>
      </c>
      <c r="G855" s="24">
        <v>4</v>
      </c>
      <c r="H855" s="28">
        <v>40</v>
      </c>
      <c r="I855" s="29" t="s">
        <v>69</v>
      </c>
      <c r="J855" s="30" t="s">
        <v>32</v>
      </c>
      <c r="K855" s="29" t="s">
        <v>70</v>
      </c>
      <c r="L855" s="28" t="s">
        <v>63</v>
      </c>
      <c r="M855" s="28" t="s">
        <v>141</v>
      </c>
      <c r="N855" s="31">
        <v>5723.25</v>
      </c>
      <c r="O855" s="32"/>
      <c r="P855" s="32">
        <f t="shared" si="447"/>
        <v>5723.25</v>
      </c>
      <c r="Q855" s="35">
        <v>1091</v>
      </c>
      <c r="R855" s="35"/>
      <c r="S855" s="32"/>
      <c r="T855" s="33">
        <f t="shared" si="458"/>
        <v>1001.5687499999999</v>
      </c>
      <c r="U855" s="35">
        <f t="shared" si="459"/>
        <v>171.69749999999999</v>
      </c>
      <c r="V855" s="48">
        <f t="shared" si="449"/>
        <v>385.39260000000002</v>
      </c>
      <c r="W855" s="35">
        <f t="shared" si="460"/>
        <v>114.465</v>
      </c>
      <c r="X855" s="41">
        <v>699.96</v>
      </c>
      <c r="Y855" s="35">
        <v>708.25</v>
      </c>
      <c r="Z855" s="32"/>
      <c r="AA855" s="49"/>
      <c r="AB855" s="35"/>
      <c r="AC855" s="41"/>
      <c r="AD855" s="35">
        <f t="shared" si="461"/>
        <v>97.29525000000001</v>
      </c>
      <c r="AE855" s="35">
        <f t="shared" si="457"/>
        <v>2518.23</v>
      </c>
      <c r="AF855" s="41">
        <f t="shared" si="462"/>
        <v>5138.5680000000002</v>
      </c>
      <c r="AG855" s="32">
        <f t="shared" si="463"/>
        <v>10705.35</v>
      </c>
      <c r="AH855" s="35">
        <v>3499.8</v>
      </c>
      <c r="AI855" s="35">
        <f t="shared" si="450"/>
        <v>2861.625</v>
      </c>
      <c r="AJ855" s="35">
        <f t="shared" si="451"/>
        <v>642.32100000000003</v>
      </c>
      <c r="AK855" s="35">
        <f t="shared" si="452"/>
        <v>1070.5350000000001</v>
      </c>
      <c r="AL855" s="35">
        <f t="shared" si="453"/>
        <v>3211.605</v>
      </c>
      <c r="AM855" s="35">
        <f t="shared" si="454"/>
        <v>2569.2840000000001</v>
      </c>
      <c r="AN855" s="35"/>
      <c r="AO855" s="35"/>
      <c r="AP855" s="35"/>
      <c r="AQ855" s="35"/>
      <c r="AR855" s="36">
        <f t="shared" si="464"/>
        <v>152131.86719999998</v>
      </c>
      <c r="AS855" s="35"/>
    </row>
    <row r="856" spans="1:45" s="8" customFormat="1" x14ac:dyDescent="0.2">
      <c r="A856" s="24">
        <f t="shared" si="456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27">
        <v>43374</v>
      </c>
      <c r="G856" s="24">
        <v>4</v>
      </c>
      <c r="H856" s="28">
        <v>40</v>
      </c>
      <c r="I856" s="29" t="s">
        <v>69</v>
      </c>
      <c r="J856" s="30" t="s">
        <v>32</v>
      </c>
      <c r="K856" s="29" t="s">
        <v>70</v>
      </c>
      <c r="L856" s="28" t="s">
        <v>63</v>
      </c>
      <c r="M856" s="28" t="s">
        <v>141</v>
      </c>
      <c r="N856" s="31">
        <v>5723.25</v>
      </c>
      <c r="O856" s="32"/>
      <c r="P856" s="32">
        <f t="shared" si="447"/>
        <v>5723.25</v>
      </c>
      <c r="Q856" s="35">
        <v>1091</v>
      </c>
      <c r="R856" s="35"/>
      <c r="S856" s="32"/>
      <c r="T856" s="33">
        <f t="shared" si="458"/>
        <v>1001.5687499999999</v>
      </c>
      <c r="U856" s="35">
        <f t="shared" si="459"/>
        <v>171.69749999999999</v>
      </c>
      <c r="V856" s="48">
        <f t="shared" si="449"/>
        <v>343.39499999999998</v>
      </c>
      <c r="W856" s="35">
        <f t="shared" si="460"/>
        <v>114.465</v>
      </c>
      <c r="X856" s="41"/>
      <c r="Y856" s="35">
        <v>708.25</v>
      </c>
      <c r="Z856" s="32"/>
      <c r="AA856" s="49"/>
      <c r="AB856" s="35"/>
      <c r="AC856" s="41"/>
      <c r="AD856" s="35">
        <f t="shared" si="461"/>
        <v>97.29525000000001</v>
      </c>
      <c r="AE856" s="35">
        <f t="shared" si="457"/>
        <v>2518.23</v>
      </c>
      <c r="AF856" s="41">
        <f t="shared" si="462"/>
        <v>4578.6000000000004</v>
      </c>
      <c r="AG856" s="32">
        <f t="shared" si="463"/>
        <v>9538.75</v>
      </c>
      <c r="AH856" s="35">
        <v>0</v>
      </c>
      <c r="AI856" s="35">
        <f t="shared" si="450"/>
        <v>2861.625</v>
      </c>
      <c r="AJ856" s="35">
        <f t="shared" si="451"/>
        <v>572.32500000000005</v>
      </c>
      <c r="AK856" s="35">
        <f t="shared" si="452"/>
        <v>953.875</v>
      </c>
      <c r="AL856" s="35">
        <f t="shared" si="453"/>
        <v>2861.625</v>
      </c>
      <c r="AM856" s="35">
        <f t="shared" si="454"/>
        <v>2289.3000000000002</v>
      </c>
      <c r="AN856" s="35"/>
      <c r="AO856" s="35"/>
      <c r="AP856" s="35"/>
      <c r="AQ856" s="35"/>
      <c r="AR856" s="36">
        <f t="shared" si="464"/>
        <v>137185.38800000001</v>
      </c>
      <c r="AS856" s="35"/>
    </row>
    <row r="857" spans="1:45" s="8" customFormat="1" x14ac:dyDescent="0.2">
      <c r="A857" s="24">
        <f t="shared" si="456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27">
        <v>42767</v>
      </c>
      <c r="G857" s="24">
        <v>4</v>
      </c>
      <c r="H857" s="28">
        <v>40</v>
      </c>
      <c r="I857" s="29" t="s">
        <v>69</v>
      </c>
      <c r="J857" s="30" t="s">
        <v>30</v>
      </c>
      <c r="K857" s="29" t="s">
        <v>70</v>
      </c>
      <c r="L857" s="28" t="s">
        <v>63</v>
      </c>
      <c r="M857" s="28" t="s">
        <v>141</v>
      </c>
      <c r="N857" s="31">
        <v>5723.25</v>
      </c>
      <c r="O857" s="32"/>
      <c r="P857" s="32">
        <f>N857+O857</f>
        <v>5723.25</v>
      </c>
      <c r="Q857" s="35">
        <v>1091</v>
      </c>
      <c r="R857" s="35"/>
      <c r="S857" s="32"/>
      <c r="T857" s="33">
        <f t="shared" si="458"/>
        <v>1001.5687499999999</v>
      </c>
      <c r="U857" s="35">
        <f t="shared" si="459"/>
        <v>171.69749999999999</v>
      </c>
      <c r="V857" s="48">
        <f t="shared" si="449"/>
        <v>343.39499999999998</v>
      </c>
      <c r="W857" s="35">
        <f t="shared" si="460"/>
        <v>114.465</v>
      </c>
      <c r="X857" s="41"/>
      <c r="Y857" s="35">
        <v>708.25</v>
      </c>
      <c r="Z857" s="32"/>
      <c r="AA857" s="49"/>
      <c r="AB857" s="35"/>
      <c r="AC857" s="41"/>
      <c r="AD857" s="35">
        <f t="shared" si="461"/>
        <v>97.29525000000001</v>
      </c>
      <c r="AE857" s="35">
        <f t="shared" si="457"/>
        <v>2518.23</v>
      </c>
      <c r="AF857" s="41">
        <f t="shared" si="462"/>
        <v>4578.6000000000004</v>
      </c>
      <c r="AG857" s="32">
        <f t="shared" si="463"/>
        <v>9538.75</v>
      </c>
      <c r="AH857" s="35">
        <v>2861.55</v>
      </c>
      <c r="AI857" s="35">
        <f t="shared" si="450"/>
        <v>2861.625</v>
      </c>
      <c r="AJ857" s="35">
        <f t="shared" si="451"/>
        <v>572.32500000000005</v>
      </c>
      <c r="AK857" s="35">
        <f t="shared" si="452"/>
        <v>953.875</v>
      </c>
      <c r="AL857" s="35">
        <f t="shared" si="453"/>
        <v>2861.625</v>
      </c>
      <c r="AM857" s="35">
        <f t="shared" si="454"/>
        <v>2289.3000000000002</v>
      </c>
      <c r="AN857" s="35"/>
      <c r="AO857" s="35"/>
      <c r="AP857" s="35"/>
      <c r="AQ857" s="35"/>
      <c r="AR857" s="36">
        <f t="shared" si="464"/>
        <v>140046.93799999999</v>
      </c>
      <c r="AS857" s="35"/>
    </row>
    <row r="858" spans="1:45" s="8" customFormat="1" x14ac:dyDescent="0.2">
      <c r="A858" s="24">
        <f t="shared" si="456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27">
        <v>41594</v>
      </c>
      <c r="G858" s="24">
        <v>4</v>
      </c>
      <c r="H858" s="28">
        <v>40</v>
      </c>
      <c r="I858" s="29" t="s">
        <v>69</v>
      </c>
      <c r="J858" s="30" t="s">
        <v>30</v>
      </c>
      <c r="K858" s="29" t="s">
        <v>70</v>
      </c>
      <c r="L858" s="28" t="s">
        <v>63</v>
      </c>
      <c r="M858" s="28" t="s">
        <v>141</v>
      </c>
      <c r="N858" s="31">
        <v>5723.25</v>
      </c>
      <c r="O858" s="32"/>
      <c r="P858" s="32">
        <f t="shared" si="447"/>
        <v>5723.25</v>
      </c>
      <c r="Q858" s="35">
        <v>1091</v>
      </c>
      <c r="R858" s="35"/>
      <c r="S858" s="32"/>
      <c r="T858" s="33">
        <f t="shared" si="458"/>
        <v>1001.5687499999999</v>
      </c>
      <c r="U858" s="35">
        <f t="shared" si="459"/>
        <v>171.69749999999999</v>
      </c>
      <c r="V858" s="48">
        <f t="shared" si="449"/>
        <v>377.73419999999999</v>
      </c>
      <c r="W858" s="35">
        <f t="shared" si="460"/>
        <v>114.465</v>
      </c>
      <c r="X858" s="41">
        <v>572.32000000000005</v>
      </c>
      <c r="Y858" s="35">
        <v>708.25</v>
      </c>
      <c r="Z858" s="32"/>
      <c r="AA858" s="49"/>
      <c r="AB858" s="35"/>
      <c r="AC858" s="41"/>
      <c r="AD858" s="35">
        <f t="shared" si="461"/>
        <v>97.29525000000001</v>
      </c>
      <c r="AE858" s="35">
        <f t="shared" si="457"/>
        <v>2518.23</v>
      </c>
      <c r="AF858" s="41">
        <f t="shared" si="462"/>
        <v>5036.4560000000001</v>
      </c>
      <c r="AG858" s="32">
        <f t="shared" si="463"/>
        <v>10492.616666666667</v>
      </c>
      <c r="AH858" s="35">
        <v>2861.55</v>
      </c>
      <c r="AI858" s="35">
        <f t="shared" si="450"/>
        <v>2861.625</v>
      </c>
      <c r="AJ858" s="35">
        <f t="shared" si="451"/>
        <v>629.55700000000002</v>
      </c>
      <c r="AK858" s="35">
        <f t="shared" si="452"/>
        <v>1049.2616666666665</v>
      </c>
      <c r="AL858" s="35">
        <f t="shared" si="453"/>
        <v>3147.7849999999999</v>
      </c>
      <c r="AM858" s="35">
        <f t="shared" si="454"/>
        <v>2518.2280000000001</v>
      </c>
      <c r="AN858" s="35"/>
      <c r="AO858" s="35"/>
      <c r="AP858" s="35"/>
      <c r="AQ858" s="35"/>
      <c r="AR858" s="36">
        <f t="shared" si="464"/>
        <v>149406.27773333335</v>
      </c>
      <c r="AS858" s="35"/>
    </row>
    <row r="859" spans="1:45" s="8" customFormat="1" x14ac:dyDescent="0.2">
      <c r="A859" s="24">
        <f t="shared" si="456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27">
        <v>40513</v>
      </c>
      <c r="G859" s="24">
        <v>4</v>
      </c>
      <c r="H859" s="28">
        <v>40</v>
      </c>
      <c r="I859" s="29" t="s">
        <v>69</v>
      </c>
      <c r="J859" s="30" t="s">
        <v>30</v>
      </c>
      <c r="K859" s="29" t="s">
        <v>70</v>
      </c>
      <c r="L859" s="28" t="s">
        <v>63</v>
      </c>
      <c r="M859" s="28" t="s">
        <v>141</v>
      </c>
      <c r="N859" s="31">
        <v>5723.25</v>
      </c>
      <c r="O859" s="32"/>
      <c r="P859" s="32">
        <f t="shared" si="447"/>
        <v>5723.25</v>
      </c>
      <c r="Q859" s="35">
        <v>1091</v>
      </c>
      <c r="R859" s="35"/>
      <c r="S859" s="32"/>
      <c r="T859" s="33">
        <f t="shared" si="458"/>
        <v>1001.5687499999999</v>
      </c>
      <c r="U859" s="35">
        <f t="shared" si="459"/>
        <v>171.69749999999999</v>
      </c>
      <c r="V859" s="48">
        <f t="shared" si="449"/>
        <v>398.33699999999999</v>
      </c>
      <c r="W859" s="35">
        <f t="shared" si="460"/>
        <v>114.465</v>
      </c>
      <c r="X859" s="41">
        <v>915.7</v>
      </c>
      <c r="Y859" s="35">
        <v>708.25</v>
      </c>
      <c r="Z859" s="32"/>
      <c r="AA859" s="49"/>
      <c r="AB859" s="35"/>
      <c r="AC859" s="41"/>
      <c r="AD859" s="35">
        <f t="shared" si="461"/>
        <v>97.29525000000001</v>
      </c>
      <c r="AE859" s="35">
        <f t="shared" si="457"/>
        <v>2518.23</v>
      </c>
      <c r="AF859" s="41">
        <f t="shared" si="462"/>
        <v>5311.16</v>
      </c>
      <c r="AG859" s="32">
        <f t="shared" si="463"/>
        <v>11064.916666666666</v>
      </c>
      <c r="AH859" s="35">
        <v>2861.55</v>
      </c>
      <c r="AI859" s="35">
        <f t="shared" si="450"/>
        <v>2861.625</v>
      </c>
      <c r="AJ859" s="35">
        <f t="shared" si="451"/>
        <v>663.89499999999998</v>
      </c>
      <c r="AK859" s="35">
        <f t="shared" si="452"/>
        <v>1106.4916666666666</v>
      </c>
      <c r="AL859" s="35">
        <f t="shared" si="453"/>
        <v>3319.4749999999999</v>
      </c>
      <c r="AM859" s="35">
        <f t="shared" si="454"/>
        <v>2655.58</v>
      </c>
      <c r="AN859" s="35"/>
      <c r="AO859" s="35"/>
      <c r="AP859" s="35"/>
      <c r="AQ859" s="35"/>
      <c r="AR859" s="36">
        <f t="shared" si="464"/>
        <v>155021.68533333333</v>
      </c>
      <c r="AS859" s="35"/>
    </row>
    <row r="860" spans="1:45" s="8" customFormat="1" x14ac:dyDescent="0.2">
      <c r="A860" s="24">
        <f t="shared" si="456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27">
        <v>43222</v>
      </c>
      <c r="G860" s="24">
        <v>4</v>
      </c>
      <c r="H860" s="28">
        <v>40</v>
      </c>
      <c r="I860" s="29" t="s">
        <v>69</v>
      </c>
      <c r="J860" s="30" t="s">
        <v>30</v>
      </c>
      <c r="K860" s="29" t="s">
        <v>70</v>
      </c>
      <c r="L860" s="28" t="s">
        <v>63</v>
      </c>
      <c r="M860" s="28" t="s">
        <v>141</v>
      </c>
      <c r="N860" s="31">
        <v>5723.25</v>
      </c>
      <c r="O860" s="32"/>
      <c r="P860" s="32">
        <f t="shared" ref="P860" si="466">N860+O860</f>
        <v>5723.25</v>
      </c>
      <c r="Q860" s="35">
        <v>1091</v>
      </c>
      <c r="R860" s="35"/>
      <c r="S860" s="32"/>
      <c r="T860" s="33">
        <f t="shared" si="458"/>
        <v>1001.5687499999999</v>
      </c>
      <c r="U860" s="35">
        <f t="shared" si="459"/>
        <v>171.69749999999999</v>
      </c>
      <c r="V860" s="48">
        <f t="shared" si="449"/>
        <v>343.39499999999998</v>
      </c>
      <c r="W860" s="35">
        <f t="shared" si="460"/>
        <v>114.465</v>
      </c>
      <c r="X860" s="41"/>
      <c r="Y860" s="35">
        <v>708.25</v>
      </c>
      <c r="Z860" s="32"/>
      <c r="AA860" s="49"/>
      <c r="AB860" s="35"/>
      <c r="AC860" s="41"/>
      <c r="AD860" s="35">
        <f t="shared" si="461"/>
        <v>97.29525000000001</v>
      </c>
      <c r="AE860" s="35">
        <f t="shared" si="457"/>
        <v>2518.23</v>
      </c>
      <c r="AF860" s="41">
        <f t="shared" si="462"/>
        <v>4578.6000000000004</v>
      </c>
      <c r="AG860" s="32">
        <f t="shared" si="463"/>
        <v>9538.75</v>
      </c>
      <c r="AH860" s="35">
        <v>2861.55</v>
      </c>
      <c r="AI860" s="35">
        <f t="shared" si="450"/>
        <v>2861.625</v>
      </c>
      <c r="AJ860" s="35">
        <f t="shared" si="451"/>
        <v>572.32500000000005</v>
      </c>
      <c r="AK860" s="35">
        <f t="shared" si="452"/>
        <v>953.875</v>
      </c>
      <c r="AL860" s="35">
        <f t="shared" si="453"/>
        <v>2861.625</v>
      </c>
      <c r="AM860" s="35">
        <f t="shared" si="454"/>
        <v>2289.3000000000002</v>
      </c>
      <c r="AN860" s="35"/>
      <c r="AO860" s="35"/>
      <c r="AP860" s="35"/>
      <c r="AQ860" s="35"/>
      <c r="AR860" s="36">
        <f t="shared" si="464"/>
        <v>140046.93799999999</v>
      </c>
      <c r="AS860" s="35"/>
    </row>
    <row r="861" spans="1:45" s="8" customFormat="1" x14ac:dyDescent="0.2">
      <c r="A861" s="24">
        <f t="shared" si="456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27">
        <v>42117</v>
      </c>
      <c r="G861" s="24">
        <v>3</v>
      </c>
      <c r="H861" s="28">
        <v>40</v>
      </c>
      <c r="I861" s="29" t="s">
        <v>69</v>
      </c>
      <c r="J861" s="30" t="s">
        <v>34</v>
      </c>
      <c r="K861" s="29" t="s">
        <v>70</v>
      </c>
      <c r="L861" s="28" t="s">
        <v>63</v>
      </c>
      <c r="M861" s="28" t="s">
        <v>141</v>
      </c>
      <c r="N861" s="31">
        <v>5473.6</v>
      </c>
      <c r="O861" s="32"/>
      <c r="P861" s="32">
        <f t="shared" si="447"/>
        <v>5473.6</v>
      </c>
      <c r="Q861" s="35">
        <v>1091</v>
      </c>
      <c r="R861" s="35"/>
      <c r="S861" s="32"/>
      <c r="T861" s="33">
        <f t="shared" si="458"/>
        <v>957.88</v>
      </c>
      <c r="U861" s="35">
        <f t="shared" si="459"/>
        <v>164.208</v>
      </c>
      <c r="V861" s="48">
        <f t="shared" si="449"/>
        <v>328.416</v>
      </c>
      <c r="W861" s="35">
        <f t="shared" si="460"/>
        <v>109.47200000000001</v>
      </c>
      <c r="X861" s="41"/>
      <c r="Y861" s="35">
        <v>708.25</v>
      </c>
      <c r="Z861" s="32"/>
      <c r="AA861" s="49"/>
      <c r="AB861" s="35"/>
      <c r="AC861" s="41">
        <v>1180</v>
      </c>
      <c r="AD861" s="35">
        <f t="shared" si="461"/>
        <v>93.051200000000009</v>
      </c>
      <c r="AE861" s="35">
        <f t="shared" si="457"/>
        <v>2408.384</v>
      </c>
      <c r="AF861" s="41">
        <f t="shared" si="462"/>
        <v>4378.88</v>
      </c>
      <c r="AG861" s="32">
        <f t="shared" si="463"/>
        <v>9122.6666666666679</v>
      </c>
      <c r="AH861" s="35">
        <v>2736.75</v>
      </c>
      <c r="AI861" s="35">
        <f t="shared" si="450"/>
        <v>2736.8</v>
      </c>
      <c r="AJ861" s="35">
        <f t="shared" si="451"/>
        <v>547.36</v>
      </c>
      <c r="AK861" s="35">
        <f t="shared" si="452"/>
        <v>912.26666666666677</v>
      </c>
      <c r="AL861" s="35">
        <f t="shared" si="453"/>
        <v>2736.8</v>
      </c>
      <c r="AM861" s="35">
        <f t="shared" si="454"/>
        <v>2189.44</v>
      </c>
      <c r="AN861" s="35"/>
      <c r="AO861" s="35"/>
      <c r="AP861" s="35"/>
      <c r="AQ861" s="35"/>
      <c r="AR861" s="36">
        <f t="shared" si="464"/>
        <v>149039.87373333334</v>
      </c>
      <c r="AS861" s="35"/>
    </row>
    <row r="862" spans="1:45" s="8" customFormat="1" x14ac:dyDescent="0.2">
      <c r="A862" s="24">
        <f t="shared" si="456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27"/>
      <c r="G862" s="24">
        <v>3</v>
      </c>
      <c r="H862" s="28">
        <v>40</v>
      </c>
      <c r="I862" s="29" t="s">
        <v>69</v>
      </c>
      <c r="J862" s="30" t="s">
        <v>34</v>
      </c>
      <c r="K862" s="29" t="s">
        <v>70</v>
      </c>
      <c r="L862" s="28" t="s">
        <v>63</v>
      </c>
      <c r="M862" s="28"/>
      <c r="N862" s="31">
        <v>5473.6</v>
      </c>
      <c r="O862" s="32"/>
      <c r="P862" s="32">
        <f t="shared" si="447"/>
        <v>5473.6</v>
      </c>
      <c r="Q862" s="35">
        <v>1091</v>
      </c>
      <c r="R862" s="35"/>
      <c r="S862" s="32"/>
      <c r="T862" s="33">
        <f t="shared" si="458"/>
        <v>957.88</v>
      </c>
      <c r="U862" s="35">
        <f t="shared" si="459"/>
        <v>164.208</v>
      </c>
      <c r="V862" s="48">
        <f t="shared" si="449"/>
        <v>328.416</v>
      </c>
      <c r="W862" s="35">
        <f t="shared" si="460"/>
        <v>109.47200000000001</v>
      </c>
      <c r="X862" s="41"/>
      <c r="Y862" s="35">
        <v>708.25</v>
      </c>
      <c r="Z862" s="32"/>
      <c r="AA862" s="49"/>
      <c r="AB862" s="35"/>
      <c r="AC862" s="41"/>
      <c r="AD862" s="35">
        <f t="shared" si="461"/>
        <v>93.051200000000009</v>
      </c>
      <c r="AE862" s="35">
        <f t="shared" si="457"/>
        <v>2408.384</v>
      </c>
      <c r="AF862" s="41">
        <f t="shared" si="462"/>
        <v>4378.88</v>
      </c>
      <c r="AG862" s="32">
        <f t="shared" si="463"/>
        <v>9122.6666666666679</v>
      </c>
      <c r="AH862" s="35">
        <v>0</v>
      </c>
      <c r="AI862" s="35">
        <f t="shared" si="450"/>
        <v>2736.8</v>
      </c>
      <c r="AJ862" s="35">
        <f t="shared" si="451"/>
        <v>547.36</v>
      </c>
      <c r="AK862" s="35">
        <f t="shared" si="452"/>
        <v>912.26666666666677</v>
      </c>
      <c r="AL862" s="35">
        <f t="shared" si="453"/>
        <v>2736.8</v>
      </c>
      <c r="AM862" s="35">
        <f t="shared" si="454"/>
        <v>2189.44</v>
      </c>
      <c r="AN862" s="35"/>
      <c r="AO862" s="35"/>
      <c r="AP862" s="35"/>
      <c r="AQ862" s="35"/>
      <c r="AR862" s="36">
        <f t="shared" si="464"/>
        <v>132143.12373333334</v>
      </c>
      <c r="AS862" s="35" t="s">
        <v>72</v>
      </c>
    </row>
    <row r="863" spans="1:45" s="8" customFormat="1" x14ac:dyDescent="0.2">
      <c r="A863" s="24">
        <f t="shared" si="456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27">
        <v>43222</v>
      </c>
      <c r="G863" s="24">
        <v>3</v>
      </c>
      <c r="H863" s="28">
        <v>40</v>
      </c>
      <c r="I863" s="29" t="s">
        <v>69</v>
      </c>
      <c r="J863" s="30" t="s">
        <v>34</v>
      </c>
      <c r="K863" s="29" t="s">
        <v>70</v>
      </c>
      <c r="L863" s="28" t="s">
        <v>63</v>
      </c>
      <c r="M863" s="28" t="s">
        <v>141</v>
      </c>
      <c r="N863" s="31">
        <v>5473.6</v>
      </c>
      <c r="O863" s="32"/>
      <c r="P863" s="32">
        <f t="shared" ref="P863" si="467">N863+O863</f>
        <v>5473.6</v>
      </c>
      <c r="Q863" s="35">
        <v>1091</v>
      </c>
      <c r="R863" s="35"/>
      <c r="S863" s="32"/>
      <c r="T863" s="33">
        <f t="shared" si="458"/>
        <v>957.88</v>
      </c>
      <c r="U863" s="35">
        <f t="shared" si="459"/>
        <v>164.208</v>
      </c>
      <c r="V863" s="48">
        <f t="shared" si="449"/>
        <v>328.416</v>
      </c>
      <c r="W863" s="35">
        <f t="shared" si="460"/>
        <v>109.47200000000001</v>
      </c>
      <c r="X863" s="41"/>
      <c r="Y863" s="35">
        <v>708.25</v>
      </c>
      <c r="Z863" s="32"/>
      <c r="AA863" s="49"/>
      <c r="AB863" s="35"/>
      <c r="AC863" s="41"/>
      <c r="AD863" s="35">
        <f t="shared" si="461"/>
        <v>93.051200000000009</v>
      </c>
      <c r="AE863" s="35">
        <f t="shared" si="457"/>
        <v>2408.384</v>
      </c>
      <c r="AF863" s="41">
        <f t="shared" si="462"/>
        <v>4378.88</v>
      </c>
      <c r="AG863" s="32">
        <f t="shared" si="463"/>
        <v>9122.6666666666679</v>
      </c>
      <c r="AH863" s="35">
        <v>1239.1400000000001</v>
      </c>
      <c r="AI863" s="35">
        <f t="shared" si="450"/>
        <v>2736.8</v>
      </c>
      <c r="AJ863" s="35">
        <f t="shared" si="451"/>
        <v>547.36</v>
      </c>
      <c r="AK863" s="35">
        <f t="shared" si="452"/>
        <v>912.26666666666677</v>
      </c>
      <c r="AL863" s="35">
        <f t="shared" si="453"/>
        <v>2736.8</v>
      </c>
      <c r="AM863" s="35">
        <f t="shared" si="454"/>
        <v>2189.44</v>
      </c>
      <c r="AN863" s="35"/>
      <c r="AO863" s="35"/>
      <c r="AP863" s="35"/>
      <c r="AQ863" s="35"/>
      <c r="AR863" s="36">
        <f t="shared" si="464"/>
        <v>133382.26373333333</v>
      </c>
      <c r="AS863" s="35"/>
    </row>
    <row r="864" spans="1:45" s="8" customFormat="1" x14ac:dyDescent="0.2">
      <c r="A864" s="24">
        <f t="shared" si="456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27">
        <v>40770</v>
      </c>
      <c r="G864" s="24"/>
      <c r="H864" s="28">
        <v>40</v>
      </c>
      <c r="I864" s="29" t="s">
        <v>68</v>
      </c>
      <c r="J864" s="30" t="s">
        <v>178</v>
      </c>
      <c r="K864" s="29" t="s">
        <v>70</v>
      </c>
      <c r="L864" s="28" t="s">
        <v>64</v>
      </c>
      <c r="M864" s="28" t="s">
        <v>141</v>
      </c>
      <c r="N864" s="31">
        <v>40914.699999999997</v>
      </c>
      <c r="O864" s="32"/>
      <c r="P864" s="32">
        <f t="shared" si="447"/>
        <v>40914.699999999997</v>
      </c>
      <c r="Q864" s="35">
        <v>1091</v>
      </c>
      <c r="R864" s="35"/>
      <c r="S864" s="32"/>
      <c r="T864" s="33">
        <f t="shared" si="458"/>
        <v>7160.0724999999993</v>
      </c>
      <c r="U864" s="35">
        <f t="shared" si="459"/>
        <v>1227.4409999999998</v>
      </c>
      <c r="V864" s="47">
        <v>1292.6300000000001</v>
      </c>
      <c r="W864" s="35">
        <f t="shared" si="460"/>
        <v>818.29399999999998</v>
      </c>
      <c r="X864" s="41"/>
      <c r="Y864" s="35"/>
      <c r="Z864" s="32"/>
      <c r="AA864" s="49"/>
      <c r="AB864" s="35"/>
      <c r="AC864" s="41"/>
      <c r="AD864" s="35">
        <f t="shared" si="461"/>
        <v>695.54989999999998</v>
      </c>
      <c r="AE864" s="35">
        <f t="shared" si="457"/>
        <v>18002.468000000001</v>
      </c>
      <c r="AF864" s="41">
        <f t="shared" si="462"/>
        <v>32731.759999999998</v>
      </c>
      <c r="AG864" s="32">
        <f t="shared" si="463"/>
        <v>68191.166666666657</v>
      </c>
      <c r="AH864" s="35">
        <v>0</v>
      </c>
      <c r="AI864" s="35">
        <v>9666.0499999999993</v>
      </c>
      <c r="AJ864" s="35"/>
      <c r="AK864" s="35"/>
      <c r="AL864" s="35"/>
      <c r="AM864" s="35"/>
      <c r="AN864" s="35"/>
      <c r="AO864" s="35"/>
      <c r="AP864" s="35"/>
      <c r="AQ864" s="35"/>
      <c r="AR864" s="36">
        <f t="shared" si="464"/>
        <v>766987.69346666662</v>
      </c>
      <c r="AS864" s="35"/>
    </row>
    <row r="865" spans="1:45" s="8" customFormat="1" x14ac:dyDescent="0.2">
      <c r="A865" s="24">
        <f t="shared" si="456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27">
        <v>43540</v>
      </c>
      <c r="G865" s="24"/>
      <c r="H865" s="28">
        <v>40</v>
      </c>
      <c r="I865" s="29" t="s">
        <v>68</v>
      </c>
      <c r="J865" s="30" t="s">
        <v>157</v>
      </c>
      <c r="K865" s="29" t="s">
        <v>70</v>
      </c>
      <c r="L865" s="28" t="s">
        <v>64</v>
      </c>
      <c r="M865" s="28" t="s">
        <v>142</v>
      </c>
      <c r="N865" s="31">
        <v>29113.45</v>
      </c>
      <c r="O865" s="32"/>
      <c r="P865" s="32">
        <f t="shared" si="447"/>
        <v>29113.45</v>
      </c>
      <c r="Q865" s="35">
        <v>1091</v>
      </c>
      <c r="R865" s="35"/>
      <c r="S865" s="32"/>
      <c r="T865" s="33">
        <f t="shared" si="458"/>
        <v>5094.8537500000002</v>
      </c>
      <c r="U865" s="35">
        <f t="shared" si="459"/>
        <v>873.40350000000001</v>
      </c>
      <c r="V865" s="47">
        <v>1292.6300000000001</v>
      </c>
      <c r="W865" s="35">
        <f t="shared" si="460"/>
        <v>582.26900000000001</v>
      </c>
      <c r="X865" s="41"/>
      <c r="Y865" s="35"/>
      <c r="Z865" s="32"/>
      <c r="AA865" s="49"/>
      <c r="AB865" s="35"/>
      <c r="AC865" s="41"/>
      <c r="AD865" s="35">
        <f t="shared" si="461"/>
        <v>494.92865000000006</v>
      </c>
      <c r="AE865" s="35">
        <f t="shared" si="457"/>
        <v>12809.918</v>
      </c>
      <c r="AF865" s="41">
        <f t="shared" si="462"/>
        <v>23290.760000000002</v>
      </c>
      <c r="AG865" s="32">
        <f t="shared" si="463"/>
        <v>48522.416666666672</v>
      </c>
      <c r="AH865" s="35">
        <v>0</v>
      </c>
      <c r="AI865" s="35">
        <v>9666.0499999999993</v>
      </c>
      <c r="AJ865" s="35"/>
      <c r="AK865" s="35"/>
      <c r="AL865" s="35"/>
      <c r="AM865" s="35"/>
      <c r="AN865" s="35"/>
      <c r="AO865" s="35"/>
      <c r="AP865" s="35"/>
      <c r="AQ865" s="35"/>
      <c r="AR865" s="36">
        <f t="shared" si="464"/>
        <v>556799.56346666662</v>
      </c>
      <c r="AS865" s="35"/>
    </row>
    <row r="866" spans="1:45" s="8" customFormat="1" x14ac:dyDescent="0.2">
      <c r="A866" s="24">
        <f t="shared" si="456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27">
        <v>43662</v>
      </c>
      <c r="G866" s="24"/>
      <c r="H866" s="28">
        <v>40</v>
      </c>
      <c r="I866" s="29" t="s">
        <v>68</v>
      </c>
      <c r="J866" s="30" t="s">
        <v>157</v>
      </c>
      <c r="K866" s="29" t="s">
        <v>70</v>
      </c>
      <c r="L866" s="28" t="s">
        <v>64</v>
      </c>
      <c r="M866" s="28" t="s">
        <v>142</v>
      </c>
      <c r="N866" s="31">
        <v>29113.45</v>
      </c>
      <c r="O866" s="32"/>
      <c r="P866" s="32">
        <f t="shared" si="447"/>
        <v>29113.45</v>
      </c>
      <c r="Q866" s="35">
        <v>1091</v>
      </c>
      <c r="R866" s="35"/>
      <c r="S866" s="32"/>
      <c r="T866" s="33">
        <f t="shared" si="458"/>
        <v>5094.8537500000002</v>
      </c>
      <c r="U866" s="35">
        <f t="shared" si="459"/>
        <v>873.40350000000001</v>
      </c>
      <c r="V866" s="47">
        <v>1292.6300000000001</v>
      </c>
      <c r="W866" s="35">
        <f t="shared" si="460"/>
        <v>582.26900000000001</v>
      </c>
      <c r="X866" s="41"/>
      <c r="Y866" s="35"/>
      <c r="Z866" s="32"/>
      <c r="AA866" s="49"/>
      <c r="AB866" s="35"/>
      <c r="AC866" s="41"/>
      <c r="AD866" s="35">
        <f t="shared" si="461"/>
        <v>494.92865000000006</v>
      </c>
      <c r="AE866" s="35">
        <f t="shared" si="457"/>
        <v>12809.918</v>
      </c>
      <c r="AF866" s="41">
        <f t="shared" si="462"/>
        <v>23290.760000000002</v>
      </c>
      <c r="AG866" s="32">
        <f t="shared" si="463"/>
        <v>48522.416666666672</v>
      </c>
      <c r="AH866" s="35">
        <v>0</v>
      </c>
      <c r="AI866" s="35">
        <v>9666.0499999999993</v>
      </c>
      <c r="AJ866" s="35"/>
      <c r="AK866" s="35"/>
      <c r="AL866" s="35"/>
      <c r="AM866" s="35"/>
      <c r="AN866" s="35"/>
      <c r="AO866" s="35"/>
      <c r="AP866" s="35"/>
      <c r="AQ866" s="35"/>
      <c r="AR866" s="36">
        <f t="shared" si="464"/>
        <v>556799.56346666662</v>
      </c>
      <c r="AS866" s="35"/>
    </row>
    <row r="867" spans="1:45" s="8" customFormat="1" x14ac:dyDescent="0.2">
      <c r="A867" s="24">
        <f t="shared" si="456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27">
        <v>37681</v>
      </c>
      <c r="G867" s="24">
        <v>14</v>
      </c>
      <c r="H867" s="28">
        <v>40</v>
      </c>
      <c r="I867" s="29" t="s">
        <v>69</v>
      </c>
      <c r="J867" s="30" t="s">
        <v>21</v>
      </c>
      <c r="K867" s="29" t="s">
        <v>70</v>
      </c>
      <c r="L867" s="28" t="s">
        <v>64</v>
      </c>
      <c r="M867" s="28" t="s">
        <v>141</v>
      </c>
      <c r="N867" s="31">
        <v>9666.0499999999993</v>
      </c>
      <c r="O867" s="32"/>
      <c r="P867" s="32">
        <f t="shared" ref="P867:P923" si="468">N867+O867</f>
        <v>9666.0499999999993</v>
      </c>
      <c r="Q867" s="35">
        <v>1091</v>
      </c>
      <c r="R867" s="35"/>
      <c r="S867" s="32"/>
      <c r="T867" s="33">
        <f t="shared" si="458"/>
        <v>1691.5587499999997</v>
      </c>
      <c r="U867" s="35">
        <f t="shared" si="459"/>
        <v>289.98149999999998</v>
      </c>
      <c r="V867" s="48">
        <f t="shared" ref="V867:V892" si="469">(N867+X867)*6%</f>
        <v>765.5501999999999</v>
      </c>
      <c r="W867" s="35">
        <f t="shared" si="460"/>
        <v>193.321</v>
      </c>
      <c r="X867" s="41">
        <v>3093.12</v>
      </c>
      <c r="Y867" s="35">
        <v>708.25</v>
      </c>
      <c r="Z867" s="32"/>
      <c r="AA867" s="49"/>
      <c r="AB867" s="35"/>
      <c r="AC867" s="41"/>
      <c r="AD867" s="35">
        <f t="shared" si="461"/>
        <v>164.32284999999999</v>
      </c>
      <c r="AE867" s="35">
        <f t="shared" si="457"/>
        <v>4253.0619999999999</v>
      </c>
      <c r="AF867" s="41">
        <f t="shared" si="462"/>
        <v>10207.335999999998</v>
      </c>
      <c r="AG867" s="32">
        <f t="shared" si="463"/>
        <v>21265.283333333329</v>
      </c>
      <c r="AH867" s="35">
        <v>4833</v>
      </c>
      <c r="AI867" s="35">
        <f t="shared" ref="AI867:AI892" si="470">(N867/30)*15</f>
        <v>4833.0249999999996</v>
      </c>
      <c r="AJ867" s="35">
        <f t="shared" ref="AJ867:AJ892" si="471">(N867+X867)/30*3</f>
        <v>1275.9169999999997</v>
      </c>
      <c r="AK867" s="35">
        <f t="shared" ref="AK867:AK892" si="472">(N867+X867)/30*5</f>
        <v>2126.5283333333327</v>
      </c>
      <c r="AL867" s="35">
        <f t="shared" ref="AL867:AL892" si="473">(N867+X867)/30*15</f>
        <v>6379.5849999999991</v>
      </c>
      <c r="AM867" s="35">
        <f t="shared" ref="AM867:AM892" si="474">(N867+X867)/30*12</f>
        <v>5103.6679999999988</v>
      </c>
      <c r="AN867" s="35"/>
      <c r="AO867" s="35"/>
      <c r="AP867" s="35"/>
      <c r="AQ867" s="35"/>
      <c r="AR867" s="36">
        <f t="shared" si="464"/>
        <v>272235.25626666663</v>
      </c>
      <c r="AS867" s="35"/>
    </row>
    <row r="868" spans="1:45" s="8" customFormat="1" x14ac:dyDescent="0.2">
      <c r="A868" s="24">
        <f t="shared" si="456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27">
        <v>38580</v>
      </c>
      <c r="G868" s="24">
        <v>14</v>
      </c>
      <c r="H868" s="28">
        <v>40</v>
      </c>
      <c r="I868" s="29" t="s">
        <v>69</v>
      </c>
      <c r="J868" s="30" t="s">
        <v>21</v>
      </c>
      <c r="K868" s="29" t="s">
        <v>70</v>
      </c>
      <c r="L868" s="28" t="s">
        <v>64</v>
      </c>
      <c r="M868" s="28" t="s">
        <v>141</v>
      </c>
      <c r="N868" s="31">
        <v>9666.0499999999993</v>
      </c>
      <c r="O868" s="32"/>
      <c r="P868" s="32">
        <f t="shared" si="468"/>
        <v>9666.0499999999993</v>
      </c>
      <c r="Q868" s="35">
        <v>1091</v>
      </c>
      <c r="R868" s="35"/>
      <c r="S868" s="32"/>
      <c r="T868" s="33">
        <f t="shared" si="458"/>
        <v>1691.5587499999997</v>
      </c>
      <c r="U868" s="35">
        <f t="shared" si="459"/>
        <v>289.98149999999998</v>
      </c>
      <c r="V868" s="48">
        <f t="shared" si="469"/>
        <v>742.35179999999991</v>
      </c>
      <c r="W868" s="35">
        <f t="shared" si="460"/>
        <v>193.321</v>
      </c>
      <c r="X868" s="41">
        <v>2706.48</v>
      </c>
      <c r="Y868" s="35">
        <v>708.25</v>
      </c>
      <c r="Z868" s="32"/>
      <c r="AA868" s="49"/>
      <c r="AB868" s="35"/>
      <c r="AC868" s="41"/>
      <c r="AD868" s="35">
        <f t="shared" si="461"/>
        <v>164.32284999999999</v>
      </c>
      <c r="AE868" s="35">
        <f t="shared" si="457"/>
        <v>4253.0619999999999</v>
      </c>
      <c r="AF868" s="41">
        <f t="shared" si="462"/>
        <v>9898.0239999999976</v>
      </c>
      <c r="AG868" s="32">
        <f t="shared" si="463"/>
        <v>20620.883333333331</v>
      </c>
      <c r="AH868" s="35">
        <v>4833</v>
      </c>
      <c r="AI868" s="35">
        <f t="shared" si="470"/>
        <v>4833.0249999999996</v>
      </c>
      <c r="AJ868" s="35">
        <f t="shared" si="471"/>
        <v>1237.2529999999997</v>
      </c>
      <c r="AK868" s="35">
        <f t="shared" si="472"/>
        <v>2062.0883333333331</v>
      </c>
      <c r="AL868" s="35">
        <f t="shared" si="473"/>
        <v>6186.2649999999994</v>
      </c>
      <c r="AM868" s="35">
        <f t="shared" si="474"/>
        <v>4949.0119999999988</v>
      </c>
      <c r="AN868" s="35"/>
      <c r="AO868" s="35"/>
      <c r="AP868" s="35"/>
      <c r="AQ868" s="35"/>
      <c r="AR868" s="36">
        <f t="shared" si="464"/>
        <v>265912.40346666658</v>
      </c>
      <c r="AS868" s="35"/>
    </row>
    <row r="869" spans="1:45" s="8" customFormat="1" x14ac:dyDescent="0.2">
      <c r="A869" s="24">
        <f t="shared" si="456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27">
        <v>40848</v>
      </c>
      <c r="G869" s="24">
        <v>14</v>
      </c>
      <c r="H869" s="28">
        <v>40</v>
      </c>
      <c r="I869" s="29" t="s">
        <v>69</v>
      </c>
      <c r="J869" s="30" t="s">
        <v>21</v>
      </c>
      <c r="K869" s="29" t="s">
        <v>70</v>
      </c>
      <c r="L869" s="28" t="s">
        <v>64</v>
      </c>
      <c r="M869" s="28" t="s">
        <v>141</v>
      </c>
      <c r="N869" s="31">
        <v>9666.0499999999993</v>
      </c>
      <c r="O869" s="32"/>
      <c r="P869" s="32">
        <f t="shared" ref="P869" si="475">N869+O869</f>
        <v>9666.0499999999993</v>
      </c>
      <c r="Q869" s="35">
        <v>1091</v>
      </c>
      <c r="R869" s="35"/>
      <c r="S869" s="32"/>
      <c r="T869" s="33">
        <f t="shared" si="458"/>
        <v>1691.5587499999997</v>
      </c>
      <c r="U869" s="35">
        <f t="shared" si="459"/>
        <v>289.98149999999998</v>
      </c>
      <c r="V869" s="48">
        <f t="shared" si="469"/>
        <v>661.15739999999994</v>
      </c>
      <c r="W869" s="35">
        <f t="shared" si="460"/>
        <v>193.321</v>
      </c>
      <c r="X869" s="41">
        <v>1353.24</v>
      </c>
      <c r="Y869" s="35">
        <v>708.25</v>
      </c>
      <c r="Z869" s="32"/>
      <c r="AA869" s="49"/>
      <c r="AB869" s="35"/>
      <c r="AC869" s="41"/>
      <c r="AD869" s="35">
        <f t="shared" si="461"/>
        <v>164.32284999999999</v>
      </c>
      <c r="AE869" s="35">
        <f t="shared" si="457"/>
        <v>4253.0619999999999</v>
      </c>
      <c r="AF869" s="41">
        <f t="shared" si="462"/>
        <v>8815.4320000000007</v>
      </c>
      <c r="AG869" s="32">
        <f t="shared" si="463"/>
        <v>18365.483333333334</v>
      </c>
      <c r="AH869" s="35">
        <v>4833</v>
      </c>
      <c r="AI869" s="35">
        <f t="shared" si="470"/>
        <v>4833.0249999999996</v>
      </c>
      <c r="AJ869" s="35">
        <f t="shared" si="471"/>
        <v>1101.9290000000001</v>
      </c>
      <c r="AK869" s="35">
        <f t="shared" si="472"/>
        <v>1836.5483333333332</v>
      </c>
      <c r="AL869" s="35">
        <f t="shared" si="473"/>
        <v>5509.6449999999995</v>
      </c>
      <c r="AM869" s="35">
        <f t="shared" si="474"/>
        <v>4407.7160000000003</v>
      </c>
      <c r="AN869" s="35"/>
      <c r="AO869" s="35"/>
      <c r="AP869" s="35"/>
      <c r="AQ869" s="35"/>
      <c r="AR869" s="36">
        <f t="shared" si="464"/>
        <v>243782.41866666666</v>
      </c>
      <c r="AS869" s="35"/>
    </row>
    <row r="870" spans="1:45" s="8" customFormat="1" x14ac:dyDescent="0.2">
      <c r="A870" s="24">
        <f t="shared" si="456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27">
        <v>40933</v>
      </c>
      <c r="G870" s="24">
        <v>13</v>
      </c>
      <c r="H870" s="28">
        <v>40</v>
      </c>
      <c r="I870" s="29" t="s">
        <v>69</v>
      </c>
      <c r="J870" s="30" t="s">
        <v>23</v>
      </c>
      <c r="K870" s="29" t="s">
        <v>70</v>
      </c>
      <c r="L870" s="28" t="s">
        <v>64</v>
      </c>
      <c r="M870" s="28" t="s">
        <v>141</v>
      </c>
      <c r="N870" s="31">
        <v>9006.5499999999993</v>
      </c>
      <c r="O870" s="32"/>
      <c r="P870" s="32">
        <f t="shared" ref="P870" si="476">N870+O870</f>
        <v>9006.5499999999993</v>
      </c>
      <c r="Q870" s="35">
        <v>1091</v>
      </c>
      <c r="R870" s="35"/>
      <c r="S870" s="32"/>
      <c r="T870" s="33">
        <f t="shared" si="458"/>
        <v>1576.1462499999998</v>
      </c>
      <c r="U870" s="35">
        <f t="shared" si="459"/>
        <v>270.19649999999996</v>
      </c>
      <c r="V870" s="48">
        <f t="shared" si="469"/>
        <v>616.04819999999995</v>
      </c>
      <c r="W870" s="35">
        <f t="shared" si="460"/>
        <v>180.131</v>
      </c>
      <c r="X870" s="41">
        <v>1260.92</v>
      </c>
      <c r="Y870" s="35">
        <v>708.25</v>
      </c>
      <c r="Z870" s="32"/>
      <c r="AA870" s="49"/>
      <c r="AB870" s="35"/>
      <c r="AC870" s="41"/>
      <c r="AD870" s="35">
        <f t="shared" si="461"/>
        <v>153.11134999999999</v>
      </c>
      <c r="AE870" s="35">
        <f t="shared" si="457"/>
        <v>3962.8820000000001</v>
      </c>
      <c r="AF870" s="41">
        <f t="shared" si="462"/>
        <v>8213.9759999999987</v>
      </c>
      <c r="AG870" s="32">
        <f t="shared" si="463"/>
        <v>17112.449999999997</v>
      </c>
      <c r="AH870" s="35">
        <v>4503.3</v>
      </c>
      <c r="AI870" s="35">
        <f t="shared" si="470"/>
        <v>4503.2749999999996</v>
      </c>
      <c r="AJ870" s="35">
        <f t="shared" si="471"/>
        <v>1026.7469999999998</v>
      </c>
      <c r="AK870" s="35">
        <f t="shared" si="472"/>
        <v>1711.2449999999999</v>
      </c>
      <c r="AL870" s="35">
        <f t="shared" si="473"/>
        <v>5133.7349999999997</v>
      </c>
      <c r="AM870" s="35">
        <f t="shared" si="474"/>
        <v>4106.9879999999994</v>
      </c>
      <c r="AN870" s="35"/>
      <c r="AO870" s="35"/>
      <c r="AP870" s="35"/>
      <c r="AQ870" s="35"/>
      <c r="AR870" s="36">
        <f t="shared" si="464"/>
        <v>228622.83759999997</v>
      </c>
      <c r="AS870" s="35"/>
    </row>
    <row r="871" spans="1:45" s="8" customFormat="1" x14ac:dyDescent="0.2">
      <c r="A871" s="24">
        <f t="shared" si="456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27">
        <v>41521</v>
      </c>
      <c r="G871" s="24">
        <v>8</v>
      </c>
      <c r="H871" s="28">
        <v>40</v>
      </c>
      <c r="I871" s="29" t="s">
        <v>69</v>
      </c>
      <c r="J871" s="30" t="s">
        <v>27</v>
      </c>
      <c r="K871" s="29" t="s">
        <v>70</v>
      </c>
      <c r="L871" s="28" t="s">
        <v>64</v>
      </c>
      <c r="M871" s="28" t="s">
        <v>141</v>
      </c>
      <c r="N871" s="31">
        <v>6999.5</v>
      </c>
      <c r="O871" s="32"/>
      <c r="P871" s="32">
        <f t="shared" si="468"/>
        <v>6999.5</v>
      </c>
      <c r="Q871" s="35">
        <v>1091</v>
      </c>
      <c r="R871" s="35"/>
      <c r="S871" s="32"/>
      <c r="T871" s="33">
        <f t="shared" si="458"/>
        <v>1224.9124999999999</v>
      </c>
      <c r="U871" s="35">
        <f t="shared" si="459"/>
        <v>209.98499999999999</v>
      </c>
      <c r="V871" s="48">
        <f t="shared" si="469"/>
        <v>469.52760000000001</v>
      </c>
      <c r="W871" s="35">
        <f t="shared" si="460"/>
        <v>139.99</v>
      </c>
      <c r="X871" s="41">
        <v>825.96</v>
      </c>
      <c r="Y871" s="35">
        <v>708.25</v>
      </c>
      <c r="Z871" s="32"/>
      <c r="AA871" s="49"/>
      <c r="AB871" s="35"/>
      <c r="AC871" s="41"/>
      <c r="AD871" s="35">
        <f t="shared" si="461"/>
        <v>118.9915</v>
      </c>
      <c r="AE871" s="35">
        <f t="shared" si="457"/>
        <v>3079.78</v>
      </c>
      <c r="AF871" s="41">
        <f t="shared" si="462"/>
        <v>6260.3679999999995</v>
      </c>
      <c r="AG871" s="32">
        <f t="shared" si="463"/>
        <v>13042.433333333332</v>
      </c>
      <c r="AH871" s="35">
        <v>3499.8</v>
      </c>
      <c r="AI871" s="35">
        <f t="shared" si="470"/>
        <v>3499.75</v>
      </c>
      <c r="AJ871" s="35">
        <f t="shared" si="471"/>
        <v>782.54599999999994</v>
      </c>
      <c r="AK871" s="35">
        <f t="shared" si="472"/>
        <v>1304.2433333333333</v>
      </c>
      <c r="AL871" s="35">
        <f t="shared" si="473"/>
        <v>3912.7299999999996</v>
      </c>
      <c r="AM871" s="35">
        <f t="shared" si="474"/>
        <v>3130.1839999999997</v>
      </c>
      <c r="AN871" s="35"/>
      <c r="AO871" s="35"/>
      <c r="AP871" s="35"/>
      <c r="AQ871" s="35"/>
      <c r="AR871" s="36">
        <f t="shared" si="464"/>
        <v>179969.23386666668</v>
      </c>
      <c r="AS871" s="35"/>
    </row>
    <row r="872" spans="1:45" s="8" customFormat="1" x14ac:dyDescent="0.2">
      <c r="A872" s="24">
        <f t="shared" si="456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27">
        <v>41045</v>
      </c>
      <c r="G872" s="24">
        <v>8</v>
      </c>
      <c r="H872" s="28">
        <v>40</v>
      </c>
      <c r="I872" s="29" t="s">
        <v>69</v>
      </c>
      <c r="J872" s="30" t="s">
        <v>27</v>
      </c>
      <c r="K872" s="29" t="s">
        <v>70</v>
      </c>
      <c r="L872" s="28" t="s">
        <v>64</v>
      </c>
      <c r="M872" s="28" t="s">
        <v>141</v>
      </c>
      <c r="N872" s="31">
        <v>6999.5</v>
      </c>
      <c r="O872" s="32"/>
      <c r="P872" s="32">
        <f t="shared" si="468"/>
        <v>6999.5</v>
      </c>
      <c r="Q872" s="35">
        <v>1091</v>
      </c>
      <c r="R872" s="35"/>
      <c r="S872" s="32"/>
      <c r="T872" s="33">
        <f t="shared" si="458"/>
        <v>1224.9124999999999</v>
      </c>
      <c r="U872" s="35">
        <f t="shared" si="459"/>
        <v>209.98499999999999</v>
      </c>
      <c r="V872" s="48">
        <f t="shared" si="469"/>
        <v>478.76640000000003</v>
      </c>
      <c r="W872" s="35">
        <f t="shared" si="460"/>
        <v>139.99</v>
      </c>
      <c r="X872" s="41">
        <v>979.94</v>
      </c>
      <c r="Y872" s="35">
        <v>708.25</v>
      </c>
      <c r="Z872" s="32"/>
      <c r="AA872" s="49"/>
      <c r="AB872" s="35"/>
      <c r="AC872" s="41"/>
      <c r="AD872" s="35">
        <f t="shared" si="461"/>
        <v>118.9915</v>
      </c>
      <c r="AE872" s="35">
        <f t="shared" si="457"/>
        <v>3079.78</v>
      </c>
      <c r="AF872" s="41">
        <f t="shared" si="462"/>
        <v>6383.5519999999997</v>
      </c>
      <c r="AG872" s="32">
        <f t="shared" si="463"/>
        <v>13299.066666666668</v>
      </c>
      <c r="AH872" s="35">
        <v>3499.8</v>
      </c>
      <c r="AI872" s="35">
        <f t="shared" si="470"/>
        <v>3499.75</v>
      </c>
      <c r="AJ872" s="35">
        <f t="shared" si="471"/>
        <v>797.94399999999996</v>
      </c>
      <c r="AK872" s="35">
        <f t="shared" si="472"/>
        <v>1329.9066666666668</v>
      </c>
      <c r="AL872" s="35">
        <f t="shared" si="473"/>
        <v>3989.7200000000003</v>
      </c>
      <c r="AM872" s="35">
        <f t="shared" si="474"/>
        <v>3191.7759999999998</v>
      </c>
      <c r="AN872" s="35"/>
      <c r="AO872" s="35"/>
      <c r="AP872" s="35"/>
      <c r="AQ872" s="35"/>
      <c r="AR872" s="36">
        <f t="shared" si="464"/>
        <v>182487.32013333333</v>
      </c>
      <c r="AS872" s="35"/>
    </row>
    <row r="873" spans="1:45" s="8" customFormat="1" x14ac:dyDescent="0.2">
      <c r="A873" s="24">
        <f t="shared" si="456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27">
        <v>43359</v>
      </c>
      <c r="G873" s="24">
        <v>8</v>
      </c>
      <c r="H873" s="28">
        <v>40</v>
      </c>
      <c r="I873" s="29" t="s">
        <v>69</v>
      </c>
      <c r="J873" s="30" t="s">
        <v>37</v>
      </c>
      <c r="K873" s="29" t="s">
        <v>70</v>
      </c>
      <c r="L873" s="28" t="s">
        <v>64</v>
      </c>
      <c r="M873" s="28" t="s">
        <v>141</v>
      </c>
      <c r="N873" s="31">
        <v>6999.5</v>
      </c>
      <c r="O873" s="32"/>
      <c r="P873" s="32">
        <f t="shared" si="468"/>
        <v>6999.5</v>
      </c>
      <c r="Q873" s="35">
        <v>1091</v>
      </c>
      <c r="R873" s="35"/>
      <c r="S873" s="32"/>
      <c r="T873" s="33">
        <f t="shared" si="458"/>
        <v>1224.9124999999999</v>
      </c>
      <c r="U873" s="35">
        <f t="shared" si="459"/>
        <v>209.98499999999999</v>
      </c>
      <c r="V873" s="48">
        <f t="shared" si="469"/>
        <v>419.96999999999997</v>
      </c>
      <c r="W873" s="35">
        <f t="shared" si="460"/>
        <v>139.99</v>
      </c>
      <c r="X873" s="41"/>
      <c r="Y873" s="35">
        <v>708.25</v>
      </c>
      <c r="Z873" s="32"/>
      <c r="AA873" s="49"/>
      <c r="AB873" s="35"/>
      <c r="AC873" s="41"/>
      <c r="AD873" s="35">
        <f t="shared" si="461"/>
        <v>118.9915</v>
      </c>
      <c r="AE873" s="35">
        <f t="shared" si="457"/>
        <v>3079.78</v>
      </c>
      <c r="AF873" s="41">
        <f t="shared" si="462"/>
        <v>5599.6</v>
      </c>
      <c r="AG873" s="32">
        <f t="shared" si="463"/>
        <v>11665.833333333334</v>
      </c>
      <c r="AH873" s="35">
        <v>3499.8</v>
      </c>
      <c r="AI873" s="35">
        <f t="shared" si="470"/>
        <v>3499.75</v>
      </c>
      <c r="AJ873" s="35">
        <f t="shared" si="471"/>
        <v>699.95</v>
      </c>
      <c r="AK873" s="35">
        <f t="shared" si="472"/>
        <v>1166.5833333333333</v>
      </c>
      <c r="AL873" s="35">
        <f t="shared" si="473"/>
        <v>3499.75</v>
      </c>
      <c r="AM873" s="35">
        <f t="shared" si="474"/>
        <v>2799.8</v>
      </c>
      <c r="AN873" s="35"/>
      <c r="AO873" s="35"/>
      <c r="AP873" s="35"/>
      <c r="AQ873" s="35"/>
      <c r="AR873" s="36">
        <f t="shared" si="464"/>
        <v>166462.03466666664</v>
      </c>
      <c r="AS873" s="35"/>
    </row>
    <row r="874" spans="1:45" s="8" customFormat="1" x14ac:dyDescent="0.2">
      <c r="A874" s="24">
        <f t="shared" si="456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27">
        <v>38914</v>
      </c>
      <c r="G874" s="24">
        <v>8</v>
      </c>
      <c r="H874" s="28">
        <v>40</v>
      </c>
      <c r="I874" s="29" t="s">
        <v>69</v>
      </c>
      <c r="J874" s="30" t="s">
        <v>37</v>
      </c>
      <c r="K874" s="29" t="s">
        <v>70</v>
      </c>
      <c r="L874" s="28" t="s">
        <v>64</v>
      </c>
      <c r="M874" s="28" t="s">
        <v>141</v>
      </c>
      <c r="N874" s="31">
        <v>6999.5</v>
      </c>
      <c r="O874" s="32"/>
      <c r="P874" s="32">
        <f t="shared" si="468"/>
        <v>6999.5</v>
      </c>
      <c r="Q874" s="35">
        <v>1091</v>
      </c>
      <c r="R874" s="35"/>
      <c r="S874" s="32"/>
      <c r="T874" s="33">
        <f t="shared" si="458"/>
        <v>1224.9124999999999</v>
      </c>
      <c r="U874" s="35">
        <f t="shared" si="459"/>
        <v>209.98499999999999</v>
      </c>
      <c r="V874" s="48">
        <f t="shared" si="469"/>
        <v>529.16399999999999</v>
      </c>
      <c r="W874" s="35">
        <f t="shared" si="460"/>
        <v>139.99</v>
      </c>
      <c r="X874" s="41">
        <v>1819.9</v>
      </c>
      <c r="Y874" s="35">
        <v>708.25</v>
      </c>
      <c r="Z874" s="32"/>
      <c r="AA874" s="49"/>
      <c r="AB874" s="35"/>
      <c r="AC874" s="41"/>
      <c r="AD874" s="35">
        <f t="shared" si="461"/>
        <v>118.9915</v>
      </c>
      <c r="AE874" s="35">
        <f t="shared" si="457"/>
        <v>3079.78</v>
      </c>
      <c r="AF874" s="41">
        <f t="shared" si="462"/>
        <v>7055.5199999999986</v>
      </c>
      <c r="AG874" s="32">
        <f t="shared" si="463"/>
        <v>14698.999999999998</v>
      </c>
      <c r="AH874" s="35">
        <v>3499.8</v>
      </c>
      <c r="AI874" s="35">
        <f t="shared" si="470"/>
        <v>3499.75</v>
      </c>
      <c r="AJ874" s="35">
        <f t="shared" si="471"/>
        <v>881.93999999999983</v>
      </c>
      <c r="AK874" s="35">
        <f t="shared" si="472"/>
        <v>1469.8999999999999</v>
      </c>
      <c r="AL874" s="35">
        <f t="shared" si="473"/>
        <v>4409.7</v>
      </c>
      <c r="AM874" s="35">
        <f t="shared" si="474"/>
        <v>3527.7599999999993</v>
      </c>
      <c r="AN874" s="35"/>
      <c r="AO874" s="35"/>
      <c r="AP874" s="35"/>
      <c r="AQ874" s="35"/>
      <c r="AR874" s="36">
        <f t="shared" si="464"/>
        <v>196223.46600000001</v>
      </c>
      <c r="AS874" s="35"/>
    </row>
    <row r="875" spans="1:45" s="8" customFormat="1" x14ac:dyDescent="0.2">
      <c r="A875" s="24">
        <f t="shared" si="456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27"/>
      <c r="G875" s="24">
        <v>8</v>
      </c>
      <c r="H875" s="28">
        <v>40</v>
      </c>
      <c r="I875" s="29" t="s">
        <v>68</v>
      </c>
      <c r="J875" s="30" t="s">
        <v>38</v>
      </c>
      <c r="K875" s="29" t="s">
        <v>70</v>
      </c>
      <c r="L875" s="28" t="s">
        <v>64</v>
      </c>
      <c r="M875" s="28"/>
      <c r="N875" s="31">
        <v>6999.5</v>
      </c>
      <c r="O875" s="32"/>
      <c r="P875" s="32">
        <f>N875+O875</f>
        <v>6999.5</v>
      </c>
      <c r="Q875" s="35">
        <v>1091</v>
      </c>
      <c r="R875" s="35"/>
      <c r="S875" s="32"/>
      <c r="T875" s="33">
        <f t="shared" si="458"/>
        <v>1224.9124999999999</v>
      </c>
      <c r="U875" s="35">
        <f t="shared" si="459"/>
        <v>209.98499999999999</v>
      </c>
      <c r="V875" s="48">
        <f t="shared" si="469"/>
        <v>419.96999999999997</v>
      </c>
      <c r="W875" s="35">
        <f t="shared" si="460"/>
        <v>139.99</v>
      </c>
      <c r="X875" s="41"/>
      <c r="Y875" s="35">
        <v>708.25</v>
      </c>
      <c r="Z875" s="32"/>
      <c r="AA875" s="49"/>
      <c r="AB875" s="35"/>
      <c r="AC875" s="41"/>
      <c r="AD875" s="35">
        <f t="shared" si="461"/>
        <v>118.9915</v>
      </c>
      <c r="AE875" s="35">
        <f t="shared" si="457"/>
        <v>3079.78</v>
      </c>
      <c r="AF875" s="41">
        <f t="shared" si="462"/>
        <v>5599.6</v>
      </c>
      <c r="AG875" s="32">
        <f t="shared" si="463"/>
        <v>11665.833333333334</v>
      </c>
      <c r="AH875" s="35">
        <v>0</v>
      </c>
      <c r="AI875" s="35">
        <f t="shared" si="470"/>
        <v>3499.75</v>
      </c>
      <c r="AJ875" s="35">
        <f t="shared" si="471"/>
        <v>699.95</v>
      </c>
      <c r="AK875" s="35">
        <f t="shared" si="472"/>
        <v>1166.5833333333333</v>
      </c>
      <c r="AL875" s="35">
        <f t="shared" si="473"/>
        <v>3499.75</v>
      </c>
      <c r="AM875" s="35">
        <f t="shared" si="474"/>
        <v>2799.8</v>
      </c>
      <c r="AN875" s="35"/>
      <c r="AO875" s="35"/>
      <c r="AP875" s="35"/>
      <c r="AQ875" s="35"/>
      <c r="AR875" s="36">
        <f t="shared" si="464"/>
        <v>162962.23466666666</v>
      </c>
      <c r="AS875" s="35" t="s">
        <v>72</v>
      </c>
    </row>
    <row r="876" spans="1:45" s="8" customFormat="1" x14ac:dyDescent="0.2">
      <c r="A876" s="24">
        <f t="shared" si="456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27">
        <v>42787</v>
      </c>
      <c r="G876" s="24">
        <v>7</v>
      </c>
      <c r="H876" s="28">
        <v>40</v>
      </c>
      <c r="I876" s="29" t="s">
        <v>69</v>
      </c>
      <c r="J876" s="30" t="s">
        <v>28</v>
      </c>
      <c r="K876" s="29" t="s">
        <v>70</v>
      </c>
      <c r="L876" s="28" t="s">
        <v>64</v>
      </c>
      <c r="M876" s="28" t="s">
        <v>141</v>
      </c>
      <c r="N876" s="31">
        <v>6654.95</v>
      </c>
      <c r="O876" s="32"/>
      <c r="P876" s="32">
        <f t="shared" si="468"/>
        <v>6654.95</v>
      </c>
      <c r="Q876" s="35">
        <v>1091</v>
      </c>
      <c r="R876" s="35"/>
      <c r="S876" s="32"/>
      <c r="T876" s="33">
        <f t="shared" si="458"/>
        <v>1164.6162499999998</v>
      </c>
      <c r="U876" s="35">
        <f t="shared" si="459"/>
        <v>199.64849999999998</v>
      </c>
      <c r="V876" s="48">
        <f t="shared" si="469"/>
        <v>399.29699999999997</v>
      </c>
      <c r="W876" s="35">
        <f t="shared" si="460"/>
        <v>133.09899999999999</v>
      </c>
      <c r="X876" s="41"/>
      <c r="Y876" s="35">
        <v>708.25</v>
      </c>
      <c r="Z876" s="32"/>
      <c r="AA876" s="49"/>
      <c r="AB876" s="35"/>
      <c r="AC876" s="41"/>
      <c r="AD876" s="35">
        <f t="shared" si="461"/>
        <v>113.13415000000001</v>
      </c>
      <c r="AE876" s="35">
        <f t="shared" si="457"/>
        <v>2928.1779999999999</v>
      </c>
      <c r="AF876" s="41">
        <f t="shared" si="462"/>
        <v>5323.9599999999991</v>
      </c>
      <c r="AG876" s="32">
        <f t="shared" si="463"/>
        <v>11091.583333333332</v>
      </c>
      <c r="AH876" s="35">
        <v>3327.45</v>
      </c>
      <c r="AI876" s="35">
        <f t="shared" si="470"/>
        <v>3327.4749999999999</v>
      </c>
      <c r="AJ876" s="35">
        <f t="shared" si="471"/>
        <v>665.49499999999989</v>
      </c>
      <c r="AK876" s="35">
        <f t="shared" si="472"/>
        <v>1109.1583333333333</v>
      </c>
      <c r="AL876" s="35">
        <f t="shared" si="473"/>
        <v>3327.4749999999999</v>
      </c>
      <c r="AM876" s="35">
        <f t="shared" si="474"/>
        <v>2661.9799999999996</v>
      </c>
      <c r="AN876" s="35"/>
      <c r="AO876" s="35"/>
      <c r="AP876" s="35"/>
      <c r="AQ876" s="35"/>
      <c r="AR876" s="36">
        <f t="shared" si="464"/>
        <v>159330.69346666668</v>
      </c>
      <c r="AS876" s="35"/>
    </row>
    <row r="877" spans="1:45" s="8" customFormat="1" x14ac:dyDescent="0.2">
      <c r="A877" s="24">
        <f t="shared" si="456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27">
        <v>40610</v>
      </c>
      <c r="G877" s="24">
        <v>7</v>
      </c>
      <c r="H877" s="28">
        <v>40</v>
      </c>
      <c r="I877" s="29" t="s">
        <v>69</v>
      </c>
      <c r="J877" s="30" t="s">
        <v>28</v>
      </c>
      <c r="K877" s="29" t="s">
        <v>70</v>
      </c>
      <c r="L877" s="28" t="s">
        <v>64</v>
      </c>
      <c r="M877" s="28" t="s">
        <v>141</v>
      </c>
      <c r="N877" s="31">
        <v>6654.95</v>
      </c>
      <c r="O877" s="32"/>
      <c r="P877" s="32">
        <f t="shared" si="468"/>
        <v>6654.95</v>
      </c>
      <c r="Q877" s="35">
        <v>1091</v>
      </c>
      <c r="R877" s="35"/>
      <c r="S877" s="32"/>
      <c r="T877" s="33">
        <f t="shared" si="458"/>
        <v>1164.6162499999998</v>
      </c>
      <c r="U877" s="35">
        <f t="shared" si="459"/>
        <v>199.64849999999998</v>
      </c>
      <c r="V877" s="48">
        <f t="shared" si="469"/>
        <v>463.18379999999996</v>
      </c>
      <c r="W877" s="35">
        <f t="shared" si="460"/>
        <v>133.09899999999999</v>
      </c>
      <c r="X877" s="41">
        <v>1064.78</v>
      </c>
      <c r="Y877" s="35">
        <v>708.25</v>
      </c>
      <c r="Z877" s="32"/>
      <c r="AA877" s="49"/>
      <c r="AB877" s="35"/>
      <c r="AC877" s="41"/>
      <c r="AD877" s="35">
        <f t="shared" si="461"/>
        <v>113.13415000000001</v>
      </c>
      <c r="AE877" s="35">
        <f t="shared" si="457"/>
        <v>2928.1779999999999</v>
      </c>
      <c r="AF877" s="41">
        <f t="shared" si="462"/>
        <v>6175.7839999999997</v>
      </c>
      <c r="AG877" s="32">
        <f t="shared" si="463"/>
        <v>12866.216666666665</v>
      </c>
      <c r="AH877" s="35">
        <v>3327.45</v>
      </c>
      <c r="AI877" s="35">
        <f t="shared" si="470"/>
        <v>3327.4749999999999</v>
      </c>
      <c r="AJ877" s="35">
        <f t="shared" si="471"/>
        <v>771.97299999999996</v>
      </c>
      <c r="AK877" s="35">
        <f t="shared" si="472"/>
        <v>1286.6216666666664</v>
      </c>
      <c r="AL877" s="35">
        <f t="shared" si="473"/>
        <v>3859.8649999999993</v>
      </c>
      <c r="AM877" s="35">
        <f t="shared" si="474"/>
        <v>3087.8919999999998</v>
      </c>
      <c r="AN877" s="35"/>
      <c r="AO877" s="35"/>
      <c r="AP877" s="35"/>
      <c r="AQ877" s="35"/>
      <c r="AR877" s="36">
        <f t="shared" si="464"/>
        <v>176743.39573333337</v>
      </c>
      <c r="AS877" s="35"/>
    </row>
    <row r="878" spans="1:45" s="8" customFormat="1" x14ac:dyDescent="0.2">
      <c r="A878" s="24">
        <f t="shared" si="456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27">
        <v>41730</v>
      </c>
      <c r="G878" s="24">
        <v>7</v>
      </c>
      <c r="H878" s="28">
        <v>40</v>
      </c>
      <c r="I878" s="29" t="s">
        <v>69</v>
      </c>
      <c r="J878" s="30" t="s">
        <v>28</v>
      </c>
      <c r="K878" s="29" t="s">
        <v>70</v>
      </c>
      <c r="L878" s="28" t="s">
        <v>64</v>
      </c>
      <c r="M878" s="28" t="s">
        <v>141</v>
      </c>
      <c r="N878" s="31">
        <v>6654.95</v>
      </c>
      <c r="O878" s="32"/>
      <c r="P878" s="32">
        <f t="shared" ref="P878" si="477">N878+O878</f>
        <v>6654.95</v>
      </c>
      <c r="Q878" s="35">
        <v>1091</v>
      </c>
      <c r="R878" s="35"/>
      <c r="S878" s="32"/>
      <c r="T878" s="33">
        <f t="shared" si="458"/>
        <v>1164.6162499999998</v>
      </c>
      <c r="U878" s="35">
        <f t="shared" si="459"/>
        <v>199.64849999999998</v>
      </c>
      <c r="V878" s="48">
        <f t="shared" si="469"/>
        <v>439.22699999999998</v>
      </c>
      <c r="W878" s="35">
        <f t="shared" si="460"/>
        <v>133.09899999999999</v>
      </c>
      <c r="X878" s="41">
        <v>665.5</v>
      </c>
      <c r="Y878" s="35">
        <v>708.25</v>
      </c>
      <c r="Z878" s="32"/>
      <c r="AA878" s="49"/>
      <c r="AB878" s="35"/>
      <c r="AC878" s="41"/>
      <c r="AD878" s="35">
        <f t="shared" si="461"/>
        <v>113.13415000000001</v>
      </c>
      <c r="AE878" s="35">
        <f t="shared" si="457"/>
        <v>2928.1779999999999</v>
      </c>
      <c r="AF878" s="41">
        <f t="shared" si="462"/>
        <v>5856.36</v>
      </c>
      <c r="AG878" s="32">
        <f t="shared" si="463"/>
        <v>12200.75</v>
      </c>
      <c r="AH878" s="35">
        <v>3327.45</v>
      </c>
      <c r="AI878" s="35">
        <f t="shared" si="470"/>
        <v>3327.4749999999999</v>
      </c>
      <c r="AJ878" s="35">
        <f t="shared" si="471"/>
        <v>732.04499999999996</v>
      </c>
      <c r="AK878" s="35">
        <f t="shared" si="472"/>
        <v>1220.0749999999998</v>
      </c>
      <c r="AL878" s="35">
        <f t="shared" si="473"/>
        <v>3660.2249999999999</v>
      </c>
      <c r="AM878" s="35">
        <f t="shared" si="474"/>
        <v>2928.18</v>
      </c>
      <c r="AN878" s="35"/>
      <c r="AO878" s="35"/>
      <c r="AP878" s="35"/>
      <c r="AQ878" s="35"/>
      <c r="AR878" s="36">
        <f t="shared" si="464"/>
        <v>170213.83679999999</v>
      </c>
      <c r="AS878" s="35"/>
    </row>
    <row r="879" spans="1:45" s="8" customFormat="1" x14ac:dyDescent="0.2">
      <c r="A879" s="24">
        <f t="shared" si="456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27">
        <v>41730</v>
      </c>
      <c r="G879" s="24">
        <v>6</v>
      </c>
      <c r="H879" s="28">
        <v>40</v>
      </c>
      <c r="I879" s="29" t="s">
        <v>69</v>
      </c>
      <c r="J879" s="30" t="s">
        <v>40</v>
      </c>
      <c r="K879" s="29" t="s">
        <v>70</v>
      </c>
      <c r="L879" s="28" t="s">
        <v>64</v>
      </c>
      <c r="M879" s="28" t="s">
        <v>141</v>
      </c>
      <c r="N879" s="31">
        <v>6312.25</v>
      </c>
      <c r="O879" s="32"/>
      <c r="P879" s="32">
        <f t="shared" si="468"/>
        <v>6312.25</v>
      </c>
      <c r="Q879" s="35">
        <v>1091</v>
      </c>
      <c r="R879" s="35"/>
      <c r="S879" s="32"/>
      <c r="T879" s="33">
        <f t="shared" si="458"/>
        <v>1104.64375</v>
      </c>
      <c r="U879" s="35">
        <f t="shared" si="459"/>
        <v>189.36750000000001</v>
      </c>
      <c r="V879" s="48">
        <f t="shared" si="469"/>
        <v>416.60699999999997</v>
      </c>
      <c r="W879" s="35">
        <f t="shared" si="460"/>
        <v>126.245</v>
      </c>
      <c r="X879" s="41">
        <v>631.20000000000005</v>
      </c>
      <c r="Y879" s="35">
        <v>708.25</v>
      </c>
      <c r="Z879" s="32"/>
      <c r="AA879" s="49"/>
      <c r="AB879" s="35"/>
      <c r="AC879" s="41"/>
      <c r="AD879" s="35">
        <f t="shared" si="461"/>
        <v>107.30825</v>
      </c>
      <c r="AE879" s="35">
        <f t="shared" si="457"/>
        <v>2777.3900000000003</v>
      </c>
      <c r="AF879" s="41">
        <f t="shared" si="462"/>
        <v>5554.76</v>
      </c>
      <c r="AG879" s="32">
        <f t="shared" si="463"/>
        <v>11572.416666666666</v>
      </c>
      <c r="AH879" s="35">
        <v>3156.15</v>
      </c>
      <c r="AI879" s="35">
        <f t="shared" si="470"/>
        <v>3156.125</v>
      </c>
      <c r="AJ879" s="35">
        <f t="shared" si="471"/>
        <v>694.34500000000003</v>
      </c>
      <c r="AK879" s="35">
        <f t="shared" si="472"/>
        <v>1157.2416666666666</v>
      </c>
      <c r="AL879" s="35">
        <f t="shared" si="473"/>
        <v>3471.7249999999999</v>
      </c>
      <c r="AM879" s="35">
        <f t="shared" si="474"/>
        <v>2777.38</v>
      </c>
      <c r="AN879" s="35"/>
      <c r="AO879" s="35"/>
      <c r="AP879" s="35"/>
      <c r="AQ879" s="35"/>
      <c r="AR879" s="36">
        <f t="shared" si="464"/>
        <v>162559.99133333334</v>
      </c>
      <c r="AS879" s="35"/>
    </row>
    <row r="880" spans="1:45" s="8" customFormat="1" x14ac:dyDescent="0.2">
      <c r="A880" s="24">
        <f t="shared" si="456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27">
        <v>43601</v>
      </c>
      <c r="G880" s="24">
        <v>6</v>
      </c>
      <c r="H880" s="28">
        <v>40</v>
      </c>
      <c r="I880" s="29" t="s">
        <v>69</v>
      </c>
      <c r="J880" s="30" t="s">
        <v>40</v>
      </c>
      <c r="K880" s="29" t="s">
        <v>70</v>
      </c>
      <c r="L880" s="28" t="s">
        <v>64</v>
      </c>
      <c r="M880" s="28" t="s">
        <v>141</v>
      </c>
      <c r="N880" s="31">
        <v>6312.25</v>
      </c>
      <c r="O880" s="32"/>
      <c r="P880" s="32">
        <f t="shared" ref="P880" si="478">N880+O880</f>
        <v>6312.25</v>
      </c>
      <c r="Q880" s="35">
        <v>1091</v>
      </c>
      <c r="R880" s="35"/>
      <c r="S880" s="32"/>
      <c r="T880" s="33">
        <f t="shared" si="458"/>
        <v>1104.64375</v>
      </c>
      <c r="U880" s="35">
        <f t="shared" si="459"/>
        <v>189.36750000000001</v>
      </c>
      <c r="V880" s="48">
        <f t="shared" si="469"/>
        <v>378.73500000000001</v>
      </c>
      <c r="W880" s="35">
        <f t="shared" si="460"/>
        <v>126.245</v>
      </c>
      <c r="X880" s="41"/>
      <c r="Y880" s="35">
        <v>708.25</v>
      </c>
      <c r="Z880" s="32"/>
      <c r="AA880" s="49"/>
      <c r="AB880" s="35"/>
      <c r="AC880" s="41"/>
      <c r="AD880" s="35">
        <f t="shared" si="461"/>
        <v>107.30825</v>
      </c>
      <c r="AE880" s="35">
        <f t="shared" si="457"/>
        <v>2777.3900000000003</v>
      </c>
      <c r="AF880" s="41">
        <f t="shared" si="462"/>
        <v>5049.8</v>
      </c>
      <c r="AG880" s="32">
        <f t="shared" si="463"/>
        <v>10520.416666666666</v>
      </c>
      <c r="AH880" s="35">
        <v>1166.02</v>
      </c>
      <c r="AI880" s="35">
        <f t="shared" si="470"/>
        <v>3156.125</v>
      </c>
      <c r="AJ880" s="35">
        <f t="shared" si="471"/>
        <v>631.22500000000002</v>
      </c>
      <c r="AK880" s="35">
        <f t="shared" si="472"/>
        <v>1052.0416666666667</v>
      </c>
      <c r="AL880" s="35">
        <f t="shared" si="473"/>
        <v>3156.125</v>
      </c>
      <c r="AM880" s="35">
        <f t="shared" si="474"/>
        <v>2524.9</v>
      </c>
      <c r="AN880" s="35"/>
      <c r="AO880" s="35"/>
      <c r="AP880" s="35"/>
      <c r="AQ880" s="35"/>
      <c r="AR880" s="36">
        <f t="shared" si="464"/>
        <v>150247.63733333335</v>
      </c>
      <c r="AS880" s="35"/>
    </row>
    <row r="881" spans="1:45" s="8" customFormat="1" x14ac:dyDescent="0.2">
      <c r="A881" s="24">
        <f t="shared" si="456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27">
        <v>41078</v>
      </c>
      <c r="G881" s="24">
        <v>4</v>
      </c>
      <c r="H881" s="28">
        <v>40</v>
      </c>
      <c r="I881" s="29" t="s">
        <v>69</v>
      </c>
      <c r="J881" s="30" t="s">
        <v>29</v>
      </c>
      <c r="K881" s="29" t="s">
        <v>70</v>
      </c>
      <c r="L881" s="28" t="s">
        <v>64</v>
      </c>
      <c r="M881" s="28" t="s">
        <v>141</v>
      </c>
      <c r="N881" s="31">
        <v>5723.25</v>
      </c>
      <c r="O881" s="32"/>
      <c r="P881" s="32">
        <f t="shared" si="468"/>
        <v>5723.25</v>
      </c>
      <c r="Q881" s="35">
        <v>1091</v>
      </c>
      <c r="R881" s="35"/>
      <c r="S881" s="32"/>
      <c r="T881" s="33">
        <f t="shared" si="458"/>
        <v>1001.5687499999999</v>
      </c>
      <c r="U881" s="35">
        <f t="shared" si="459"/>
        <v>171.69749999999999</v>
      </c>
      <c r="V881" s="48">
        <f t="shared" si="469"/>
        <v>391.46939999999995</v>
      </c>
      <c r="W881" s="35">
        <f t="shared" si="460"/>
        <v>114.465</v>
      </c>
      <c r="X881" s="41">
        <v>801.24</v>
      </c>
      <c r="Y881" s="35">
        <v>708.25</v>
      </c>
      <c r="Z881" s="32"/>
      <c r="AA881" s="49"/>
      <c r="AB881" s="35"/>
      <c r="AC881" s="41">
        <v>1180</v>
      </c>
      <c r="AD881" s="35">
        <f t="shared" si="461"/>
        <v>97.29525000000001</v>
      </c>
      <c r="AE881" s="35">
        <f t="shared" si="457"/>
        <v>2518.23</v>
      </c>
      <c r="AF881" s="41">
        <f t="shared" si="462"/>
        <v>5219.5920000000006</v>
      </c>
      <c r="AG881" s="32">
        <f t="shared" si="463"/>
        <v>10874.15</v>
      </c>
      <c r="AH881" s="35">
        <v>2861.55</v>
      </c>
      <c r="AI881" s="35">
        <f t="shared" si="470"/>
        <v>2861.625</v>
      </c>
      <c r="AJ881" s="35">
        <f t="shared" si="471"/>
        <v>652.44900000000007</v>
      </c>
      <c r="AK881" s="35">
        <f t="shared" si="472"/>
        <v>1087.415</v>
      </c>
      <c r="AL881" s="35">
        <f t="shared" si="473"/>
        <v>3262.2449999999999</v>
      </c>
      <c r="AM881" s="35">
        <f t="shared" si="474"/>
        <v>2609.7960000000003</v>
      </c>
      <c r="AN881" s="35"/>
      <c r="AO881" s="35"/>
      <c r="AP881" s="35"/>
      <c r="AQ881" s="35"/>
      <c r="AR881" s="36">
        <f t="shared" si="464"/>
        <v>167309.88279999999</v>
      </c>
      <c r="AS881" s="35"/>
    </row>
    <row r="882" spans="1:45" s="8" customFormat="1" x14ac:dyDescent="0.2">
      <c r="A882" s="24">
        <f t="shared" si="456"/>
        <v>875</v>
      </c>
      <c r="B882" s="25" t="s">
        <v>159</v>
      </c>
      <c r="C882" s="25" t="s">
        <v>160</v>
      </c>
      <c r="D882" s="26" t="s">
        <v>106</v>
      </c>
      <c r="E882" s="26" t="s">
        <v>162</v>
      </c>
      <c r="F882" s="27">
        <v>43297</v>
      </c>
      <c r="G882" s="24">
        <v>4</v>
      </c>
      <c r="H882" s="28">
        <v>40</v>
      </c>
      <c r="I882" s="29" t="s">
        <v>69</v>
      </c>
      <c r="J882" s="30" t="s">
        <v>30</v>
      </c>
      <c r="K882" s="29" t="s">
        <v>70</v>
      </c>
      <c r="L882" s="28" t="s">
        <v>64</v>
      </c>
      <c r="M882" s="28" t="s">
        <v>141</v>
      </c>
      <c r="N882" s="31">
        <v>5723.25</v>
      </c>
      <c r="O882" s="32"/>
      <c r="P882" s="32">
        <f t="shared" si="468"/>
        <v>5723.25</v>
      </c>
      <c r="Q882" s="35">
        <v>1091</v>
      </c>
      <c r="R882" s="35"/>
      <c r="S882" s="32"/>
      <c r="T882" s="33">
        <f t="shared" si="458"/>
        <v>1001.5687499999999</v>
      </c>
      <c r="U882" s="35">
        <f t="shared" si="459"/>
        <v>171.69749999999999</v>
      </c>
      <c r="V882" s="48">
        <f t="shared" si="469"/>
        <v>343.39499999999998</v>
      </c>
      <c r="W882" s="35">
        <f t="shared" si="460"/>
        <v>114.465</v>
      </c>
      <c r="X882" s="41"/>
      <c r="Y882" s="35">
        <v>708.25</v>
      </c>
      <c r="Z882" s="32"/>
      <c r="AA882" s="49"/>
      <c r="AB882" s="35"/>
      <c r="AC882" s="41"/>
      <c r="AD882" s="35">
        <f t="shared" si="461"/>
        <v>97.29525000000001</v>
      </c>
      <c r="AE882" s="35">
        <f t="shared" si="457"/>
        <v>2518.23</v>
      </c>
      <c r="AF882" s="41">
        <f t="shared" si="462"/>
        <v>4578.6000000000004</v>
      </c>
      <c r="AG882" s="32">
        <f t="shared" si="463"/>
        <v>9538.75</v>
      </c>
      <c r="AH882" s="35">
        <v>2861.7</v>
      </c>
      <c r="AI882" s="35">
        <f t="shared" si="470"/>
        <v>2861.625</v>
      </c>
      <c r="AJ882" s="35">
        <f t="shared" si="471"/>
        <v>572.32500000000005</v>
      </c>
      <c r="AK882" s="35">
        <f t="shared" si="472"/>
        <v>953.875</v>
      </c>
      <c r="AL882" s="35">
        <f t="shared" si="473"/>
        <v>2861.625</v>
      </c>
      <c r="AM882" s="35">
        <f t="shared" si="474"/>
        <v>2289.3000000000002</v>
      </c>
      <c r="AN882" s="35"/>
      <c r="AO882" s="35"/>
      <c r="AP882" s="35"/>
      <c r="AQ882" s="35"/>
      <c r="AR882" s="36">
        <f t="shared" si="464"/>
        <v>140047.08800000002</v>
      </c>
      <c r="AS882" s="35"/>
    </row>
    <row r="883" spans="1:45" s="8" customFormat="1" x14ac:dyDescent="0.2">
      <c r="A883" s="24">
        <f t="shared" si="456"/>
        <v>876</v>
      </c>
      <c r="B883" s="25" t="s">
        <v>159</v>
      </c>
      <c r="C883" s="25" t="s">
        <v>160</v>
      </c>
      <c r="D883" s="26" t="s">
        <v>106</v>
      </c>
      <c r="E883" s="26" t="s">
        <v>162</v>
      </c>
      <c r="F883" s="27">
        <v>41716</v>
      </c>
      <c r="G883" s="24">
        <v>4</v>
      </c>
      <c r="H883" s="28">
        <v>40</v>
      </c>
      <c r="I883" s="29" t="s">
        <v>69</v>
      </c>
      <c r="J883" s="30" t="s">
        <v>30</v>
      </c>
      <c r="K883" s="29" t="s">
        <v>70</v>
      </c>
      <c r="L883" s="28" t="s">
        <v>64</v>
      </c>
      <c r="M883" s="28" t="s">
        <v>141</v>
      </c>
      <c r="N883" s="31">
        <v>5723.25</v>
      </c>
      <c r="O883" s="32"/>
      <c r="P883" s="32">
        <f t="shared" si="468"/>
        <v>5723.25</v>
      </c>
      <c r="Q883" s="35">
        <v>1091</v>
      </c>
      <c r="R883" s="35"/>
      <c r="S883" s="32"/>
      <c r="T883" s="33">
        <f t="shared" si="458"/>
        <v>1001.5687499999999</v>
      </c>
      <c r="U883" s="35">
        <f t="shared" si="459"/>
        <v>171.69749999999999</v>
      </c>
      <c r="V883" s="48">
        <f t="shared" si="469"/>
        <v>377.73419999999999</v>
      </c>
      <c r="W883" s="35">
        <f t="shared" si="460"/>
        <v>114.465</v>
      </c>
      <c r="X883" s="41">
        <v>572.32000000000005</v>
      </c>
      <c r="Y883" s="35">
        <v>708.25</v>
      </c>
      <c r="Z883" s="32"/>
      <c r="AA883" s="49"/>
      <c r="AB883" s="35"/>
      <c r="AC883" s="41"/>
      <c r="AD883" s="35">
        <f t="shared" si="461"/>
        <v>97.29525000000001</v>
      </c>
      <c r="AE883" s="35">
        <f t="shared" si="457"/>
        <v>2518.23</v>
      </c>
      <c r="AF883" s="41">
        <f t="shared" si="462"/>
        <v>5036.4560000000001</v>
      </c>
      <c r="AG883" s="32">
        <f t="shared" si="463"/>
        <v>10492.616666666667</v>
      </c>
      <c r="AH883" s="35">
        <v>2861.55</v>
      </c>
      <c r="AI883" s="35">
        <f t="shared" si="470"/>
        <v>2861.625</v>
      </c>
      <c r="AJ883" s="35">
        <f t="shared" si="471"/>
        <v>629.55700000000002</v>
      </c>
      <c r="AK883" s="35">
        <f t="shared" si="472"/>
        <v>1049.2616666666665</v>
      </c>
      <c r="AL883" s="35">
        <f t="shared" si="473"/>
        <v>3147.7849999999999</v>
      </c>
      <c r="AM883" s="35">
        <f t="shared" si="474"/>
        <v>2518.2280000000001</v>
      </c>
      <c r="AN883" s="35"/>
      <c r="AO883" s="35"/>
      <c r="AP883" s="35"/>
      <c r="AQ883" s="35"/>
      <c r="AR883" s="36">
        <f t="shared" si="464"/>
        <v>149406.27773333335</v>
      </c>
      <c r="AS883" s="35"/>
    </row>
    <row r="884" spans="1:45" s="8" customFormat="1" x14ac:dyDescent="0.2">
      <c r="A884" s="24">
        <f t="shared" si="456"/>
        <v>877</v>
      </c>
      <c r="B884" s="25" t="s">
        <v>159</v>
      </c>
      <c r="C884" s="25" t="s">
        <v>160</v>
      </c>
      <c r="D884" s="26" t="s">
        <v>106</v>
      </c>
      <c r="E884" s="26" t="s">
        <v>162</v>
      </c>
      <c r="F884" s="27">
        <v>43024</v>
      </c>
      <c r="G884" s="24">
        <v>4</v>
      </c>
      <c r="H884" s="28">
        <v>40</v>
      </c>
      <c r="I884" s="29" t="s">
        <v>69</v>
      </c>
      <c r="J884" s="30" t="s">
        <v>30</v>
      </c>
      <c r="K884" s="29" t="s">
        <v>70</v>
      </c>
      <c r="L884" s="28" t="s">
        <v>64</v>
      </c>
      <c r="M884" s="28" t="s">
        <v>141</v>
      </c>
      <c r="N884" s="31">
        <v>5723.25</v>
      </c>
      <c r="O884" s="32"/>
      <c r="P884" s="32">
        <f t="shared" si="468"/>
        <v>5723.25</v>
      </c>
      <c r="Q884" s="35">
        <v>1091</v>
      </c>
      <c r="R884" s="35"/>
      <c r="S884" s="32"/>
      <c r="T884" s="33">
        <f t="shared" si="458"/>
        <v>1001.5687499999999</v>
      </c>
      <c r="U884" s="35">
        <f t="shared" si="459"/>
        <v>171.69749999999999</v>
      </c>
      <c r="V884" s="48">
        <f t="shared" si="469"/>
        <v>343.39499999999998</v>
      </c>
      <c r="W884" s="35">
        <f t="shared" si="460"/>
        <v>114.465</v>
      </c>
      <c r="X884" s="41"/>
      <c r="Y884" s="35">
        <v>708.25</v>
      </c>
      <c r="Z884" s="32"/>
      <c r="AA884" s="49"/>
      <c r="AB884" s="35"/>
      <c r="AC884" s="41"/>
      <c r="AD884" s="35">
        <f t="shared" si="461"/>
        <v>97.29525000000001</v>
      </c>
      <c r="AE884" s="35">
        <f t="shared" si="457"/>
        <v>2518.23</v>
      </c>
      <c r="AF884" s="41">
        <f t="shared" si="462"/>
        <v>4578.6000000000004</v>
      </c>
      <c r="AG884" s="32">
        <f t="shared" si="463"/>
        <v>9538.75</v>
      </c>
      <c r="AH884" s="35">
        <v>2861.55</v>
      </c>
      <c r="AI884" s="35">
        <f t="shared" si="470"/>
        <v>2861.625</v>
      </c>
      <c r="AJ884" s="35">
        <f t="shared" si="471"/>
        <v>572.32500000000005</v>
      </c>
      <c r="AK884" s="35">
        <f t="shared" si="472"/>
        <v>953.875</v>
      </c>
      <c r="AL884" s="35">
        <f t="shared" si="473"/>
        <v>2861.625</v>
      </c>
      <c r="AM884" s="35">
        <f t="shared" si="474"/>
        <v>2289.3000000000002</v>
      </c>
      <c r="AN884" s="35"/>
      <c r="AO884" s="35"/>
      <c r="AP884" s="35"/>
      <c r="AQ884" s="35"/>
      <c r="AR884" s="36">
        <f t="shared" si="464"/>
        <v>140046.93799999999</v>
      </c>
      <c r="AS884" s="35"/>
    </row>
    <row r="885" spans="1:45" s="8" customFormat="1" x14ac:dyDescent="0.2">
      <c r="A885" s="24">
        <f t="shared" si="456"/>
        <v>878</v>
      </c>
      <c r="B885" s="25" t="s">
        <v>159</v>
      </c>
      <c r="C885" s="25" t="s">
        <v>160</v>
      </c>
      <c r="D885" s="26" t="s">
        <v>106</v>
      </c>
      <c r="E885" s="26" t="s">
        <v>162</v>
      </c>
      <c r="F885" s="27">
        <v>40700</v>
      </c>
      <c r="G885" s="24">
        <v>4</v>
      </c>
      <c r="H885" s="28">
        <v>40</v>
      </c>
      <c r="I885" s="29" t="s">
        <v>69</v>
      </c>
      <c r="J885" s="30" t="s">
        <v>33</v>
      </c>
      <c r="K885" s="29" t="s">
        <v>70</v>
      </c>
      <c r="L885" s="28" t="s">
        <v>64</v>
      </c>
      <c r="M885" s="28" t="s">
        <v>141</v>
      </c>
      <c r="N885" s="31">
        <v>5723.25</v>
      </c>
      <c r="O885" s="32"/>
      <c r="P885" s="32">
        <f t="shared" si="468"/>
        <v>5723.25</v>
      </c>
      <c r="Q885" s="35">
        <v>1091</v>
      </c>
      <c r="R885" s="35"/>
      <c r="S885" s="32"/>
      <c r="T885" s="33">
        <f t="shared" si="458"/>
        <v>1001.5687499999999</v>
      </c>
      <c r="U885" s="35">
        <f t="shared" si="459"/>
        <v>171.69749999999999</v>
      </c>
      <c r="V885" s="48">
        <f t="shared" si="469"/>
        <v>398.33699999999999</v>
      </c>
      <c r="W885" s="35">
        <f t="shared" si="460"/>
        <v>114.465</v>
      </c>
      <c r="X885" s="41">
        <v>915.7</v>
      </c>
      <c r="Y885" s="35">
        <v>708.25</v>
      </c>
      <c r="Z885" s="32"/>
      <c r="AA885" s="49"/>
      <c r="AB885" s="35"/>
      <c r="AC885" s="41"/>
      <c r="AD885" s="35">
        <f t="shared" si="461"/>
        <v>97.29525000000001</v>
      </c>
      <c r="AE885" s="35">
        <f t="shared" si="457"/>
        <v>2518.23</v>
      </c>
      <c r="AF885" s="41">
        <f t="shared" si="462"/>
        <v>5311.16</v>
      </c>
      <c r="AG885" s="32">
        <f t="shared" si="463"/>
        <v>11064.916666666666</v>
      </c>
      <c r="AH885" s="35">
        <v>2861.55</v>
      </c>
      <c r="AI885" s="35">
        <f t="shared" si="470"/>
        <v>2861.625</v>
      </c>
      <c r="AJ885" s="35">
        <f t="shared" si="471"/>
        <v>663.89499999999998</v>
      </c>
      <c r="AK885" s="35">
        <f t="shared" si="472"/>
        <v>1106.4916666666666</v>
      </c>
      <c r="AL885" s="35">
        <f t="shared" si="473"/>
        <v>3319.4749999999999</v>
      </c>
      <c r="AM885" s="35">
        <f t="shared" si="474"/>
        <v>2655.58</v>
      </c>
      <c r="AN885" s="35"/>
      <c r="AO885" s="35"/>
      <c r="AP885" s="35"/>
      <c r="AQ885" s="35"/>
      <c r="AR885" s="36">
        <f t="shared" si="464"/>
        <v>155021.68533333333</v>
      </c>
      <c r="AS885" s="35"/>
    </row>
    <row r="886" spans="1:45" s="8" customFormat="1" x14ac:dyDescent="0.2">
      <c r="A886" s="24">
        <f t="shared" si="456"/>
        <v>879</v>
      </c>
      <c r="B886" s="25" t="s">
        <v>159</v>
      </c>
      <c r="C886" s="25" t="s">
        <v>160</v>
      </c>
      <c r="D886" s="26" t="s">
        <v>106</v>
      </c>
      <c r="E886" s="26" t="s">
        <v>162</v>
      </c>
      <c r="F886" s="27">
        <v>41183</v>
      </c>
      <c r="G886" s="24">
        <v>4</v>
      </c>
      <c r="H886" s="28">
        <v>40</v>
      </c>
      <c r="I886" s="29" t="s">
        <v>69</v>
      </c>
      <c r="J886" s="30" t="s">
        <v>33</v>
      </c>
      <c r="K886" s="29" t="s">
        <v>70</v>
      </c>
      <c r="L886" s="28" t="s">
        <v>64</v>
      </c>
      <c r="M886" s="28" t="s">
        <v>141</v>
      </c>
      <c r="N886" s="31">
        <v>5723.25</v>
      </c>
      <c r="O886" s="32"/>
      <c r="P886" s="32">
        <f t="shared" si="468"/>
        <v>5723.25</v>
      </c>
      <c r="Q886" s="35">
        <v>1091</v>
      </c>
      <c r="R886" s="35"/>
      <c r="S886" s="32"/>
      <c r="T886" s="33">
        <f t="shared" si="458"/>
        <v>1001.5687499999999</v>
      </c>
      <c r="U886" s="35">
        <f t="shared" si="459"/>
        <v>171.69749999999999</v>
      </c>
      <c r="V886" s="48">
        <f t="shared" si="469"/>
        <v>384.60179999999997</v>
      </c>
      <c r="W886" s="35">
        <f t="shared" si="460"/>
        <v>114.465</v>
      </c>
      <c r="X886" s="41">
        <v>686.78</v>
      </c>
      <c r="Y886" s="35">
        <v>708.25</v>
      </c>
      <c r="Z886" s="32"/>
      <c r="AA886" s="49"/>
      <c r="AB886" s="35"/>
      <c r="AC886" s="41"/>
      <c r="AD886" s="35">
        <f t="shared" si="461"/>
        <v>97.29525000000001</v>
      </c>
      <c r="AE886" s="35">
        <f t="shared" si="457"/>
        <v>2518.23</v>
      </c>
      <c r="AF886" s="41">
        <f t="shared" si="462"/>
        <v>5128.0239999999994</v>
      </c>
      <c r="AG886" s="32">
        <f t="shared" si="463"/>
        <v>10683.383333333333</v>
      </c>
      <c r="AH886" s="35">
        <v>2861.55</v>
      </c>
      <c r="AI886" s="35">
        <f t="shared" si="470"/>
        <v>2861.625</v>
      </c>
      <c r="AJ886" s="35">
        <f t="shared" si="471"/>
        <v>641.00299999999993</v>
      </c>
      <c r="AK886" s="35">
        <f t="shared" si="472"/>
        <v>1068.3383333333334</v>
      </c>
      <c r="AL886" s="35">
        <f t="shared" si="473"/>
        <v>3205.0149999999999</v>
      </c>
      <c r="AM886" s="35">
        <f t="shared" si="474"/>
        <v>2564.0119999999997</v>
      </c>
      <c r="AN886" s="35"/>
      <c r="AO886" s="35"/>
      <c r="AP886" s="35"/>
      <c r="AQ886" s="35"/>
      <c r="AR886" s="36">
        <f t="shared" si="464"/>
        <v>151278.08026666666</v>
      </c>
      <c r="AS886" s="35"/>
    </row>
    <row r="887" spans="1:45" s="8" customFormat="1" x14ac:dyDescent="0.2">
      <c r="A887" s="24">
        <f t="shared" si="456"/>
        <v>880</v>
      </c>
      <c r="B887" s="25" t="s">
        <v>159</v>
      </c>
      <c r="C887" s="25" t="s">
        <v>160</v>
      </c>
      <c r="D887" s="26" t="s">
        <v>106</v>
      </c>
      <c r="E887" s="26" t="s">
        <v>162</v>
      </c>
      <c r="F887" s="27">
        <v>41106</v>
      </c>
      <c r="G887" s="24">
        <v>4</v>
      </c>
      <c r="H887" s="28">
        <v>40</v>
      </c>
      <c r="I887" s="29" t="s">
        <v>69</v>
      </c>
      <c r="J887" s="30" t="s">
        <v>32</v>
      </c>
      <c r="K887" s="29" t="s">
        <v>70</v>
      </c>
      <c r="L887" s="28" t="s">
        <v>64</v>
      </c>
      <c r="M887" s="28" t="s">
        <v>141</v>
      </c>
      <c r="N887" s="31">
        <v>5723.25</v>
      </c>
      <c r="O887" s="32"/>
      <c r="P887" s="32">
        <f t="shared" si="468"/>
        <v>5723.25</v>
      </c>
      <c r="Q887" s="35">
        <v>1091</v>
      </c>
      <c r="R887" s="35"/>
      <c r="S887" s="32"/>
      <c r="T887" s="33">
        <f t="shared" si="458"/>
        <v>1001.5687499999999</v>
      </c>
      <c r="U887" s="35">
        <f t="shared" si="459"/>
        <v>171.69749999999999</v>
      </c>
      <c r="V887" s="48">
        <f t="shared" si="469"/>
        <v>391.47179999999997</v>
      </c>
      <c r="W887" s="35">
        <f t="shared" si="460"/>
        <v>114.465</v>
      </c>
      <c r="X887" s="41">
        <v>801.28</v>
      </c>
      <c r="Y887" s="35">
        <v>708.25</v>
      </c>
      <c r="Z887" s="32"/>
      <c r="AA887" s="49"/>
      <c r="AB887" s="35"/>
      <c r="AC887" s="41"/>
      <c r="AD887" s="35">
        <f t="shared" si="461"/>
        <v>97.29525000000001</v>
      </c>
      <c r="AE887" s="35">
        <f t="shared" si="457"/>
        <v>2518.23</v>
      </c>
      <c r="AF887" s="41">
        <f t="shared" si="462"/>
        <v>5219.6239999999998</v>
      </c>
      <c r="AG887" s="32">
        <f t="shared" si="463"/>
        <v>10874.216666666667</v>
      </c>
      <c r="AH887" s="35">
        <v>2861.7</v>
      </c>
      <c r="AI887" s="35">
        <f t="shared" si="470"/>
        <v>2861.625</v>
      </c>
      <c r="AJ887" s="35">
        <f t="shared" si="471"/>
        <v>652.45299999999997</v>
      </c>
      <c r="AK887" s="35">
        <f t="shared" si="472"/>
        <v>1087.4216666666666</v>
      </c>
      <c r="AL887" s="35">
        <f t="shared" si="473"/>
        <v>3262.2649999999999</v>
      </c>
      <c r="AM887" s="35">
        <f t="shared" si="474"/>
        <v>2609.8119999999999</v>
      </c>
      <c r="AN887" s="35"/>
      <c r="AO887" s="35"/>
      <c r="AP887" s="35"/>
      <c r="AQ887" s="35"/>
      <c r="AR887" s="36">
        <f t="shared" si="464"/>
        <v>153150.68693333335</v>
      </c>
      <c r="AS887" s="35"/>
    </row>
    <row r="888" spans="1:45" s="8" customFormat="1" x14ac:dyDescent="0.2">
      <c r="A888" s="24">
        <f t="shared" si="456"/>
        <v>881</v>
      </c>
      <c r="B888" s="25" t="s">
        <v>159</v>
      </c>
      <c r="C888" s="25" t="s">
        <v>160</v>
      </c>
      <c r="D888" s="26" t="s">
        <v>106</v>
      </c>
      <c r="E888" s="26" t="s">
        <v>162</v>
      </c>
      <c r="F888" s="27">
        <v>43010</v>
      </c>
      <c r="G888" s="24">
        <v>4</v>
      </c>
      <c r="H888" s="28">
        <v>40</v>
      </c>
      <c r="I888" s="29" t="s">
        <v>69</v>
      </c>
      <c r="J888" s="30" t="s">
        <v>32</v>
      </c>
      <c r="K888" s="29" t="s">
        <v>70</v>
      </c>
      <c r="L888" s="28" t="s">
        <v>64</v>
      </c>
      <c r="M888" s="28" t="s">
        <v>141</v>
      </c>
      <c r="N888" s="31">
        <v>5723.25</v>
      </c>
      <c r="O888" s="32"/>
      <c r="P888" s="32">
        <f t="shared" si="468"/>
        <v>5723.25</v>
      </c>
      <c r="Q888" s="35">
        <v>1091</v>
      </c>
      <c r="R888" s="35"/>
      <c r="S888" s="32"/>
      <c r="T888" s="33">
        <f t="shared" si="458"/>
        <v>1001.5687499999999</v>
      </c>
      <c r="U888" s="35">
        <f t="shared" si="459"/>
        <v>171.69749999999999</v>
      </c>
      <c r="V888" s="48">
        <f t="shared" si="469"/>
        <v>343.39499999999998</v>
      </c>
      <c r="W888" s="35">
        <f t="shared" si="460"/>
        <v>114.465</v>
      </c>
      <c r="X888" s="41"/>
      <c r="Y888" s="35">
        <v>708.25</v>
      </c>
      <c r="Z888" s="32"/>
      <c r="AA888" s="49"/>
      <c r="AB888" s="35"/>
      <c r="AC888" s="41"/>
      <c r="AD888" s="35">
        <f t="shared" si="461"/>
        <v>97.29525000000001</v>
      </c>
      <c r="AE888" s="35">
        <f t="shared" si="457"/>
        <v>2518.23</v>
      </c>
      <c r="AF888" s="41">
        <f t="shared" si="462"/>
        <v>4578.6000000000004</v>
      </c>
      <c r="AG888" s="32">
        <f t="shared" si="463"/>
        <v>9538.75</v>
      </c>
      <c r="AH888" s="35">
        <v>2861.55</v>
      </c>
      <c r="AI888" s="35">
        <f t="shared" si="470"/>
        <v>2861.625</v>
      </c>
      <c r="AJ888" s="35">
        <f t="shared" si="471"/>
        <v>572.32500000000005</v>
      </c>
      <c r="AK888" s="35">
        <f t="shared" si="472"/>
        <v>953.875</v>
      </c>
      <c r="AL888" s="35">
        <f t="shared" si="473"/>
        <v>2861.625</v>
      </c>
      <c r="AM888" s="35">
        <f t="shared" si="474"/>
        <v>2289.3000000000002</v>
      </c>
      <c r="AN888" s="35"/>
      <c r="AO888" s="35"/>
      <c r="AP888" s="35"/>
      <c r="AQ888" s="35"/>
      <c r="AR888" s="36">
        <f t="shared" si="464"/>
        <v>140046.93799999999</v>
      </c>
      <c r="AS888" s="35"/>
    </row>
    <row r="889" spans="1:45" s="8" customFormat="1" x14ac:dyDescent="0.2">
      <c r="A889" s="24">
        <f t="shared" si="456"/>
        <v>882</v>
      </c>
      <c r="B889" s="25" t="s">
        <v>159</v>
      </c>
      <c r="C889" s="25" t="s">
        <v>160</v>
      </c>
      <c r="D889" s="26" t="s">
        <v>106</v>
      </c>
      <c r="E889" s="26" t="s">
        <v>162</v>
      </c>
      <c r="F889" s="27">
        <v>43070</v>
      </c>
      <c r="G889" s="24">
        <v>4</v>
      </c>
      <c r="H889" s="28">
        <v>40</v>
      </c>
      <c r="I889" s="29" t="s">
        <v>69</v>
      </c>
      <c r="J889" s="30" t="s">
        <v>32</v>
      </c>
      <c r="K889" s="29" t="s">
        <v>70</v>
      </c>
      <c r="L889" s="28" t="s">
        <v>64</v>
      </c>
      <c r="M889" s="28" t="s">
        <v>141</v>
      </c>
      <c r="N889" s="31">
        <v>5723.25</v>
      </c>
      <c r="O889" s="32"/>
      <c r="P889" s="32">
        <f t="shared" si="468"/>
        <v>5723.25</v>
      </c>
      <c r="Q889" s="35">
        <v>1091</v>
      </c>
      <c r="R889" s="35"/>
      <c r="S889" s="32"/>
      <c r="T889" s="33">
        <f t="shared" si="458"/>
        <v>1001.5687499999999</v>
      </c>
      <c r="U889" s="35">
        <f t="shared" si="459"/>
        <v>171.69749999999999</v>
      </c>
      <c r="V889" s="48">
        <f t="shared" si="469"/>
        <v>343.39499999999998</v>
      </c>
      <c r="W889" s="35">
        <f t="shared" si="460"/>
        <v>114.465</v>
      </c>
      <c r="X889" s="41"/>
      <c r="Y889" s="35">
        <v>708.25</v>
      </c>
      <c r="Z889" s="32"/>
      <c r="AA889" s="49"/>
      <c r="AB889" s="35"/>
      <c r="AC889" s="41"/>
      <c r="AD889" s="35">
        <f t="shared" si="461"/>
        <v>97.29525000000001</v>
      </c>
      <c r="AE889" s="35">
        <f t="shared" si="457"/>
        <v>2518.23</v>
      </c>
      <c r="AF889" s="41">
        <f t="shared" si="462"/>
        <v>4578.6000000000004</v>
      </c>
      <c r="AG889" s="32">
        <f t="shared" si="463"/>
        <v>9538.75</v>
      </c>
      <c r="AH889" s="35">
        <v>2861.55</v>
      </c>
      <c r="AI889" s="35">
        <f t="shared" si="470"/>
        <v>2861.625</v>
      </c>
      <c r="AJ889" s="35">
        <f t="shared" si="471"/>
        <v>572.32500000000005</v>
      </c>
      <c r="AK889" s="35">
        <f t="shared" si="472"/>
        <v>953.875</v>
      </c>
      <c r="AL889" s="35">
        <f t="shared" si="473"/>
        <v>2861.625</v>
      </c>
      <c r="AM889" s="35">
        <f t="shared" si="474"/>
        <v>2289.3000000000002</v>
      </c>
      <c r="AN889" s="35"/>
      <c r="AO889" s="35"/>
      <c r="AP889" s="35"/>
      <c r="AQ889" s="35"/>
      <c r="AR889" s="36">
        <f t="shared" si="464"/>
        <v>140046.93799999999</v>
      </c>
      <c r="AS889" s="35"/>
    </row>
    <row r="890" spans="1:45" s="8" customFormat="1" x14ac:dyDescent="0.2">
      <c r="A890" s="24">
        <f t="shared" si="456"/>
        <v>883</v>
      </c>
      <c r="B890" s="25" t="s">
        <v>159</v>
      </c>
      <c r="C890" s="25" t="s">
        <v>160</v>
      </c>
      <c r="D890" s="26" t="s">
        <v>106</v>
      </c>
      <c r="E890" s="26" t="s">
        <v>162</v>
      </c>
      <c r="F890" s="27">
        <v>43543</v>
      </c>
      <c r="G890" s="24">
        <v>3</v>
      </c>
      <c r="H890" s="28">
        <v>40</v>
      </c>
      <c r="I890" s="29" t="s">
        <v>69</v>
      </c>
      <c r="J890" s="30" t="s">
        <v>34</v>
      </c>
      <c r="K890" s="29" t="s">
        <v>70</v>
      </c>
      <c r="L890" s="28" t="s">
        <v>64</v>
      </c>
      <c r="M890" s="28" t="s">
        <v>141</v>
      </c>
      <c r="N890" s="31">
        <v>5473.6</v>
      </c>
      <c r="O890" s="32"/>
      <c r="P890" s="32">
        <f t="shared" si="468"/>
        <v>5473.6</v>
      </c>
      <c r="Q890" s="35">
        <v>1091</v>
      </c>
      <c r="R890" s="35"/>
      <c r="S890" s="32"/>
      <c r="T890" s="33">
        <f t="shared" si="458"/>
        <v>957.88</v>
      </c>
      <c r="U890" s="35">
        <f t="shared" si="459"/>
        <v>164.208</v>
      </c>
      <c r="V890" s="48">
        <f t="shared" si="469"/>
        <v>328.416</v>
      </c>
      <c r="W890" s="35">
        <f t="shared" si="460"/>
        <v>109.47200000000001</v>
      </c>
      <c r="X890" s="41"/>
      <c r="Y890" s="35">
        <v>708.25</v>
      </c>
      <c r="Z890" s="32"/>
      <c r="AA890" s="49"/>
      <c r="AB890" s="35"/>
      <c r="AC890" s="41"/>
      <c r="AD890" s="35">
        <f t="shared" si="461"/>
        <v>93.051200000000009</v>
      </c>
      <c r="AE890" s="35">
        <f t="shared" si="457"/>
        <v>2408.384</v>
      </c>
      <c r="AF890" s="41">
        <f t="shared" si="462"/>
        <v>4378.88</v>
      </c>
      <c r="AG890" s="32">
        <f t="shared" si="463"/>
        <v>9122.6666666666679</v>
      </c>
      <c r="AH890" s="35">
        <v>1444.4</v>
      </c>
      <c r="AI890" s="35">
        <f t="shared" si="470"/>
        <v>2736.8</v>
      </c>
      <c r="AJ890" s="35">
        <f t="shared" si="471"/>
        <v>547.36</v>
      </c>
      <c r="AK890" s="35">
        <f t="shared" si="472"/>
        <v>912.26666666666677</v>
      </c>
      <c r="AL890" s="35">
        <f t="shared" si="473"/>
        <v>2736.8</v>
      </c>
      <c r="AM890" s="35">
        <f t="shared" si="474"/>
        <v>2189.44</v>
      </c>
      <c r="AN890" s="35"/>
      <c r="AO890" s="35"/>
      <c r="AP890" s="35"/>
      <c r="AQ890" s="35"/>
      <c r="AR890" s="36">
        <f t="shared" si="464"/>
        <v>133587.52373333334</v>
      </c>
      <c r="AS890" s="35"/>
    </row>
    <row r="891" spans="1:45" s="8" customFormat="1" x14ac:dyDescent="0.2">
      <c r="A891" s="24">
        <f t="shared" si="456"/>
        <v>884</v>
      </c>
      <c r="B891" s="25" t="s">
        <v>159</v>
      </c>
      <c r="C891" s="25" t="s">
        <v>160</v>
      </c>
      <c r="D891" s="26" t="s">
        <v>106</v>
      </c>
      <c r="E891" s="26" t="s">
        <v>162</v>
      </c>
      <c r="F891" s="27">
        <v>42310</v>
      </c>
      <c r="G891" s="24">
        <v>3</v>
      </c>
      <c r="H891" s="28">
        <v>40</v>
      </c>
      <c r="I891" s="29" t="s">
        <v>69</v>
      </c>
      <c r="J891" s="30" t="s">
        <v>34</v>
      </c>
      <c r="K891" s="29" t="s">
        <v>70</v>
      </c>
      <c r="L891" s="28" t="s">
        <v>64</v>
      </c>
      <c r="M891" s="28" t="s">
        <v>141</v>
      </c>
      <c r="N891" s="31">
        <v>5473.6</v>
      </c>
      <c r="O891" s="32"/>
      <c r="P891" s="32">
        <f t="shared" si="468"/>
        <v>5473.6</v>
      </c>
      <c r="Q891" s="35">
        <v>1091</v>
      </c>
      <c r="R891" s="35"/>
      <c r="S891" s="32"/>
      <c r="T891" s="33">
        <f t="shared" si="458"/>
        <v>957.88</v>
      </c>
      <c r="U891" s="35">
        <f t="shared" si="459"/>
        <v>164.208</v>
      </c>
      <c r="V891" s="48">
        <f t="shared" si="469"/>
        <v>328.416</v>
      </c>
      <c r="W891" s="35">
        <f t="shared" si="460"/>
        <v>109.47200000000001</v>
      </c>
      <c r="X891" s="41"/>
      <c r="Y891" s="35">
        <v>708.25</v>
      </c>
      <c r="Z891" s="32"/>
      <c r="AA891" s="49"/>
      <c r="AB891" s="35"/>
      <c r="AC891" s="41"/>
      <c r="AD891" s="35">
        <f t="shared" si="461"/>
        <v>93.051200000000009</v>
      </c>
      <c r="AE891" s="35">
        <f t="shared" si="457"/>
        <v>2408.384</v>
      </c>
      <c r="AF891" s="41">
        <f t="shared" si="462"/>
        <v>4378.88</v>
      </c>
      <c r="AG891" s="32">
        <f t="shared" si="463"/>
        <v>9122.6666666666679</v>
      </c>
      <c r="AH891" s="35">
        <v>2736.75</v>
      </c>
      <c r="AI891" s="35">
        <f t="shared" si="470"/>
        <v>2736.8</v>
      </c>
      <c r="AJ891" s="35">
        <f t="shared" si="471"/>
        <v>547.36</v>
      </c>
      <c r="AK891" s="35">
        <f t="shared" si="472"/>
        <v>912.26666666666677</v>
      </c>
      <c r="AL891" s="35">
        <f t="shared" si="473"/>
        <v>2736.8</v>
      </c>
      <c r="AM891" s="35">
        <f t="shared" si="474"/>
        <v>2189.44</v>
      </c>
      <c r="AN891" s="35"/>
      <c r="AO891" s="35"/>
      <c r="AP891" s="35"/>
      <c r="AQ891" s="35"/>
      <c r="AR891" s="36">
        <f t="shared" si="464"/>
        <v>134879.87373333334</v>
      </c>
      <c r="AS891" s="35"/>
    </row>
    <row r="892" spans="1:45" s="8" customFormat="1" x14ac:dyDescent="0.2">
      <c r="A892" s="24">
        <f t="shared" si="456"/>
        <v>885</v>
      </c>
      <c r="B892" s="25" t="s">
        <v>159</v>
      </c>
      <c r="C892" s="25" t="s">
        <v>160</v>
      </c>
      <c r="D892" s="26" t="s">
        <v>106</v>
      </c>
      <c r="E892" s="26" t="s">
        <v>162</v>
      </c>
      <c r="F892" s="27">
        <v>43710</v>
      </c>
      <c r="G892" s="24">
        <v>3</v>
      </c>
      <c r="H892" s="28">
        <v>40</v>
      </c>
      <c r="I892" s="29" t="s">
        <v>69</v>
      </c>
      <c r="J892" s="30" t="s">
        <v>34</v>
      </c>
      <c r="K892" s="29" t="s">
        <v>70</v>
      </c>
      <c r="L892" s="28" t="s">
        <v>64</v>
      </c>
      <c r="M892" s="28" t="s">
        <v>141</v>
      </c>
      <c r="N892" s="31">
        <v>5473.6</v>
      </c>
      <c r="O892" s="32"/>
      <c r="P892" s="32">
        <f t="shared" ref="P892" si="479">N892+O892</f>
        <v>5473.6</v>
      </c>
      <c r="Q892" s="35">
        <v>1091</v>
      </c>
      <c r="R892" s="35"/>
      <c r="S892" s="32"/>
      <c r="T892" s="33">
        <f t="shared" si="458"/>
        <v>957.88</v>
      </c>
      <c r="U892" s="35">
        <f t="shared" si="459"/>
        <v>164.208</v>
      </c>
      <c r="V892" s="48">
        <f t="shared" si="469"/>
        <v>328.416</v>
      </c>
      <c r="W892" s="35">
        <f t="shared" si="460"/>
        <v>109.47200000000001</v>
      </c>
      <c r="X892" s="41"/>
      <c r="Y892" s="35">
        <v>708.25</v>
      </c>
      <c r="Z892" s="32"/>
      <c r="AA892" s="49"/>
      <c r="AB892" s="35"/>
      <c r="AC892" s="41"/>
      <c r="AD892" s="35">
        <f t="shared" si="461"/>
        <v>93.051200000000009</v>
      </c>
      <c r="AE892" s="35">
        <f t="shared" si="457"/>
        <v>2408.384</v>
      </c>
      <c r="AF892" s="41">
        <f t="shared" si="462"/>
        <v>4378.88</v>
      </c>
      <c r="AG892" s="32">
        <f t="shared" si="463"/>
        <v>9122.6666666666679</v>
      </c>
      <c r="AH892" s="35">
        <v>0</v>
      </c>
      <c r="AI892" s="35">
        <f t="shared" si="470"/>
        <v>2736.8</v>
      </c>
      <c r="AJ892" s="35">
        <f t="shared" si="471"/>
        <v>547.36</v>
      </c>
      <c r="AK892" s="35">
        <f t="shared" si="472"/>
        <v>912.26666666666677</v>
      </c>
      <c r="AL892" s="35">
        <f t="shared" si="473"/>
        <v>2736.8</v>
      </c>
      <c r="AM892" s="35">
        <f t="shared" si="474"/>
        <v>2189.44</v>
      </c>
      <c r="AN892" s="35"/>
      <c r="AO892" s="35"/>
      <c r="AP892" s="35"/>
      <c r="AQ892" s="35"/>
      <c r="AR892" s="36">
        <f t="shared" si="464"/>
        <v>132143.12373333334</v>
      </c>
      <c r="AS892" s="35"/>
    </row>
    <row r="893" spans="1:45" s="8" customFormat="1" x14ac:dyDescent="0.2">
      <c r="A893" s="24">
        <f t="shared" si="456"/>
        <v>886</v>
      </c>
      <c r="B893" s="25" t="s">
        <v>159</v>
      </c>
      <c r="C893" s="25" t="s">
        <v>160</v>
      </c>
      <c r="D893" s="26" t="s">
        <v>106</v>
      </c>
      <c r="E893" s="26" t="s">
        <v>162</v>
      </c>
      <c r="F893" s="27">
        <v>40770</v>
      </c>
      <c r="G893" s="24"/>
      <c r="H893" s="28">
        <v>40</v>
      </c>
      <c r="I893" s="29" t="s">
        <v>68</v>
      </c>
      <c r="J893" s="30" t="s">
        <v>178</v>
      </c>
      <c r="K893" s="29" t="s">
        <v>71</v>
      </c>
      <c r="L893" s="28" t="s">
        <v>65</v>
      </c>
      <c r="M893" s="28" t="s">
        <v>141</v>
      </c>
      <c r="N893" s="31">
        <v>49707.65</v>
      </c>
      <c r="O893" s="32"/>
      <c r="P893" s="32">
        <f t="shared" si="468"/>
        <v>49707.65</v>
      </c>
      <c r="Q893" s="35">
        <v>1091</v>
      </c>
      <c r="R893" s="35"/>
      <c r="S893" s="32"/>
      <c r="T893" s="33">
        <f t="shared" ref="T893:T938" si="480">(N893*17.5%)</f>
        <v>8698.838749999999</v>
      </c>
      <c r="U893" s="35">
        <f t="shared" ref="U893:U938" si="481">N893*3%</f>
        <v>1491.2294999999999</v>
      </c>
      <c r="V893" s="47">
        <v>1292.6300000000001</v>
      </c>
      <c r="W893" s="35">
        <f t="shared" ref="W893:W938" si="482">N893*2%</f>
        <v>994.15300000000002</v>
      </c>
      <c r="X893" s="41"/>
      <c r="Y893" s="35"/>
      <c r="Z893" s="32"/>
      <c r="AA893" s="49"/>
      <c r="AB893" s="35"/>
      <c r="AC893" s="41"/>
      <c r="AD893" s="35">
        <f t="shared" ref="AD893:AD938" si="483">N893*1.7%</f>
        <v>845.03005000000007</v>
      </c>
      <c r="AE893" s="35">
        <f t="shared" si="457"/>
        <v>21871.366000000002</v>
      </c>
      <c r="AF893" s="41">
        <f t="shared" ref="AF893:AF938" si="484">(N893+X893)/30*24</f>
        <v>39766.119999999995</v>
      </c>
      <c r="AG893" s="32">
        <f t="shared" ref="AG893:AG938" si="485">(N893+X893)/30*50</f>
        <v>82846.083333333328</v>
      </c>
      <c r="AH893" s="35">
        <v>0</v>
      </c>
      <c r="AI893" s="35">
        <v>9666.0499999999993</v>
      </c>
      <c r="AJ893" s="35"/>
      <c r="AK893" s="35"/>
      <c r="AL893" s="35"/>
      <c r="AM893" s="35"/>
      <c r="AN893" s="35"/>
      <c r="AO893" s="35"/>
      <c r="AP893" s="35"/>
      <c r="AQ893" s="35"/>
      <c r="AR893" s="36">
        <f t="shared" si="464"/>
        <v>923595.99493333336</v>
      </c>
      <c r="AS893" s="35"/>
    </row>
    <row r="894" spans="1:45" s="8" customFormat="1" x14ac:dyDescent="0.2">
      <c r="A894" s="24">
        <f t="shared" si="456"/>
        <v>887</v>
      </c>
      <c r="B894" s="25" t="s">
        <v>159</v>
      </c>
      <c r="C894" s="25" t="s">
        <v>160</v>
      </c>
      <c r="D894" s="26" t="s">
        <v>106</v>
      </c>
      <c r="E894" s="26" t="s">
        <v>162</v>
      </c>
      <c r="F894" s="27">
        <v>43540</v>
      </c>
      <c r="G894" s="24"/>
      <c r="H894" s="28">
        <v>40</v>
      </c>
      <c r="I894" s="29" t="s">
        <v>68</v>
      </c>
      <c r="J894" s="30" t="s">
        <v>180</v>
      </c>
      <c r="K894" s="29" t="s">
        <v>71</v>
      </c>
      <c r="L894" s="28" t="s">
        <v>65</v>
      </c>
      <c r="M894" s="28" t="s">
        <v>141</v>
      </c>
      <c r="N894" s="31">
        <v>36519.65</v>
      </c>
      <c r="O894" s="32"/>
      <c r="P894" s="32">
        <f t="shared" si="468"/>
        <v>36519.65</v>
      </c>
      <c r="Q894" s="35">
        <v>1091</v>
      </c>
      <c r="R894" s="35"/>
      <c r="S894" s="32"/>
      <c r="T894" s="33">
        <f t="shared" si="480"/>
        <v>6390.9387500000003</v>
      </c>
      <c r="U894" s="35">
        <f t="shared" si="481"/>
        <v>1095.5895</v>
      </c>
      <c r="V894" s="47">
        <v>1292.6300000000001</v>
      </c>
      <c r="W894" s="35">
        <f t="shared" si="482"/>
        <v>730.39300000000003</v>
      </c>
      <c r="X894" s="41"/>
      <c r="Y894" s="35"/>
      <c r="Z894" s="32"/>
      <c r="AA894" s="49"/>
      <c r="AB894" s="35"/>
      <c r="AC894" s="41"/>
      <c r="AD894" s="35">
        <f t="shared" si="483"/>
        <v>620.83405000000005</v>
      </c>
      <c r="AE894" s="35">
        <f t="shared" si="457"/>
        <v>16068.646000000001</v>
      </c>
      <c r="AF894" s="41">
        <f t="shared" si="484"/>
        <v>29215.72</v>
      </c>
      <c r="AG894" s="32">
        <f t="shared" si="485"/>
        <v>60866.083333333336</v>
      </c>
      <c r="AH894" s="35">
        <v>0</v>
      </c>
      <c r="AI894" s="35">
        <v>9666.0499999999993</v>
      </c>
      <c r="AJ894" s="35"/>
      <c r="AK894" s="35"/>
      <c r="AL894" s="35"/>
      <c r="AM894" s="35"/>
      <c r="AN894" s="35"/>
      <c r="AO894" s="35"/>
      <c r="AP894" s="35"/>
      <c r="AQ894" s="35"/>
      <c r="AR894" s="36">
        <f t="shared" ref="AR894:AR938" si="486">(P894+Q894+R894+S894+T894+U894+V894+W894+X894+Y894+Z894+AA894+AB894+AC894+AD894)*12+(AE894+AF894+AG894+AH894+AI894+AJ894+AK894+AL894+AM894+AN894+AO894+AP894+AQ894)</f>
        <v>688708.92293333332</v>
      </c>
      <c r="AS894" s="35"/>
    </row>
    <row r="895" spans="1:45" s="8" customFormat="1" x14ac:dyDescent="0.2">
      <c r="A895" s="24">
        <f t="shared" si="456"/>
        <v>888</v>
      </c>
      <c r="B895" s="25" t="s">
        <v>159</v>
      </c>
      <c r="C895" s="25" t="s">
        <v>160</v>
      </c>
      <c r="D895" s="26" t="s">
        <v>106</v>
      </c>
      <c r="E895" s="26" t="s">
        <v>162</v>
      </c>
      <c r="F895" s="27">
        <v>40164</v>
      </c>
      <c r="G895" s="24"/>
      <c r="H895" s="28">
        <v>40</v>
      </c>
      <c r="I895" s="29" t="s">
        <v>68</v>
      </c>
      <c r="J895" s="30" t="s">
        <v>157</v>
      </c>
      <c r="K895" s="29" t="s">
        <v>71</v>
      </c>
      <c r="L895" s="28" t="s">
        <v>65</v>
      </c>
      <c r="M895" s="28" t="s">
        <v>142</v>
      </c>
      <c r="N895" s="31">
        <v>35352.5</v>
      </c>
      <c r="O895" s="32"/>
      <c r="P895" s="32">
        <f t="shared" si="468"/>
        <v>35352.5</v>
      </c>
      <c r="Q895" s="35">
        <v>1091</v>
      </c>
      <c r="R895" s="35"/>
      <c r="S895" s="32"/>
      <c r="T895" s="33">
        <f t="shared" si="480"/>
        <v>6186.6875</v>
      </c>
      <c r="U895" s="35">
        <f t="shared" si="481"/>
        <v>1060.575</v>
      </c>
      <c r="V895" s="47">
        <v>1292.6300000000001</v>
      </c>
      <c r="W895" s="35">
        <f t="shared" si="482"/>
        <v>707.05000000000007</v>
      </c>
      <c r="X895" s="41"/>
      <c r="Y895" s="35"/>
      <c r="Z895" s="32"/>
      <c r="AA895" s="49"/>
      <c r="AB895" s="35"/>
      <c r="AC895" s="41"/>
      <c r="AD895" s="35">
        <f t="shared" si="483"/>
        <v>600.99250000000006</v>
      </c>
      <c r="AE895" s="35">
        <f t="shared" si="457"/>
        <v>15555.100000000002</v>
      </c>
      <c r="AF895" s="41">
        <f t="shared" si="484"/>
        <v>28282</v>
      </c>
      <c r="AG895" s="32">
        <f t="shared" si="485"/>
        <v>58920.833333333336</v>
      </c>
      <c r="AH895" s="35">
        <v>17676.3</v>
      </c>
      <c r="AI895" s="35">
        <v>9666.0499999999993</v>
      </c>
      <c r="AJ895" s="35"/>
      <c r="AK895" s="35"/>
      <c r="AL895" s="35"/>
      <c r="AM895" s="35"/>
      <c r="AN895" s="35"/>
      <c r="AO895" s="35"/>
      <c r="AP895" s="35"/>
      <c r="AQ895" s="35"/>
      <c r="AR895" s="36">
        <f t="shared" si="486"/>
        <v>685597.5033333333</v>
      </c>
      <c r="AS895" s="35"/>
    </row>
    <row r="896" spans="1:45" s="8" customFormat="1" x14ac:dyDescent="0.2">
      <c r="A896" s="24">
        <f t="shared" si="456"/>
        <v>889</v>
      </c>
      <c r="B896" s="25" t="s">
        <v>159</v>
      </c>
      <c r="C896" s="25" t="s">
        <v>160</v>
      </c>
      <c r="D896" s="26" t="s">
        <v>106</v>
      </c>
      <c r="E896" s="26" t="s">
        <v>162</v>
      </c>
      <c r="F896" s="27">
        <v>40617</v>
      </c>
      <c r="G896" s="24"/>
      <c r="H896" s="28">
        <v>40</v>
      </c>
      <c r="I896" s="29" t="s">
        <v>68</v>
      </c>
      <c r="J896" s="30" t="s">
        <v>157</v>
      </c>
      <c r="K896" s="29" t="s">
        <v>71</v>
      </c>
      <c r="L896" s="28" t="s">
        <v>65</v>
      </c>
      <c r="M896" s="28" t="s">
        <v>142</v>
      </c>
      <c r="N896" s="31">
        <v>35352.5</v>
      </c>
      <c r="O896" s="32"/>
      <c r="P896" s="32">
        <f t="shared" si="468"/>
        <v>35352.5</v>
      </c>
      <c r="Q896" s="35">
        <v>1091</v>
      </c>
      <c r="R896" s="35"/>
      <c r="S896" s="32"/>
      <c r="T896" s="33">
        <f t="shared" si="480"/>
        <v>6186.6875</v>
      </c>
      <c r="U896" s="35">
        <f t="shared" si="481"/>
        <v>1060.575</v>
      </c>
      <c r="V896" s="47">
        <v>1292.6300000000001</v>
      </c>
      <c r="W896" s="35">
        <f t="shared" si="482"/>
        <v>707.05000000000007</v>
      </c>
      <c r="X896" s="41"/>
      <c r="Y896" s="35"/>
      <c r="Z896" s="32"/>
      <c r="AA896" s="49"/>
      <c r="AB896" s="35"/>
      <c r="AC896" s="41"/>
      <c r="AD896" s="35">
        <f t="shared" si="483"/>
        <v>600.99250000000006</v>
      </c>
      <c r="AE896" s="35">
        <f t="shared" si="457"/>
        <v>15555.100000000002</v>
      </c>
      <c r="AF896" s="41">
        <f t="shared" si="484"/>
        <v>28282</v>
      </c>
      <c r="AG896" s="32">
        <f t="shared" si="485"/>
        <v>58920.833333333336</v>
      </c>
      <c r="AH896" s="35">
        <v>17676.3</v>
      </c>
      <c r="AI896" s="35">
        <v>9666.0499999999993</v>
      </c>
      <c r="AJ896" s="35"/>
      <c r="AK896" s="35"/>
      <c r="AL896" s="35"/>
      <c r="AM896" s="35"/>
      <c r="AN896" s="35"/>
      <c r="AO896" s="35"/>
      <c r="AP896" s="35"/>
      <c r="AQ896" s="35"/>
      <c r="AR896" s="36">
        <f t="shared" si="486"/>
        <v>685597.5033333333</v>
      </c>
      <c r="AS896" s="35"/>
    </row>
    <row r="897" spans="1:45" s="8" customFormat="1" x14ac:dyDescent="0.2">
      <c r="A897" s="24">
        <f t="shared" si="456"/>
        <v>890</v>
      </c>
      <c r="B897" s="25" t="s">
        <v>159</v>
      </c>
      <c r="C897" s="25" t="s">
        <v>160</v>
      </c>
      <c r="D897" s="26" t="s">
        <v>106</v>
      </c>
      <c r="E897" s="26" t="s">
        <v>162</v>
      </c>
      <c r="F897" s="27">
        <v>40644</v>
      </c>
      <c r="G897" s="24">
        <v>14</v>
      </c>
      <c r="H897" s="28">
        <v>40</v>
      </c>
      <c r="I897" s="29" t="s">
        <v>69</v>
      </c>
      <c r="J897" s="30" t="s">
        <v>21</v>
      </c>
      <c r="K897" s="29" t="s">
        <v>71</v>
      </c>
      <c r="L897" s="28" t="s">
        <v>65</v>
      </c>
      <c r="M897" s="28" t="s">
        <v>141</v>
      </c>
      <c r="N897" s="31">
        <v>11694.5</v>
      </c>
      <c r="O897" s="32"/>
      <c r="P897" s="32">
        <f t="shared" si="468"/>
        <v>11694.5</v>
      </c>
      <c r="Q897" s="35">
        <v>1091</v>
      </c>
      <c r="R897" s="35"/>
      <c r="S897" s="32"/>
      <c r="T897" s="33">
        <f t="shared" si="480"/>
        <v>2046.5374999999999</v>
      </c>
      <c r="U897" s="35">
        <f t="shared" si="481"/>
        <v>350.83499999999998</v>
      </c>
      <c r="V897" s="48">
        <f t="shared" ref="V897:V917" si="487">(N897+X897)*6%</f>
        <v>813.94200000000001</v>
      </c>
      <c r="W897" s="35">
        <f t="shared" si="482"/>
        <v>233.89000000000001</v>
      </c>
      <c r="X897" s="41">
        <v>1871.2</v>
      </c>
      <c r="Y897" s="35">
        <v>115.55</v>
      </c>
      <c r="Z897" s="32"/>
      <c r="AA897" s="49"/>
      <c r="AB897" s="35"/>
      <c r="AC897" s="41">
        <v>1180</v>
      </c>
      <c r="AD897" s="35">
        <f t="shared" si="483"/>
        <v>198.80650000000003</v>
      </c>
      <c r="AE897" s="35">
        <f t="shared" si="457"/>
        <v>5145.58</v>
      </c>
      <c r="AF897" s="41">
        <f t="shared" si="484"/>
        <v>10852.56</v>
      </c>
      <c r="AG897" s="32">
        <f t="shared" si="485"/>
        <v>22609.5</v>
      </c>
      <c r="AH897" s="35">
        <v>5847.3</v>
      </c>
      <c r="AI897" s="35">
        <f t="shared" ref="AI897:AI917" si="488">(N897/30)*15</f>
        <v>5847.25</v>
      </c>
      <c r="AJ897" s="35">
        <f t="shared" ref="AJ897:AJ917" si="489">(N897+X897)/30*3</f>
        <v>1356.57</v>
      </c>
      <c r="AK897" s="35">
        <f t="shared" ref="AK897:AK917" si="490">(N897+X897)/30*5</f>
        <v>2260.9499999999998</v>
      </c>
      <c r="AL897" s="35">
        <f t="shared" ref="AL897:AL917" si="491">(N897+X897)/30*15</f>
        <v>6782.85</v>
      </c>
      <c r="AM897" s="35">
        <f t="shared" ref="AM897:AM917" si="492">(N897+X897)/30*12</f>
        <v>5426.28</v>
      </c>
      <c r="AN897" s="35"/>
      <c r="AO897" s="35"/>
      <c r="AP897" s="35"/>
      <c r="AQ897" s="35"/>
      <c r="AR897" s="36">
        <f t="shared" si="486"/>
        <v>301283.97199999995</v>
      </c>
      <c r="AS897" s="35"/>
    </row>
    <row r="898" spans="1:45" s="8" customFormat="1" x14ac:dyDescent="0.2">
      <c r="A898" s="24">
        <f t="shared" si="456"/>
        <v>891</v>
      </c>
      <c r="B898" s="25" t="s">
        <v>159</v>
      </c>
      <c r="C898" s="25" t="s">
        <v>160</v>
      </c>
      <c r="D898" s="26" t="s">
        <v>106</v>
      </c>
      <c r="E898" s="26" t="s">
        <v>162</v>
      </c>
      <c r="F898" s="27">
        <v>40984</v>
      </c>
      <c r="G898" s="24">
        <v>14</v>
      </c>
      <c r="H898" s="28">
        <v>40</v>
      </c>
      <c r="I898" s="29" t="s">
        <v>69</v>
      </c>
      <c r="J898" s="30" t="s">
        <v>21</v>
      </c>
      <c r="K898" s="29" t="s">
        <v>71</v>
      </c>
      <c r="L898" s="28" t="s">
        <v>65</v>
      </c>
      <c r="M898" s="28" t="s">
        <v>141</v>
      </c>
      <c r="N898" s="31">
        <v>11694.5</v>
      </c>
      <c r="O898" s="32"/>
      <c r="P898" s="32">
        <f t="shared" si="468"/>
        <v>11694.5</v>
      </c>
      <c r="Q898" s="35">
        <v>1091</v>
      </c>
      <c r="R898" s="35"/>
      <c r="S898" s="32"/>
      <c r="T898" s="33">
        <f t="shared" si="480"/>
        <v>2046.5374999999999</v>
      </c>
      <c r="U898" s="35">
        <f t="shared" si="481"/>
        <v>350.83499999999998</v>
      </c>
      <c r="V898" s="48">
        <f t="shared" si="487"/>
        <v>799.90440000000001</v>
      </c>
      <c r="W898" s="35">
        <f t="shared" si="482"/>
        <v>233.89000000000001</v>
      </c>
      <c r="X898" s="41">
        <v>1637.24</v>
      </c>
      <c r="Y898" s="35">
        <v>115.55</v>
      </c>
      <c r="Z898" s="32"/>
      <c r="AA898" s="49"/>
      <c r="AB898" s="35"/>
      <c r="AC898" s="41">
        <v>1180</v>
      </c>
      <c r="AD898" s="35">
        <f t="shared" si="483"/>
        <v>198.80650000000003</v>
      </c>
      <c r="AE898" s="35">
        <f t="shared" si="457"/>
        <v>5145.58</v>
      </c>
      <c r="AF898" s="41">
        <f t="shared" si="484"/>
        <v>10665.392</v>
      </c>
      <c r="AG898" s="32">
        <f t="shared" si="485"/>
        <v>22219.566666666666</v>
      </c>
      <c r="AH898" s="35">
        <v>2923.65</v>
      </c>
      <c r="AI898" s="35">
        <f t="shared" si="488"/>
        <v>5847.25</v>
      </c>
      <c r="AJ898" s="35">
        <f t="shared" si="489"/>
        <v>1333.174</v>
      </c>
      <c r="AK898" s="35">
        <f t="shared" si="490"/>
        <v>2221.9566666666665</v>
      </c>
      <c r="AL898" s="35">
        <f t="shared" si="491"/>
        <v>6665.87</v>
      </c>
      <c r="AM898" s="35">
        <f t="shared" si="492"/>
        <v>5332.6959999999999</v>
      </c>
      <c r="AN898" s="35"/>
      <c r="AO898" s="35"/>
      <c r="AP898" s="35"/>
      <c r="AQ898" s="35"/>
      <c r="AR898" s="36">
        <f t="shared" si="486"/>
        <v>294534.29613333329</v>
      </c>
      <c r="AS898" s="35"/>
    </row>
    <row r="899" spans="1:45" s="8" customFormat="1" x14ac:dyDescent="0.2">
      <c r="A899" s="24">
        <f t="shared" si="456"/>
        <v>892</v>
      </c>
      <c r="B899" s="25" t="s">
        <v>159</v>
      </c>
      <c r="C899" s="25" t="s">
        <v>160</v>
      </c>
      <c r="D899" s="26" t="s">
        <v>106</v>
      </c>
      <c r="E899" s="26" t="s">
        <v>162</v>
      </c>
      <c r="F899" s="27">
        <v>43024</v>
      </c>
      <c r="G899" s="24">
        <v>14</v>
      </c>
      <c r="H899" s="28">
        <v>40</v>
      </c>
      <c r="I899" s="29" t="s">
        <v>69</v>
      </c>
      <c r="J899" s="30" t="s">
        <v>21</v>
      </c>
      <c r="K899" s="29" t="s">
        <v>71</v>
      </c>
      <c r="L899" s="28" t="s">
        <v>65</v>
      </c>
      <c r="M899" s="28" t="s">
        <v>141</v>
      </c>
      <c r="N899" s="31">
        <v>11694.5</v>
      </c>
      <c r="O899" s="32"/>
      <c r="P899" s="32">
        <f t="shared" ref="P899" si="493">N899+O899</f>
        <v>11694.5</v>
      </c>
      <c r="Q899" s="35">
        <v>1091</v>
      </c>
      <c r="R899" s="35"/>
      <c r="S899" s="32"/>
      <c r="T899" s="33">
        <f t="shared" si="480"/>
        <v>2046.5374999999999</v>
      </c>
      <c r="U899" s="35">
        <f t="shared" si="481"/>
        <v>350.83499999999998</v>
      </c>
      <c r="V899" s="48">
        <f t="shared" si="487"/>
        <v>701.67</v>
      </c>
      <c r="W899" s="35">
        <f t="shared" si="482"/>
        <v>233.89000000000001</v>
      </c>
      <c r="X899" s="41"/>
      <c r="Y899" s="35">
        <v>115.55</v>
      </c>
      <c r="Z899" s="32"/>
      <c r="AA899" s="49"/>
      <c r="AB899" s="35"/>
      <c r="AC899" s="41"/>
      <c r="AD899" s="35">
        <f t="shared" si="483"/>
        <v>198.80650000000003</v>
      </c>
      <c r="AE899" s="35">
        <f t="shared" si="457"/>
        <v>5145.58</v>
      </c>
      <c r="AF899" s="41">
        <f t="shared" si="484"/>
        <v>9355.6</v>
      </c>
      <c r="AG899" s="32">
        <f t="shared" si="485"/>
        <v>19490.833333333332</v>
      </c>
      <c r="AH899" s="35">
        <v>5847.3</v>
      </c>
      <c r="AI899" s="35">
        <f t="shared" si="488"/>
        <v>5847.25</v>
      </c>
      <c r="AJ899" s="35">
        <f t="shared" si="489"/>
        <v>1169.45</v>
      </c>
      <c r="AK899" s="35">
        <f t="shared" si="490"/>
        <v>1949.0833333333333</v>
      </c>
      <c r="AL899" s="35">
        <f t="shared" si="491"/>
        <v>5847.25</v>
      </c>
      <c r="AM899" s="35">
        <f t="shared" si="492"/>
        <v>4677.8</v>
      </c>
      <c r="AN899" s="35"/>
      <c r="AO899" s="35"/>
      <c r="AP899" s="35"/>
      <c r="AQ899" s="35"/>
      <c r="AR899" s="36">
        <f t="shared" si="486"/>
        <v>256523.61466666663</v>
      </c>
      <c r="AS899" s="35"/>
    </row>
    <row r="900" spans="1:45" s="8" customFormat="1" x14ac:dyDescent="0.2">
      <c r="A900" s="24">
        <f t="shared" si="456"/>
        <v>893</v>
      </c>
      <c r="B900" s="25" t="s">
        <v>159</v>
      </c>
      <c r="C900" s="25" t="s">
        <v>160</v>
      </c>
      <c r="D900" s="26" t="s">
        <v>106</v>
      </c>
      <c r="E900" s="26" t="s">
        <v>162</v>
      </c>
      <c r="F900" s="27">
        <v>41730</v>
      </c>
      <c r="G900" s="24">
        <v>13</v>
      </c>
      <c r="H900" s="28">
        <v>40</v>
      </c>
      <c r="I900" s="29" t="s">
        <v>69</v>
      </c>
      <c r="J900" s="30" t="s">
        <v>23</v>
      </c>
      <c r="K900" s="29" t="s">
        <v>71</v>
      </c>
      <c r="L900" s="28" t="s">
        <v>65</v>
      </c>
      <c r="M900" s="28" t="s">
        <v>141</v>
      </c>
      <c r="N900" s="31">
        <v>10896.25</v>
      </c>
      <c r="O900" s="32"/>
      <c r="P900" s="32">
        <f t="shared" si="468"/>
        <v>10896.25</v>
      </c>
      <c r="Q900" s="35">
        <v>1091</v>
      </c>
      <c r="R900" s="35"/>
      <c r="S900" s="32"/>
      <c r="T900" s="33">
        <f t="shared" si="480"/>
        <v>1906.8437499999998</v>
      </c>
      <c r="U900" s="35">
        <f t="shared" si="481"/>
        <v>326.88749999999999</v>
      </c>
      <c r="V900" s="48">
        <f t="shared" si="487"/>
        <v>719.15099999999995</v>
      </c>
      <c r="W900" s="35">
        <f t="shared" si="482"/>
        <v>217.92500000000001</v>
      </c>
      <c r="X900" s="41">
        <v>1089.5999999999999</v>
      </c>
      <c r="Y900" s="35">
        <v>115.55</v>
      </c>
      <c r="Z900" s="32"/>
      <c r="AA900" s="49"/>
      <c r="AB900" s="35"/>
      <c r="AC900" s="41"/>
      <c r="AD900" s="35">
        <f t="shared" si="483"/>
        <v>185.23625000000001</v>
      </c>
      <c r="AE900" s="35">
        <f t="shared" si="457"/>
        <v>4794.3500000000004</v>
      </c>
      <c r="AF900" s="41">
        <f t="shared" si="484"/>
        <v>9588.68</v>
      </c>
      <c r="AG900" s="32">
        <f t="shared" si="485"/>
        <v>19976.416666666668</v>
      </c>
      <c r="AH900" s="35">
        <v>5448.15</v>
      </c>
      <c r="AI900" s="35">
        <f t="shared" si="488"/>
        <v>5448.125</v>
      </c>
      <c r="AJ900" s="35">
        <f t="shared" si="489"/>
        <v>1198.585</v>
      </c>
      <c r="AK900" s="35">
        <f t="shared" si="490"/>
        <v>1997.6416666666669</v>
      </c>
      <c r="AL900" s="35">
        <f t="shared" si="491"/>
        <v>5992.9250000000002</v>
      </c>
      <c r="AM900" s="35">
        <f t="shared" si="492"/>
        <v>4794.34</v>
      </c>
      <c r="AN900" s="35"/>
      <c r="AO900" s="35"/>
      <c r="AP900" s="35"/>
      <c r="AQ900" s="35"/>
      <c r="AR900" s="36">
        <f t="shared" si="486"/>
        <v>257820.53533333336</v>
      </c>
      <c r="AS900" s="35"/>
    </row>
    <row r="901" spans="1:45" s="8" customFormat="1" x14ac:dyDescent="0.2">
      <c r="A901" s="24">
        <f t="shared" si="456"/>
        <v>894</v>
      </c>
      <c r="B901" s="25" t="s">
        <v>159</v>
      </c>
      <c r="C901" s="25" t="s">
        <v>160</v>
      </c>
      <c r="D901" s="26" t="s">
        <v>106</v>
      </c>
      <c r="E901" s="26" t="s">
        <v>162</v>
      </c>
      <c r="F901" s="27">
        <v>41761</v>
      </c>
      <c r="G901" s="24">
        <v>13</v>
      </c>
      <c r="H901" s="28">
        <v>40</v>
      </c>
      <c r="I901" s="29" t="s">
        <v>69</v>
      </c>
      <c r="J901" s="30" t="s">
        <v>23</v>
      </c>
      <c r="K901" s="29" t="s">
        <v>71</v>
      </c>
      <c r="L901" s="28" t="s">
        <v>65</v>
      </c>
      <c r="M901" s="28" t="s">
        <v>141</v>
      </c>
      <c r="N901" s="31">
        <v>10896.25</v>
      </c>
      <c r="O901" s="32"/>
      <c r="P901" s="32">
        <f t="shared" ref="P901" si="494">N901+O901</f>
        <v>10896.25</v>
      </c>
      <c r="Q901" s="35">
        <v>1091</v>
      </c>
      <c r="R901" s="35"/>
      <c r="S901" s="32"/>
      <c r="T901" s="33">
        <f t="shared" si="480"/>
        <v>1906.8437499999998</v>
      </c>
      <c r="U901" s="35">
        <f t="shared" si="481"/>
        <v>326.88749999999999</v>
      </c>
      <c r="V901" s="48">
        <f t="shared" si="487"/>
        <v>719.15339999999992</v>
      </c>
      <c r="W901" s="35">
        <f t="shared" si="482"/>
        <v>217.92500000000001</v>
      </c>
      <c r="X901" s="41">
        <v>1089.6400000000001</v>
      </c>
      <c r="Y901" s="35">
        <v>115.55</v>
      </c>
      <c r="Z901" s="32"/>
      <c r="AA901" s="49"/>
      <c r="AB901" s="35"/>
      <c r="AC901" s="41"/>
      <c r="AD901" s="35">
        <f t="shared" si="483"/>
        <v>185.23625000000001</v>
      </c>
      <c r="AE901" s="35">
        <f t="shared" si="457"/>
        <v>4794.3500000000004</v>
      </c>
      <c r="AF901" s="41">
        <f t="shared" si="484"/>
        <v>9588.7119999999995</v>
      </c>
      <c r="AG901" s="32">
        <f t="shared" si="485"/>
        <v>19976.48333333333</v>
      </c>
      <c r="AH901" s="35">
        <v>5448.15</v>
      </c>
      <c r="AI901" s="35">
        <f t="shared" si="488"/>
        <v>5448.125</v>
      </c>
      <c r="AJ901" s="35">
        <f t="shared" si="489"/>
        <v>1198.5889999999999</v>
      </c>
      <c r="AK901" s="35">
        <f t="shared" si="490"/>
        <v>1997.6483333333331</v>
      </c>
      <c r="AL901" s="35">
        <f t="shared" si="491"/>
        <v>5992.9449999999997</v>
      </c>
      <c r="AM901" s="35">
        <f t="shared" si="492"/>
        <v>4794.3559999999998</v>
      </c>
      <c r="AN901" s="35"/>
      <c r="AO901" s="35"/>
      <c r="AP901" s="35"/>
      <c r="AQ901" s="35"/>
      <c r="AR901" s="36">
        <f t="shared" si="486"/>
        <v>257821.18946666666</v>
      </c>
      <c r="AS901" s="35"/>
    </row>
    <row r="902" spans="1:45" s="8" customFormat="1" x14ac:dyDescent="0.2">
      <c r="A902" s="24">
        <f t="shared" si="456"/>
        <v>895</v>
      </c>
      <c r="B902" s="25" t="s">
        <v>159</v>
      </c>
      <c r="C902" s="25" t="s">
        <v>160</v>
      </c>
      <c r="D902" s="26" t="s">
        <v>106</v>
      </c>
      <c r="E902" s="26" t="s">
        <v>162</v>
      </c>
      <c r="F902" s="27">
        <v>40955</v>
      </c>
      <c r="G902" s="24">
        <v>13</v>
      </c>
      <c r="H902" s="28">
        <v>40</v>
      </c>
      <c r="I902" s="29" t="s">
        <v>69</v>
      </c>
      <c r="J902" s="30" t="s">
        <v>24</v>
      </c>
      <c r="K902" s="29" t="s">
        <v>71</v>
      </c>
      <c r="L902" s="28" t="s">
        <v>65</v>
      </c>
      <c r="M902" s="28" t="s">
        <v>144</v>
      </c>
      <c r="N902" s="31">
        <v>10896.25</v>
      </c>
      <c r="O902" s="32"/>
      <c r="P902" s="32">
        <f t="shared" si="468"/>
        <v>10896.25</v>
      </c>
      <c r="Q902" s="35">
        <v>1091</v>
      </c>
      <c r="R902" s="35"/>
      <c r="S902" s="32"/>
      <c r="T902" s="33">
        <f t="shared" si="480"/>
        <v>1906.8437499999998</v>
      </c>
      <c r="U902" s="35">
        <f t="shared" si="481"/>
        <v>326.88749999999999</v>
      </c>
      <c r="V902" s="48">
        <f t="shared" si="487"/>
        <v>745.30140000000006</v>
      </c>
      <c r="W902" s="35">
        <f t="shared" si="482"/>
        <v>217.92500000000001</v>
      </c>
      <c r="X902" s="41">
        <v>1525.44</v>
      </c>
      <c r="Y902" s="35">
        <v>115.55</v>
      </c>
      <c r="Z902" s="32"/>
      <c r="AA902" s="49"/>
      <c r="AB902" s="35"/>
      <c r="AC902" s="41">
        <v>1180</v>
      </c>
      <c r="AD902" s="35">
        <f t="shared" si="483"/>
        <v>185.23625000000001</v>
      </c>
      <c r="AE902" s="35">
        <f t="shared" si="457"/>
        <v>4794.3500000000004</v>
      </c>
      <c r="AF902" s="41">
        <f t="shared" si="484"/>
        <v>9937.351999999999</v>
      </c>
      <c r="AG902" s="32">
        <f t="shared" si="485"/>
        <v>20702.816666666666</v>
      </c>
      <c r="AH902" s="35">
        <v>5448.15</v>
      </c>
      <c r="AI902" s="35">
        <f t="shared" si="488"/>
        <v>5448.125</v>
      </c>
      <c r="AJ902" s="35">
        <f t="shared" si="489"/>
        <v>1242.1689999999999</v>
      </c>
      <c r="AK902" s="35">
        <f t="shared" si="490"/>
        <v>2070.2816666666668</v>
      </c>
      <c r="AL902" s="35">
        <f t="shared" si="491"/>
        <v>6210.8450000000003</v>
      </c>
      <c r="AM902" s="35">
        <f t="shared" si="492"/>
        <v>4968.6759999999995</v>
      </c>
      <c r="AN902" s="35"/>
      <c r="AO902" s="35"/>
      <c r="AP902" s="35"/>
      <c r="AQ902" s="35"/>
      <c r="AR902" s="36">
        <f t="shared" si="486"/>
        <v>279107.97213333333</v>
      </c>
      <c r="AS902" s="35"/>
    </row>
    <row r="903" spans="1:45" s="8" customFormat="1" x14ac:dyDescent="0.2">
      <c r="A903" s="24">
        <f t="shared" si="456"/>
        <v>896</v>
      </c>
      <c r="B903" s="25" t="s">
        <v>159</v>
      </c>
      <c r="C903" s="25" t="s">
        <v>160</v>
      </c>
      <c r="D903" s="26" t="s">
        <v>106</v>
      </c>
      <c r="E903" s="26" t="s">
        <v>162</v>
      </c>
      <c r="F903" s="27">
        <v>42117</v>
      </c>
      <c r="G903" s="24">
        <v>13</v>
      </c>
      <c r="H903" s="28">
        <v>40</v>
      </c>
      <c r="I903" s="29" t="s">
        <v>69</v>
      </c>
      <c r="J903" s="30" t="s">
        <v>24</v>
      </c>
      <c r="K903" s="29" t="s">
        <v>71</v>
      </c>
      <c r="L903" s="28" t="s">
        <v>65</v>
      </c>
      <c r="M903" s="28" t="s">
        <v>144</v>
      </c>
      <c r="N903" s="31">
        <v>10896.25</v>
      </c>
      <c r="O903" s="32"/>
      <c r="P903" s="32">
        <f t="shared" ref="P903" si="495">N903+O903</f>
        <v>10896.25</v>
      </c>
      <c r="Q903" s="35">
        <v>1091</v>
      </c>
      <c r="R903" s="35"/>
      <c r="S903" s="32"/>
      <c r="T903" s="33">
        <f t="shared" si="480"/>
        <v>1906.8437499999998</v>
      </c>
      <c r="U903" s="35">
        <f t="shared" si="481"/>
        <v>326.88749999999999</v>
      </c>
      <c r="V903" s="48">
        <f t="shared" si="487"/>
        <v>653.77499999999998</v>
      </c>
      <c r="W903" s="35">
        <f t="shared" si="482"/>
        <v>217.92500000000001</v>
      </c>
      <c r="X903" s="41"/>
      <c r="Y903" s="35">
        <v>115.55</v>
      </c>
      <c r="Z903" s="32"/>
      <c r="AA903" s="49"/>
      <c r="AB903" s="35"/>
      <c r="AC903" s="41"/>
      <c r="AD903" s="35">
        <f t="shared" si="483"/>
        <v>185.23625000000001</v>
      </c>
      <c r="AE903" s="35">
        <f t="shared" si="457"/>
        <v>4794.3500000000004</v>
      </c>
      <c r="AF903" s="41">
        <f t="shared" si="484"/>
        <v>8717</v>
      </c>
      <c r="AG903" s="32">
        <f t="shared" si="485"/>
        <v>18160.416666666664</v>
      </c>
      <c r="AH903" s="35">
        <v>5448.15</v>
      </c>
      <c r="AI903" s="35">
        <f t="shared" si="488"/>
        <v>5448.125</v>
      </c>
      <c r="AJ903" s="35">
        <f t="shared" si="489"/>
        <v>1089.625</v>
      </c>
      <c r="AK903" s="35">
        <f t="shared" si="490"/>
        <v>1816.0416666666665</v>
      </c>
      <c r="AL903" s="35">
        <f t="shared" si="491"/>
        <v>5448.125</v>
      </c>
      <c r="AM903" s="35">
        <f t="shared" si="492"/>
        <v>4358.5</v>
      </c>
      <c r="AN903" s="35"/>
      <c r="AO903" s="35"/>
      <c r="AP903" s="35"/>
      <c r="AQ903" s="35"/>
      <c r="AR903" s="36">
        <f t="shared" si="486"/>
        <v>240001.9433333333</v>
      </c>
      <c r="AS903" s="35"/>
    </row>
    <row r="904" spans="1:45" s="8" customFormat="1" x14ac:dyDescent="0.2">
      <c r="A904" s="24">
        <f t="shared" si="456"/>
        <v>897</v>
      </c>
      <c r="B904" s="25" t="s">
        <v>159</v>
      </c>
      <c r="C904" s="25" t="s">
        <v>160</v>
      </c>
      <c r="D904" s="26" t="s">
        <v>106</v>
      </c>
      <c r="E904" s="26" t="s">
        <v>162</v>
      </c>
      <c r="F904" s="27">
        <v>42117</v>
      </c>
      <c r="G904" s="24">
        <v>8</v>
      </c>
      <c r="H904" s="28">
        <v>40</v>
      </c>
      <c r="I904" s="29" t="s">
        <v>69</v>
      </c>
      <c r="J904" s="30" t="s">
        <v>27</v>
      </c>
      <c r="K904" s="29" t="s">
        <v>71</v>
      </c>
      <c r="L904" s="28" t="s">
        <v>65</v>
      </c>
      <c r="M904" s="28" t="s">
        <v>141</v>
      </c>
      <c r="N904" s="31">
        <v>8469.4500000000007</v>
      </c>
      <c r="O904" s="32"/>
      <c r="P904" s="32">
        <f t="shared" si="468"/>
        <v>8469.4500000000007</v>
      </c>
      <c r="Q904" s="35">
        <v>1091</v>
      </c>
      <c r="R904" s="35"/>
      <c r="S904" s="32"/>
      <c r="T904" s="33">
        <f t="shared" si="480"/>
        <v>1482.1537499999999</v>
      </c>
      <c r="U904" s="35">
        <f t="shared" si="481"/>
        <v>254.08350000000002</v>
      </c>
      <c r="V904" s="48">
        <f t="shared" si="487"/>
        <v>508.16700000000003</v>
      </c>
      <c r="W904" s="35">
        <f t="shared" si="482"/>
        <v>169.38900000000001</v>
      </c>
      <c r="X904" s="41"/>
      <c r="Y904" s="35">
        <v>115.55</v>
      </c>
      <c r="Z904" s="32"/>
      <c r="AA904" s="49"/>
      <c r="AB904" s="35"/>
      <c r="AC904" s="41"/>
      <c r="AD904" s="35">
        <f t="shared" si="483"/>
        <v>143.98065000000003</v>
      </c>
      <c r="AE904" s="35">
        <f t="shared" si="457"/>
        <v>3726.558</v>
      </c>
      <c r="AF904" s="41">
        <f t="shared" si="484"/>
        <v>6775.5599999999995</v>
      </c>
      <c r="AG904" s="32">
        <f t="shared" si="485"/>
        <v>14115.75</v>
      </c>
      <c r="AH904" s="35">
        <v>4234.6499999999996</v>
      </c>
      <c r="AI904" s="35">
        <f t="shared" si="488"/>
        <v>4234.7250000000004</v>
      </c>
      <c r="AJ904" s="35">
        <f t="shared" si="489"/>
        <v>846.94499999999994</v>
      </c>
      <c r="AK904" s="35">
        <f t="shared" si="490"/>
        <v>1411.575</v>
      </c>
      <c r="AL904" s="35">
        <f t="shared" si="491"/>
        <v>4234.7250000000004</v>
      </c>
      <c r="AM904" s="35">
        <f t="shared" si="492"/>
        <v>3387.7799999999997</v>
      </c>
      <c r="AN904" s="35"/>
      <c r="AO904" s="35"/>
      <c r="AP904" s="35"/>
      <c r="AQ904" s="35"/>
      <c r="AR904" s="36">
        <f t="shared" si="486"/>
        <v>189773.55479999995</v>
      </c>
      <c r="AS904" s="35"/>
    </row>
    <row r="905" spans="1:45" s="8" customFormat="1" x14ac:dyDescent="0.2">
      <c r="A905" s="24">
        <f t="shared" ref="A905:A969" si="496">A904+1</f>
        <v>898</v>
      </c>
      <c r="B905" s="25" t="s">
        <v>159</v>
      </c>
      <c r="C905" s="25" t="s">
        <v>160</v>
      </c>
      <c r="D905" s="26" t="s">
        <v>106</v>
      </c>
      <c r="E905" s="26" t="s">
        <v>162</v>
      </c>
      <c r="F905" s="27">
        <v>40969</v>
      </c>
      <c r="G905" s="24">
        <v>8</v>
      </c>
      <c r="H905" s="28">
        <v>40</v>
      </c>
      <c r="I905" s="29" t="s">
        <v>69</v>
      </c>
      <c r="J905" s="30" t="s">
        <v>37</v>
      </c>
      <c r="K905" s="29" t="s">
        <v>71</v>
      </c>
      <c r="L905" s="28" t="s">
        <v>65</v>
      </c>
      <c r="M905" s="28" t="s">
        <v>141</v>
      </c>
      <c r="N905" s="31">
        <v>8469.4500000000007</v>
      </c>
      <c r="O905" s="32"/>
      <c r="P905" s="32">
        <f t="shared" si="468"/>
        <v>8469.4500000000007</v>
      </c>
      <c r="Q905" s="35">
        <v>1091</v>
      </c>
      <c r="R905" s="35"/>
      <c r="S905" s="32"/>
      <c r="T905" s="33">
        <f t="shared" si="480"/>
        <v>1482.1537499999999</v>
      </c>
      <c r="U905" s="35">
        <f t="shared" si="481"/>
        <v>254.08350000000002</v>
      </c>
      <c r="V905" s="48">
        <f t="shared" si="487"/>
        <v>579.30900000000008</v>
      </c>
      <c r="W905" s="35">
        <f t="shared" si="482"/>
        <v>169.38900000000001</v>
      </c>
      <c r="X905" s="41">
        <v>1185.7</v>
      </c>
      <c r="Y905" s="35">
        <v>115.55</v>
      </c>
      <c r="Z905" s="32"/>
      <c r="AA905" s="49"/>
      <c r="AB905" s="35"/>
      <c r="AC905" s="41"/>
      <c r="AD905" s="35">
        <f t="shared" si="483"/>
        <v>143.98065000000003</v>
      </c>
      <c r="AE905" s="35">
        <f t="shared" ref="AE905:AE968" si="497">(N905*4%)*11</f>
        <v>3726.558</v>
      </c>
      <c r="AF905" s="41">
        <f t="shared" si="484"/>
        <v>7724.1200000000008</v>
      </c>
      <c r="AG905" s="32">
        <f t="shared" si="485"/>
        <v>16091.916666666668</v>
      </c>
      <c r="AH905" s="35">
        <v>4234.6499999999996</v>
      </c>
      <c r="AI905" s="35">
        <f t="shared" si="488"/>
        <v>4234.7250000000004</v>
      </c>
      <c r="AJ905" s="35">
        <f t="shared" si="489"/>
        <v>965.5150000000001</v>
      </c>
      <c r="AK905" s="35">
        <f t="shared" si="490"/>
        <v>1609.1916666666668</v>
      </c>
      <c r="AL905" s="35">
        <f t="shared" si="491"/>
        <v>4827.5750000000007</v>
      </c>
      <c r="AM905" s="35">
        <f t="shared" si="492"/>
        <v>3862.0600000000004</v>
      </c>
      <c r="AN905" s="35"/>
      <c r="AO905" s="35"/>
      <c r="AP905" s="35"/>
      <c r="AQ905" s="35"/>
      <c r="AR905" s="36">
        <f t="shared" si="486"/>
        <v>209163.70213333331</v>
      </c>
      <c r="AS905" s="35"/>
    </row>
    <row r="906" spans="1:45" s="8" customFormat="1" x14ac:dyDescent="0.2">
      <c r="A906" s="24">
        <f t="shared" si="496"/>
        <v>899</v>
      </c>
      <c r="B906" s="25" t="s">
        <v>159</v>
      </c>
      <c r="C906" s="25" t="s">
        <v>160</v>
      </c>
      <c r="D906" s="26" t="s">
        <v>106</v>
      </c>
      <c r="E906" s="26" t="s">
        <v>162</v>
      </c>
      <c r="F906" s="27">
        <v>41730</v>
      </c>
      <c r="G906" s="24">
        <v>8</v>
      </c>
      <c r="H906" s="28">
        <v>40</v>
      </c>
      <c r="I906" s="29" t="s">
        <v>69</v>
      </c>
      <c r="J906" s="30" t="s">
        <v>37</v>
      </c>
      <c r="K906" s="29" t="s">
        <v>71</v>
      </c>
      <c r="L906" s="28" t="s">
        <v>65</v>
      </c>
      <c r="M906" s="28" t="s">
        <v>141</v>
      </c>
      <c r="N906" s="31">
        <v>8469.4500000000007</v>
      </c>
      <c r="O906" s="32"/>
      <c r="P906" s="32">
        <f t="shared" si="468"/>
        <v>8469.4500000000007</v>
      </c>
      <c r="Q906" s="35">
        <v>1091</v>
      </c>
      <c r="R906" s="35"/>
      <c r="S906" s="32"/>
      <c r="T906" s="33">
        <f t="shared" si="480"/>
        <v>1482.1537499999999</v>
      </c>
      <c r="U906" s="35">
        <f t="shared" si="481"/>
        <v>254.08350000000002</v>
      </c>
      <c r="V906" s="48">
        <f t="shared" si="487"/>
        <v>508.16700000000003</v>
      </c>
      <c r="W906" s="35">
        <f t="shared" si="482"/>
        <v>169.38900000000001</v>
      </c>
      <c r="X906" s="41"/>
      <c r="Y906" s="35">
        <v>115.55</v>
      </c>
      <c r="Z906" s="32"/>
      <c r="AA906" s="49"/>
      <c r="AB906" s="35"/>
      <c r="AC906" s="41"/>
      <c r="AD906" s="35">
        <f t="shared" si="483"/>
        <v>143.98065000000003</v>
      </c>
      <c r="AE906" s="35">
        <f t="shared" si="497"/>
        <v>3726.558</v>
      </c>
      <c r="AF906" s="41">
        <f t="shared" si="484"/>
        <v>6775.5599999999995</v>
      </c>
      <c r="AG906" s="32">
        <f t="shared" si="485"/>
        <v>14115.75</v>
      </c>
      <c r="AH906" s="35">
        <v>0</v>
      </c>
      <c r="AI906" s="35">
        <f t="shared" si="488"/>
        <v>4234.7250000000004</v>
      </c>
      <c r="AJ906" s="35">
        <f t="shared" si="489"/>
        <v>846.94499999999994</v>
      </c>
      <c r="AK906" s="35">
        <f t="shared" si="490"/>
        <v>1411.575</v>
      </c>
      <c r="AL906" s="35">
        <f t="shared" si="491"/>
        <v>4234.7250000000004</v>
      </c>
      <c r="AM906" s="35">
        <f t="shared" si="492"/>
        <v>3387.7799999999997</v>
      </c>
      <c r="AN906" s="35"/>
      <c r="AO906" s="35"/>
      <c r="AP906" s="35"/>
      <c r="AQ906" s="35"/>
      <c r="AR906" s="36">
        <f t="shared" si="486"/>
        <v>185538.90479999996</v>
      </c>
      <c r="AS906" s="35"/>
    </row>
    <row r="907" spans="1:45" s="8" customFormat="1" x14ac:dyDescent="0.2">
      <c r="A907" s="24">
        <f t="shared" si="496"/>
        <v>900</v>
      </c>
      <c r="B907" s="25" t="s">
        <v>159</v>
      </c>
      <c r="C907" s="25" t="s">
        <v>160</v>
      </c>
      <c r="D907" s="26" t="s">
        <v>106</v>
      </c>
      <c r="E907" s="26" t="s">
        <v>162</v>
      </c>
      <c r="F907" s="27">
        <v>41761</v>
      </c>
      <c r="G907" s="24">
        <v>8</v>
      </c>
      <c r="H907" s="28">
        <v>40</v>
      </c>
      <c r="I907" s="29" t="s">
        <v>69</v>
      </c>
      <c r="J907" s="30" t="s">
        <v>36</v>
      </c>
      <c r="K907" s="29" t="s">
        <v>71</v>
      </c>
      <c r="L907" s="28" t="s">
        <v>65</v>
      </c>
      <c r="M907" s="28" t="s">
        <v>141</v>
      </c>
      <c r="N907" s="31">
        <v>8469.4500000000007</v>
      </c>
      <c r="O907" s="32"/>
      <c r="P907" s="32">
        <f t="shared" si="468"/>
        <v>8469.4500000000007</v>
      </c>
      <c r="Q907" s="35">
        <v>1091</v>
      </c>
      <c r="R907" s="35"/>
      <c r="S907" s="32"/>
      <c r="T907" s="33">
        <f t="shared" si="480"/>
        <v>1482.1537499999999</v>
      </c>
      <c r="U907" s="35">
        <f t="shared" si="481"/>
        <v>254.08350000000002</v>
      </c>
      <c r="V907" s="48">
        <f t="shared" si="487"/>
        <v>558.9846</v>
      </c>
      <c r="W907" s="35">
        <f t="shared" si="482"/>
        <v>169.38900000000001</v>
      </c>
      <c r="X907" s="41">
        <v>846.96</v>
      </c>
      <c r="Y907" s="35">
        <v>115.55</v>
      </c>
      <c r="Z907" s="32"/>
      <c r="AA907" s="49"/>
      <c r="AB907" s="35"/>
      <c r="AC907" s="41"/>
      <c r="AD907" s="35">
        <f t="shared" si="483"/>
        <v>143.98065000000003</v>
      </c>
      <c r="AE907" s="35">
        <f t="shared" si="497"/>
        <v>3726.558</v>
      </c>
      <c r="AF907" s="41">
        <f t="shared" si="484"/>
        <v>7453.1279999999988</v>
      </c>
      <c r="AG907" s="32">
        <f t="shared" si="485"/>
        <v>15527.349999999999</v>
      </c>
      <c r="AH907" s="35">
        <v>4234.8</v>
      </c>
      <c r="AI907" s="35">
        <f t="shared" si="488"/>
        <v>4234.7250000000004</v>
      </c>
      <c r="AJ907" s="35">
        <f t="shared" si="489"/>
        <v>931.64099999999985</v>
      </c>
      <c r="AK907" s="35">
        <f t="shared" si="490"/>
        <v>1552.7349999999999</v>
      </c>
      <c r="AL907" s="35">
        <f t="shared" si="491"/>
        <v>4658.2049999999999</v>
      </c>
      <c r="AM907" s="35">
        <f t="shared" si="492"/>
        <v>3726.5639999999994</v>
      </c>
      <c r="AN907" s="35"/>
      <c r="AO907" s="35"/>
      <c r="AP907" s="35"/>
      <c r="AQ907" s="35"/>
      <c r="AR907" s="36">
        <f t="shared" si="486"/>
        <v>203624.32399999999</v>
      </c>
      <c r="AS907" s="35"/>
    </row>
    <row r="908" spans="1:45" s="8" customFormat="1" x14ac:dyDescent="0.2">
      <c r="A908" s="24">
        <f t="shared" si="496"/>
        <v>901</v>
      </c>
      <c r="B908" s="25" t="s">
        <v>159</v>
      </c>
      <c r="C908" s="25" t="s">
        <v>160</v>
      </c>
      <c r="D908" s="26" t="s">
        <v>106</v>
      </c>
      <c r="E908" s="26" t="s">
        <v>162</v>
      </c>
      <c r="F908" s="27">
        <v>41290</v>
      </c>
      <c r="G908" s="24">
        <v>8</v>
      </c>
      <c r="H908" s="28">
        <v>40</v>
      </c>
      <c r="I908" s="29" t="s">
        <v>68</v>
      </c>
      <c r="J908" s="30" t="s">
        <v>38</v>
      </c>
      <c r="K908" s="29" t="s">
        <v>71</v>
      </c>
      <c r="L908" s="28" t="s">
        <v>65</v>
      </c>
      <c r="M908" s="28" t="s">
        <v>141</v>
      </c>
      <c r="N908" s="31">
        <v>8469.4500000000007</v>
      </c>
      <c r="O908" s="32"/>
      <c r="P908" s="32">
        <f>N908+O908</f>
        <v>8469.4500000000007</v>
      </c>
      <c r="Q908" s="35">
        <v>1091</v>
      </c>
      <c r="R908" s="35"/>
      <c r="S908" s="32"/>
      <c r="T908" s="33">
        <f t="shared" si="480"/>
        <v>1482.1537499999999</v>
      </c>
      <c r="U908" s="35">
        <f t="shared" si="481"/>
        <v>254.08350000000002</v>
      </c>
      <c r="V908" s="48">
        <f t="shared" si="487"/>
        <v>508.16700000000003</v>
      </c>
      <c r="W908" s="35">
        <f t="shared" si="482"/>
        <v>169.38900000000001</v>
      </c>
      <c r="X908" s="41"/>
      <c r="Y908" s="35">
        <v>115.55</v>
      </c>
      <c r="Z908" s="32"/>
      <c r="AA908" s="49"/>
      <c r="AB908" s="35"/>
      <c r="AC908" s="41"/>
      <c r="AD908" s="35">
        <f t="shared" si="483"/>
        <v>143.98065000000003</v>
      </c>
      <c r="AE908" s="35">
        <f t="shared" si="497"/>
        <v>3726.558</v>
      </c>
      <c r="AF908" s="41">
        <f t="shared" si="484"/>
        <v>6775.5599999999995</v>
      </c>
      <c r="AG908" s="32">
        <f t="shared" si="485"/>
        <v>14115.75</v>
      </c>
      <c r="AH908" s="35">
        <v>4234.6499999999996</v>
      </c>
      <c r="AI908" s="35">
        <f t="shared" si="488"/>
        <v>4234.7250000000004</v>
      </c>
      <c r="AJ908" s="35">
        <f t="shared" si="489"/>
        <v>846.94499999999994</v>
      </c>
      <c r="AK908" s="35">
        <f t="shared" si="490"/>
        <v>1411.575</v>
      </c>
      <c r="AL908" s="35">
        <f t="shared" si="491"/>
        <v>4234.7250000000004</v>
      </c>
      <c r="AM908" s="35">
        <f t="shared" si="492"/>
        <v>3387.7799999999997</v>
      </c>
      <c r="AN908" s="35"/>
      <c r="AO908" s="35"/>
      <c r="AP908" s="35"/>
      <c r="AQ908" s="35"/>
      <c r="AR908" s="36">
        <f t="shared" si="486"/>
        <v>189773.55479999995</v>
      </c>
      <c r="AS908" s="35"/>
    </row>
    <row r="909" spans="1:45" s="8" customFormat="1" x14ac:dyDescent="0.2">
      <c r="A909" s="24">
        <f t="shared" si="496"/>
        <v>902</v>
      </c>
      <c r="B909" s="25" t="s">
        <v>159</v>
      </c>
      <c r="C909" s="25" t="s">
        <v>160</v>
      </c>
      <c r="D909" s="26" t="s">
        <v>106</v>
      </c>
      <c r="E909" s="26" t="s">
        <v>162</v>
      </c>
      <c r="F909" s="27">
        <v>43633</v>
      </c>
      <c r="G909" s="24">
        <v>7</v>
      </c>
      <c r="H909" s="28">
        <v>40</v>
      </c>
      <c r="I909" s="29" t="s">
        <v>69</v>
      </c>
      <c r="J909" s="30" t="s">
        <v>28</v>
      </c>
      <c r="K909" s="29" t="s">
        <v>71</v>
      </c>
      <c r="L909" s="28" t="s">
        <v>65</v>
      </c>
      <c r="M909" s="28" t="s">
        <v>141</v>
      </c>
      <c r="N909" s="31">
        <v>8052.7</v>
      </c>
      <c r="O909" s="32"/>
      <c r="P909" s="32">
        <f t="shared" si="468"/>
        <v>8052.7</v>
      </c>
      <c r="Q909" s="35">
        <v>1091</v>
      </c>
      <c r="R909" s="35"/>
      <c r="S909" s="32"/>
      <c r="T909" s="33">
        <f t="shared" si="480"/>
        <v>1409.2224999999999</v>
      </c>
      <c r="U909" s="35">
        <f t="shared" si="481"/>
        <v>241.58099999999999</v>
      </c>
      <c r="V909" s="48">
        <f t="shared" si="487"/>
        <v>483.16199999999998</v>
      </c>
      <c r="W909" s="35">
        <f t="shared" si="482"/>
        <v>161.054</v>
      </c>
      <c r="X909" s="41"/>
      <c r="Y909" s="35">
        <v>115.55</v>
      </c>
      <c r="Z909" s="32"/>
      <c r="AA909" s="49"/>
      <c r="AB909" s="35"/>
      <c r="AC909" s="41"/>
      <c r="AD909" s="35">
        <f t="shared" si="483"/>
        <v>136.89590000000001</v>
      </c>
      <c r="AE909" s="35">
        <f t="shared" si="497"/>
        <v>3543.1880000000001</v>
      </c>
      <c r="AF909" s="41">
        <f t="shared" si="484"/>
        <v>6442.16</v>
      </c>
      <c r="AG909" s="32">
        <f t="shared" si="485"/>
        <v>13421.166666666668</v>
      </c>
      <c r="AH909" s="35">
        <v>1140.79</v>
      </c>
      <c r="AI909" s="35">
        <f t="shared" si="488"/>
        <v>4026.3500000000004</v>
      </c>
      <c r="AJ909" s="35">
        <f t="shared" si="489"/>
        <v>805.27</v>
      </c>
      <c r="AK909" s="35">
        <f t="shared" si="490"/>
        <v>1342.1166666666668</v>
      </c>
      <c r="AL909" s="35">
        <f t="shared" si="491"/>
        <v>4026.3500000000004</v>
      </c>
      <c r="AM909" s="35">
        <f t="shared" si="492"/>
        <v>3221.08</v>
      </c>
      <c r="AN909" s="35"/>
      <c r="AO909" s="35"/>
      <c r="AP909" s="35"/>
      <c r="AQ909" s="35"/>
      <c r="AR909" s="36">
        <f t="shared" si="486"/>
        <v>178262.45613333333</v>
      </c>
      <c r="AS909" s="35"/>
    </row>
    <row r="910" spans="1:45" s="8" customFormat="1" x14ac:dyDescent="0.2">
      <c r="A910" s="24">
        <f t="shared" si="496"/>
        <v>903</v>
      </c>
      <c r="B910" s="25" t="s">
        <v>159</v>
      </c>
      <c r="C910" s="25" t="s">
        <v>160</v>
      </c>
      <c r="D910" s="26" t="s">
        <v>106</v>
      </c>
      <c r="E910" s="26" t="s">
        <v>162</v>
      </c>
      <c r="F910" s="27">
        <v>40644</v>
      </c>
      <c r="G910" s="24">
        <v>4</v>
      </c>
      <c r="H910" s="28">
        <v>40</v>
      </c>
      <c r="I910" s="29" t="s">
        <v>69</v>
      </c>
      <c r="J910" s="30" t="s">
        <v>30</v>
      </c>
      <c r="K910" s="29" t="s">
        <v>71</v>
      </c>
      <c r="L910" s="28" t="s">
        <v>65</v>
      </c>
      <c r="M910" s="28" t="s">
        <v>141</v>
      </c>
      <c r="N910" s="31">
        <v>6924.65</v>
      </c>
      <c r="O910" s="32"/>
      <c r="P910" s="32">
        <f t="shared" si="468"/>
        <v>6924.65</v>
      </c>
      <c r="Q910" s="35">
        <v>1091</v>
      </c>
      <c r="R910" s="35"/>
      <c r="S910" s="32"/>
      <c r="T910" s="33">
        <f t="shared" si="480"/>
        <v>1211.8137499999998</v>
      </c>
      <c r="U910" s="35">
        <f t="shared" si="481"/>
        <v>207.73949999999999</v>
      </c>
      <c r="V910" s="48">
        <f t="shared" si="487"/>
        <v>481.95899999999995</v>
      </c>
      <c r="W910" s="35">
        <f t="shared" si="482"/>
        <v>138.49299999999999</v>
      </c>
      <c r="X910" s="41">
        <v>1108</v>
      </c>
      <c r="Y910" s="35">
        <v>115.55</v>
      </c>
      <c r="Z910" s="32"/>
      <c r="AA910" s="49"/>
      <c r="AB910" s="35"/>
      <c r="AC910" s="41"/>
      <c r="AD910" s="35">
        <f t="shared" si="483"/>
        <v>117.71905</v>
      </c>
      <c r="AE910" s="35">
        <f t="shared" si="497"/>
        <v>3046.846</v>
      </c>
      <c r="AF910" s="41">
        <f t="shared" si="484"/>
        <v>6426.12</v>
      </c>
      <c r="AG910" s="32">
        <f t="shared" si="485"/>
        <v>13387.75</v>
      </c>
      <c r="AH910" s="35">
        <v>3462.3</v>
      </c>
      <c r="AI910" s="35">
        <f t="shared" si="488"/>
        <v>3462.3249999999998</v>
      </c>
      <c r="AJ910" s="35">
        <f t="shared" si="489"/>
        <v>803.26499999999999</v>
      </c>
      <c r="AK910" s="35">
        <f t="shared" si="490"/>
        <v>1338.7750000000001</v>
      </c>
      <c r="AL910" s="35">
        <f t="shared" si="491"/>
        <v>4016.3249999999998</v>
      </c>
      <c r="AM910" s="35">
        <f t="shared" si="492"/>
        <v>3213.06</v>
      </c>
      <c r="AN910" s="35"/>
      <c r="AO910" s="35"/>
      <c r="AP910" s="35"/>
      <c r="AQ910" s="35"/>
      <c r="AR910" s="36">
        <f t="shared" si="486"/>
        <v>175919.85759999999</v>
      </c>
      <c r="AS910" s="35"/>
    </row>
    <row r="911" spans="1:45" s="8" customFormat="1" x14ac:dyDescent="0.2">
      <c r="A911" s="24">
        <f t="shared" si="496"/>
        <v>904</v>
      </c>
      <c r="B911" s="25" t="s">
        <v>159</v>
      </c>
      <c r="C911" s="25" t="s">
        <v>160</v>
      </c>
      <c r="D911" s="26" t="s">
        <v>106</v>
      </c>
      <c r="E911" s="26" t="s">
        <v>162</v>
      </c>
      <c r="F911" s="27">
        <v>42737</v>
      </c>
      <c r="G911" s="24">
        <v>4</v>
      </c>
      <c r="H911" s="28">
        <v>40</v>
      </c>
      <c r="I911" s="29" t="s">
        <v>69</v>
      </c>
      <c r="J911" s="30" t="s">
        <v>30</v>
      </c>
      <c r="K911" s="29" t="s">
        <v>71</v>
      </c>
      <c r="L911" s="28" t="s">
        <v>65</v>
      </c>
      <c r="M911" s="28" t="s">
        <v>141</v>
      </c>
      <c r="N911" s="31">
        <v>6924.65</v>
      </c>
      <c r="O911" s="32"/>
      <c r="P911" s="32">
        <f t="shared" si="468"/>
        <v>6924.65</v>
      </c>
      <c r="Q911" s="35">
        <v>1091</v>
      </c>
      <c r="R911" s="35"/>
      <c r="S911" s="32"/>
      <c r="T911" s="33">
        <f t="shared" si="480"/>
        <v>1211.8137499999998</v>
      </c>
      <c r="U911" s="35">
        <f t="shared" si="481"/>
        <v>207.73949999999999</v>
      </c>
      <c r="V911" s="48">
        <f t="shared" si="487"/>
        <v>415.47899999999998</v>
      </c>
      <c r="W911" s="35">
        <f t="shared" si="482"/>
        <v>138.49299999999999</v>
      </c>
      <c r="X911" s="41"/>
      <c r="Y911" s="35">
        <v>115.55</v>
      </c>
      <c r="Z911" s="32"/>
      <c r="AA911" s="49"/>
      <c r="AB911" s="35"/>
      <c r="AC911" s="41"/>
      <c r="AD911" s="35">
        <f t="shared" si="483"/>
        <v>117.71905</v>
      </c>
      <c r="AE911" s="35">
        <f t="shared" si="497"/>
        <v>3046.846</v>
      </c>
      <c r="AF911" s="41">
        <f t="shared" si="484"/>
        <v>5539.7199999999993</v>
      </c>
      <c r="AG911" s="32">
        <f t="shared" si="485"/>
        <v>11541.083333333332</v>
      </c>
      <c r="AH911" s="35">
        <v>3462.3</v>
      </c>
      <c r="AI911" s="35">
        <f t="shared" si="488"/>
        <v>3462.3249999999998</v>
      </c>
      <c r="AJ911" s="35">
        <f t="shared" si="489"/>
        <v>692.46499999999992</v>
      </c>
      <c r="AK911" s="35">
        <f t="shared" si="490"/>
        <v>1154.1083333333333</v>
      </c>
      <c r="AL911" s="35">
        <f t="shared" si="491"/>
        <v>3462.3249999999998</v>
      </c>
      <c r="AM911" s="35">
        <f t="shared" si="492"/>
        <v>2769.8599999999997</v>
      </c>
      <c r="AN911" s="35"/>
      <c r="AO911" s="35"/>
      <c r="AP911" s="35"/>
      <c r="AQ911" s="35"/>
      <c r="AR911" s="36">
        <f t="shared" si="486"/>
        <v>157800.36426666664</v>
      </c>
      <c r="AS911" s="35"/>
    </row>
    <row r="912" spans="1:45" s="8" customFormat="1" x14ac:dyDescent="0.2">
      <c r="A912" s="24">
        <f t="shared" si="496"/>
        <v>905</v>
      </c>
      <c r="B912" s="25" t="s">
        <v>159</v>
      </c>
      <c r="C912" s="25" t="s">
        <v>160</v>
      </c>
      <c r="D912" s="26" t="s">
        <v>106</v>
      </c>
      <c r="E912" s="26" t="s">
        <v>162</v>
      </c>
      <c r="F912" s="27">
        <v>41730</v>
      </c>
      <c r="G912" s="24">
        <v>4</v>
      </c>
      <c r="H912" s="28">
        <v>40</v>
      </c>
      <c r="I912" s="29" t="s">
        <v>69</v>
      </c>
      <c r="J912" s="30" t="s">
        <v>32</v>
      </c>
      <c r="K912" s="29" t="s">
        <v>71</v>
      </c>
      <c r="L912" s="28" t="s">
        <v>65</v>
      </c>
      <c r="M912" s="28" t="s">
        <v>141</v>
      </c>
      <c r="N912" s="31">
        <v>6924.65</v>
      </c>
      <c r="O912" s="32"/>
      <c r="P912" s="32">
        <f t="shared" si="468"/>
        <v>6924.65</v>
      </c>
      <c r="Q912" s="35">
        <v>1091</v>
      </c>
      <c r="R912" s="35"/>
      <c r="S912" s="32"/>
      <c r="T912" s="33">
        <f t="shared" si="480"/>
        <v>1211.8137499999998</v>
      </c>
      <c r="U912" s="35">
        <f t="shared" si="481"/>
        <v>207.73949999999999</v>
      </c>
      <c r="V912" s="48">
        <f t="shared" si="487"/>
        <v>466.29659999999996</v>
      </c>
      <c r="W912" s="35">
        <f t="shared" si="482"/>
        <v>138.49299999999999</v>
      </c>
      <c r="X912" s="41">
        <v>846.96</v>
      </c>
      <c r="Y912" s="35">
        <v>115.55</v>
      </c>
      <c r="Z912" s="32"/>
      <c r="AA912" s="49"/>
      <c r="AB912" s="35"/>
      <c r="AC912" s="41"/>
      <c r="AD912" s="35">
        <f t="shared" si="483"/>
        <v>117.71905</v>
      </c>
      <c r="AE912" s="35">
        <f t="shared" si="497"/>
        <v>3046.846</v>
      </c>
      <c r="AF912" s="41">
        <f t="shared" si="484"/>
        <v>6217.2879999999986</v>
      </c>
      <c r="AG912" s="32">
        <f t="shared" si="485"/>
        <v>12952.683333333331</v>
      </c>
      <c r="AH912" s="35">
        <v>4234.8</v>
      </c>
      <c r="AI912" s="35">
        <f t="shared" si="488"/>
        <v>3462.3249999999998</v>
      </c>
      <c r="AJ912" s="35">
        <f t="shared" si="489"/>
        <v>777.16099999999983</v>
      </c>
      <c r="AK912" s="35">
        <f t="shared" si="490"/>
        <v>1295.2683333333332</v>
      </c>
      <c r="AL912" s="35">
        <f t="shared" si="491"/>
        <v>3885.8049999999994</v>
      </c>
      <c r="AM912" s="35">
        <f t="shared" si="492"/>
        <v>3108.6439999999993</v>
      </c>
      <c r="AN912" s="35"/>
      <c r="AO912" s="35"/>
      <c r="AP912" s="35"/>
      <c r="AQ912" s="35"/>
      <c r="AR912" s="36">
        <f t="shared" si="486"/>
        <v>172423.48346666663</v>
      </c>
      <c r="AS912" s="35"/>
    </row>
    <row r="913" spans="1:45" s="8" customFormat="1" x14ac:dyDescent="0.2">
      <c r="A913" s="24">
        <f t="shared" si="496"/>
        <v>906</v>
      </c>
      <c r="B913" s="25" t="s">
        <v>159</v>
      </c>
      <c r="C913" s="25" t="s">
        <v>160</v>
      </c>
      <c r="D913" s="26" t="s">
        <v>106</v>
      </c>
      <c r="E913" s="26" t="s">
        <v>162</v>
      </c>
      <c r="F913" s="27">
        <v>41730</v>
      </c>
      <c r="G913" s="24">
        <v>4</v>
      </c>
      <c r="H913" s="28">
        <v>40</v>
      </c>
      <c r="I913" s="29" t="s">
        <v>69</v>
      </c>
      <c r="J913" s="30" t="s">
        <v>32</v>
      </c>
      <c r="K913" s="29" t="s">
        <v>71</v>
      </c>
      <c r="L913" s="28" t="s">
        <v>65</v>
      </c>
      <c r="M913" s="28" t="s">
        <v>141</v>
      </c>
      <c r="N913" s="31">
        <v>6924.65</v>
      </c>
      <c r="O913" s="32"/>
      <c r="P913" s="32">
        <f t="shared" si="468"/>
        <v>6924.65</v>
      </c>
      <c r="Q913" s="35">
        <v>1091</v>
      </c>
      <c r="R913" s="35"/>
      <c r="S913" s="32"/>
      <c r="T913" s="33">
        <f t="shared" si="480"/>
        <v>1211.8137499999998</v>
      </c>
      <c r="U913" s="35">
        <f t="shared" si="481"/>
        <v>207.73949999999999</v>
      </c>
      <c r="V913" s="48">
        <f t="shared" si="487"/>
        <v>457.02659999999997</v>
      </c>
      <c r="W913" s="35">
        <f t="shared" si="482"/>
        <v>138.49299999999999</v>
      </c>
      <c r="X913" s="41">
        <v>692.46</v>
      </c>
      <c r="Y913" s="35">
        <v>115.55</v>
      </c>
      <c r="Z913" s="32"/>
      <c r="AA913" s="49"/>
      <c r="AB913" s="35"/>
      <c r="AC913" s="41"/>
      <c r="AD913" s="35">
        <f t="shared" si="483"/>
        <v>117.71905</v>
      </c>
      <c r="AE913" s="35">
        <f t="shared" si="497"/>
        <v>3046.846</v>
      </c>
      <c r="AF913" s="41">
        <f t="shared" si="484"/>
        <v>6093.6880000000001</v>
      </c>
      <c r="AG913" s="32">
        <f t="shared" si="485"/>
        <v>12695.183333333332</v>
      </c>
      <c r="AH913" s="35">
        <v>3462.3</v>
      </c>
      <c r="AI913" s="35">
        <f t="shared" si="488"/>
        <v>3462.3249999999998</v>
      </c>
      <c r="AJ913" s="35">
        <f t="shared" si="489"/>
        <v>761.71100000000001</v>
      </c>
      <c r="AK913" s="35">
        <f t="shared" si="490"/>
        <v>1269.5183333333332</v>
      </c>
      <c r="AL913" s="35">
        <f t="shared" si="491"/>
        <v>3808.5549999999998</v>
      </c>
      <c r="AM913" s="35">
        <f t="shared" si="492"/>
        <v>3046.8440000000001</v>
      </c>
      <c r="AN913" s="35"/>
      <c r="AO913" s="35"/>
      <c r="AP913" s="35"/>
      <c r="AQ913" s="35"/>
      <c r="AR913" s="36">
        <f t="shared" si="486"/>
        <v>169124.3934666666</v>
      </c>
      <c r="AS913" s="35"/>
    </row>
    <row r="914" spans="1:45" s="8" customFormat="1" x14ac:dyDescent="0.2">
      <c r="A914" s="24">
        <f t="shared" si="496"/>
        <v>907</v>
      </c>
      <c r="B914" s="25" t="s">
        <v>159</v>
      </c>
      <c r="C914" s="25" t="s">
        <v>160</v>
      </c>
      <c r="D914" s="26" t="s">
        <v>106</v>
      </c>
      <c r="E914" s="26" t="s">
        <v>162</v>
      </c>
      <c r="F914" s="27">
        <v>43666</v>
      </c>
      <c r="G914" s="24">
        <v>4</v>
      </c>
      <c r="H914" s="28">
        <v>40</v>
      </c>
      <c r="I914" s="29" t="s">
        <v>69</v>
      </c>
      <c r="J914" s="30" t="s">
        <v>32</v>
      </c>
      <c r="K914" s="29" t="s">
        <v>71</v>
      </c>
      <c r="L914" s="28" t="s">
        <v>65</v>
      </c>
      <c r="M914" s="28" t="s">
        <v>141</v>
      </c>
      <c r="N914" s="31">
        <v>6924.65</v>
      </c>
      <c r="O914" s="32"/>
      <c r="P914" s="32">
        <f t="shared" si="468"/>
        <v>6924.65</v>
      </c>
      <c r="Q914" s="35">
        <v>1091</v>
      </c>
      <c r="R914" s="35"/>
      <c r="S914" s="32"/>
      <c r="T914" s="33">
        <f t="shared" si="480"/>
        <v>1211.8137499999998</v>
      </c>
      <c r="U914" s="35">
        <f t="shared" si="481"/>
        <v>207.73949999999999</v>
      </c>
      <c r="V914" s="48">
        <f t="shared" si="487"/>
        <v>415.47899999999998</v>
      </c>
      <c r="W914" s="35">
        <f t="shared" si="482"/>
        <v>138.49299999999999</v>
      </c>
      <c r="X914" s="41"/>
      <c r="Y914" s="35">
        <v>115.55</v>
      </c>
      <c r="Z914" s="32"/>
      <c r="AA914" s="49"/>
      <c r="AB914" s="35"/>
      <c r="AC914" s="41"/>
      <c r="AD914" s="35">
        <f t="shared" si="483"/>
        <v>117.71905</v>
      </c>
      <c r="AE914" s="35">
        <f t="shared" si="497"/>
        <v>3046.846</v>
      </c>
      <c r="AF914" s="41">
        <f t="shared" si="484"/>
        <v>5539.7199999999993</v>
      </c>
      <c r="AG914" s="32">
        <f t="shared" si="485"/>
        <v>11541.083333333332</v>
      </c>
      <c r="AH914" s="35">
        <v>0</v>
      </c>
      <c r="AI914" s="35">
        <f t="shared" si="488"/>
        <v>3462.3249999999998</v>
      </c>
      <c r="AJ914" s="35">
        <f t="shared" si="489"/>
        <v>692.46499999999992</v>
      </c>
      <c r="AK914" s="35">
        <f t="shared" si="490"/>
        <v>1154.1083333333333</v>
      </c>
      <c r="AL914" s="35">
        <f t="shared" si="491"/>
        <v>3462.3249999999998</v>
      </c>
      <c r="AM914" s="35">
        <f t="shared" si="492"/>
        <v>2769.8599999999997</v>
      </c>
      <c r="AN914" s="35"/>
      <c r="AO914" s="35"/>
      <c r="AP914" s="35"/>
      <c r="AQ914" s="35"/>
      <c r="AR914" s="36">
        <f t="shared" si="486"/>
        <v>154338.06426666665</v>
      </c>
      <c r="AS914" s="35"/>
    </row>
    <row r="915" spans="1:45" s="8" customFormat="1" x14ac:dyDescent="0.2">
      <c r="A915" s="24">
        <f t="shared" si="496"/>
        <v>908</v>
      </c>
      <c r="B915" s="25" t="s">
        <v>159</v>
      </c>
      <c r="C915" s="25" t="s">
        <v>160</v>
      </c>
      <c r="D915" s="26" t="s">
        <v>106</v>
      </c>
      <c r="E915" s="26" t="s">
        <v>162</v>
      </c>
      <c r="F915" s="27">
        <v>43374</v>
      </c>
      <c r="G915" s="24">
        <v>4</v>
      </c>
      <c r="H915" s="28">
        <v>40</v>
      </c>
      <c r="I915" s="29" t="s">
        <v>69</v>
      </c>
      <c r="J915" s="30" t="s">
        <v>32</v>
      </c>
      <c r="K915" s="29" t="s">
        <v>71</v>
      </c>
      <c r="L915" s="28" t="s">
        <v>65</v>
      </c>
      <c r="M915" s="28" t="s">
        <v>141</v>
      </c>
      <c r="N915" s="31">
        <v>6924.65</v>
      </c>
      <c r="O915" s="32"/>
      <c r="P915" s="32">
        <f t="shared" ref="P915" si="498">N915+O915</f>
        <v>6924.65</v>
      </c>
      <c r="Q915" s="35">
        <v>1091</v>
      </c>
      <c r="R915" s="35"/>
      <c r="S915" s="32"/>
      <c r="T915" s="33">
        <f t="shared" si="480"/>
        <v>1211.8137499999998</v>
      </c>
      <c r="U915" s="35">
        <f t="shared" si="481"/>
        <v>207.73949999999999</v>
      </c>
      <c r="V915" s="48">
        <f t="shared" si="487"/>
        <v>415.47899999999998</v>
      </c>
      <c r="W915" s="35">
        <f t="shared" si="482"/>
        <v>138.49299999999999</v>
      </c>
      <c r="X915" s="41"/>
      <c r="Y915" s="35">
        <v>115.55</v>
      </c>
      <c r="Z915" s="32"/>
      <c r="AA915" s="49"/>
      <c r="AB915" s="35"/>
      <c r="AC915" s="41"/>
      <c r="AD915" s="35">
        <f t="shared" si="483"/>
        <v>117.71905</v>
      </c>
      <c r="AE915" s="35">
        <f t="shared" si="497"/>
        <v>3046.846</v>
      </c>
      <c r="AF915" s="41">
        <f t="shared" si="484"/>
        <v>5539.7199999999993</v>
      </c>
      <c r="AG915" s="32">
        <f t="shared" si="485"/>
        <v>11541.083333333332</v>
      </c>
      <c r="AH915" s="35">
        <v>3443.07</v>
      </c>
      <c r="AI915" s="35">
        <f t="shared" si="488"/>
        <v>3462.3249999999998</v>
      </c>
      <c r="AJ915" s="35">
        <f t="shared" si="489"/>
        <v>692.46499999999992</v>
      </c>
      <c r="AK915" s="35">
        <f t="shared" si="490"/>
        <v>1154.1083333333333</v>
      </c>
      <c r="AL915" s="35">
        <f t="shared" si="491"/>
        <v>3462.3249999999998</v>
      </c>
      <c r="AM915" s="35">
        <f t="shared" si="492"/>
        <v>2769.8599999999997</v>
      </c>
      <c r="AN915" s="35"/>
      <c r="AO915" s="35"/>
      <c r="AP915" s="35"/>
      <c r="AQ915" s="35"/>
      <c r="AR915" s="36">
        <f t="shared" si="486"/>
        <v>157781.13426666663</v>
      </c>
      <c r="AS915" s="35"/>
    </row>
    <row r="916" spans="1:45" s="8" customFormat="1" x14ac:dyDescent="0.2">
      <c r="A916" s="24">
        <f t="shared" si="496"/>
        <v>909</v>
      </c>
      <c r="B916" s="25" t="s">
        <v>159</v>
      </c>
      <c r="C916" s="25" t="s">
        <v>160</v>
      </c>
      <c r="D916" s="26" t="s">
        <v>106</v>
      </c>
      <c r="E916" s="26" t="s">
        <v>162</v>
      </c>
      <c r="F916" s="27">
        <v>40946</v>
      </c>
      <c r="G916" s="24">
        <v>3</v>
      </c>
      <c r="H916" s="28">
        <v>40</v>
      </c>
      <c r="I916" s="29" t="s">
        <v>69</v>
      </c>
      <c r="J916" s="30" t="s">
        <v>34</v>
      </c>
      <c r="K916" s="29" t="s">
        <v>71</v>
      </c>
      <c r="L916" s="28" t="s">
        <v>65</v>
      </c>
      <c r="M916" s="28" t="s">
        <v>141</v>
      </c>
      <c r="N916" s="31">
        <v>6622.45</v>
      </c>
      <c r="O916" s="32"/>
      <c r="P916" s="32">
        <f t="shared" si="468"/>
        <v>6622.45</v>
      </c>
      <c r="Q916" s="35">
        <v>1091</v>
      </c>
      <c r="R916" s="35"/>
      <c r="S916" s="32"/>
      <c r="T916" s="33">
        <f t="shared" si="480"/>
        <v>1158.9287499999998</v>
      </c>
      <c r="U916" s="35">
        <f t="shared" si="481"/>
        <v>198.67349999999999</v>
      </c>
      <c r="V916" s="48">
        <f t="shared" si="487"/>
        <v>452.97659999999996</v>
      </c>
      <c r="W916" s="35">
        <f t="shared" si="482"/>
        <v>132.44900000000001</v>
      </c>
      <c r="X916" s="41">
        <v>927.16</v>
      </c>
      <c r="Y916" s="35">
        <v>115.55</v>
      </c>
      <c r="Z916" s="32"/>
      <c r="AA916" s="49"/>
      <c r="AB916" s="35"/>
      <c r="AC916" s="41"/>
      <c r="AD916" s="35">
        <f t="shared" si="483"/>
        <v>112.58165000000001</v>
      </c>
      <c r="AE916" s="35">
        <f t="shared" si="497"/>
        <v>2913.8780000000002</v>
      </c>
      <c r="AF916" s="41">
        <f t="shared" si="484"/>
        <v>6039.6880000000001</v>
      </c>
      <c r="AG916" s="32">
        <f t="shared" si="485"/>
        <v>12582.683333333332</v>
      </c>
      <c r="AH916" s="35">
        <v>3311.25</v>
      </c>
      <c r="AI916" s="35">
        <f t="shared" si="488"/>
        <v>3311.2249999999999</v>
      </c>
      <c r="AJ916" s="35">
        <f t="shared" si="489"/>
        <v>754.96100000000001</v>
      </c>
      <c r="AK916" s="35">
        <f t="shared" si="490"/>
        <v>1258.2683333333332</v>
      </c>
      <c r="AL916" s="35">
        <f t="shared" si="491"/>
        <v>3774.8049999999998</v>
      </c>
      <c r="AM916" s="35">
        <f t="shared" si="492"/>
        <v>3019.8440000000001</v>
      </c>
      <c r="AN916" s="35"/>
      <c r="AO916" s="35"/>
      <c r="AP916" s="35"/>
      <c r="AQ916" s="35"/>
      <c r="AR916" s="36">
        <f t="shared" si="486"/>
        <v>166707.83666666667</v>
      </c>
      <c r="AS916" s="35"/>
    </row>
    <row r="917" spans="1:45" s="8" customFormat="1" x14ac:dyDescent="0.2">
      <c r="A917" s="24">
        <f t="shared" si="496"/>
        <v>910</v>
      </c>
      <c r="B917" s="25" t="s">
        <v>159</v>
      </c>
      <c r="C917" s="25" t="s">
        <v>160</v>
      </c>
      <c r="D917" s="26" t="s">
        <v>106</v>
      </c>
      <c r="E917" s="26" t="s">
        <v>162</v>
      </c>
      <c r="F917" s="27">
        <v>43347</v>
      </c>
      <c r="G917" s="24">
        <v>3</v>
      </c>
      <c r="H917" s="28">
        <v>40</v>
      </c>
      <c r="I917" s="29" t="s">
        <v>69</v>
      </c>
      <c r="J917" s="30" t="s">
        <v>34</v>
      </c>
      <c r="K917" s="29" t="s">
        <v>71</v>
      </c>
      <c r="L917" s="28" t="s">
        <v>65</v>
      </c>
      <c r="M917" s="28" t="s">
        <v>141</v>
      </c>
      <c r="N917" s="31">
        <v>6622.45</v>
      </c>
      <c r="O917" s="32"/>
      <c r="P917" s="32">
        <f t="shared" si="468"/>
        <v>6622.45</v>
      </c>
      <c r="Q917" s="35">
        <v>1091</v>
      </c>
      <c r="R917" s="35"/>
      <c r="S917" s="32"/>
      <c r="T917" s="33">
        <f t="shared" si="480"/>
        <v>1158.9287499999998</v>
      </c>
      <c r="U917" s="35">
        <f t="shared" si="481"/>
        <v>198.67349999999999</v>
      </c>
      <c r="V917" s="48">
        <f t="shared" si="487"/>
        <v>397.34699999999998</v>
      </c>
      <c r="W917" s="35">
        <f t="shared" si="482"/>
        <v>132.44900000000001</v>
      </c>
      <c r="X917" s="41"/>
      <c r="Y917" s="35">
        <v>115.55</v>
      </c>
      <c r="Z917" s="32"/>
      <c r="AA917" s="49"/>
      <c r="AB917" s="35"/>
      <c r="AC917" s="41"/>
      <c r="AD917" s="35">
        <f t="shared" si="483"/>
        <v>112.58165000000001</v>
      </c>
      <c r="AE917" s="35">
        <f t="shared" si="497"/>
        <v>2913.8780000000002</v>
      </c>
      <c r="AF917" s="41">
        <f t="shared" si="484"/>
        <v>5297.96</v>
      </c>
      <c r="AG917" s="32">
        <f t="shared" si="485"/>
        <v>11037.416666666666</v>
      </c>
      <c r="AH917" s="35">
        <v>0</v>
      </c>
      <c r="AI917" s="35">
        <f t="shared" si="488"/>
        <v>3311.2249999999999</v>
      </c>
      <c r="AJ917" s="35">
        <f t="shared" si="489"/>
        <v>662.245</v>
      </c>
      <c r="AK917" s="35">
        <f t="shared" si="490"/>
        <v>1103.7416666666668</v>
      </c>
      <c r="AL917" s="35">
        <f t="shared" si="491"/>
        <v>3311.2249999999999</v>
      </c>
      <c r="AM917" s="35">
        <f t="shared" si="492"/>
        <v>2648.98</v>
      </c>
      <c r="AN917" s="35"/>
      <c r="AO917" s="35"/>
      <c r="AP917" s="35"/>
      <c r="AQ917" s="35"/>
      <c r="AR917" s="36">
        <f t="shared" si="486"/>
        <v>148234.43013333334</v>
      </c>
      <c r="AS917" s="35"/>
    </row>
    <row r="918" spans="1:45" s="8" customFormat="1" x14ac:dyDescent="0.2">
      <c r="A918" s="24">
        <f t="shared" si="496"/>
        <v>911</v>
      </c>
      <c r="B918" s="25" t="s">
        <v>159</v>
      </c>
      <c r="C918" s="25" t="s">
        <v>160</v>
      </c>
      <c r="D918" s="26" t="s">
        <v>106</v>
      </c>
      <c r="E918" s="26" t="s">
        <v>162</v>
      </c>
      <c r="F918" s="27">
        <v>43725</v>
      </c>
      <c r="G918" s="24"/>
      <c r="H918" s="28">
        <v>40</v>
      </c>
      <c r="I918" s="29" t="s">
        <v>68</v>
      </c>
      <c r="J918" s="30" t="s">
        <v>178</v>
      </c>
      <c r="K918" s="29" t="s">
        <v>70</v>
      </c>
      <c r="L918" s="28" t="s">
        <v>66</v>
      </c>
      <c r="M918" s="28" t="s">
        <v>141</v>
      </c>
      <c r="N918" s="31">
        <v>40914.699999999997</v>
      </c>
      <c r="O918" s="32"/>
      <c r="P918" s="32">
        <f t="shared" si="468"/>
        <v>40914.699999999997</v>
      </c>
      <c r="Q918" s="35">
        <v>1091</v>
      </c>
      <c r="R918" s="35"/>
      <c r="S918" s="32"/>
      <c r="T918" s="33">
        <f t="shared" si="480"/>
        <v>7160.0724999999993</v>
      </c>
      <c r="U918" s="35">
        <f t="shared" si="481"/>
        <v>1227.4409999999998</v>
      </c>
      <c r="V918" s="47">
        <v>1292.6300000000001</v>
      </c>
      <c r="W918" s="35">
        <f t="shared" si="482"/>
        <v>818.29399999999998</v>
      </c>
      <c r="X918" s="41"/>
      <c r="Y918" s="35"/>
      <c r="Z918" s="32"/>
      <c r="AA918" s="49"/>
      <c r="AB918" s="35"/>
      <c r="AC918" s="41"/>
      <c r="AD918" s="35">
        <f t="shared" si="483"/>
        <v>695.54989999999998</v>
      </c>
      <c r="AE918" s="35">
        <f t="shared" si="497"/>
        <v>18002.468000000001</v>
      </c>
      <c r="AF918" s="41">
        <f t="shared" si="484"/>
        <v>32731.759999999998</v>
      </c>
      <c r="AG918" s="32">
        <f t="shared" si="485"/>
        <v>68191.166666666657</v>
      </c>
      <c r="AH918" s="35">
        <v>0</v>
      </c>
      <c r="AI918" s="35">
        <v>9666.0499999999993</v>
      </c>
      <c r="AJ918" s="35"/>
      <c r="AK918" s="35"/>
      <c r="AL918" s="35"/>
      <c r="AM918" s="35"/>
      <c r="AN918" s="35"/>
      <c r="AO918" s="35"/>
      <c r="AP918" s="35"/>
      <c r="AQ918" s="35"/>
      <c r="AR918" s="36">
        <f t="shared" si="486"/>
        <v>766987.69346666662</v>
      </c>
      <c r="AS918" s="35"/>
    </row>
    <row r="919" spans="1:45" s="8" customFormat="1" x14ac:dyDescent="0.2">
      <c r="A919" s="24">
        <f t="shared" si="496"/>
        <v>912</v>
      </c>
      <c r="B919" s="25" t="s">
        <v>159</v>
      </c>
      <c r="C919" s="25" t="s">
        <v>160</v>
      </c>
      <c r="D919" s="26" t="s">
        <v>106</v>
      </c>
      <c r="E919" s="26" t="s">
        <v>162</v>
      </c>
      <c r="F919" s="27">
        <v>41410</v>
      </c>
      <c r="G919" s="24"/>
      <c r="H919" s="28">
        <v>40</v>
      </c>
      <c r="I919" s="29" t="s">
        <v>68</v>
      </c>
      <c r="J919" s="30" t="s">
        <v>157</v>
      </c>
      <c r="K919" s="29" t="s">
        <v>70</v>
      </c>
      <c r="L919" s="28" t="s">
        <v>66</v>
      </c>
      <c r="M919" s="28" t="s">
        <v>142</v>
      </c>
      <c r="N919" s="31">
        <v>29113.45</v>
      </c>
      <c r="O919" s="32"/>
      <c r="P919" s="32">
        <f t="shared" si="468"/>
        <v>29113.45</v>
      </c>
      <c r="Q919" s="35">
        <v>1091</v>
      </c>
      <c r="R919" s="35"/>
      <c r="S919" s="32"/>
      <c r="T919" s="33">
        <f t="shared" si="480"/>
        <v>5094.8537500000002</v>
      </c>
      <c r="U919" s="35">
        <f t="shared" si="481"/>
        <v>873.40350000000001</v>
      </c>
      <c r="V919" s="47">
        <v>1292.6300000000001</v>
      </c>
      <c r="W919" s="35">
        <f t="shared" si="482"/>
        <v>582.26900000000001</v>
      </c>
      <c r="X919" s="41"/>
      <c r="Y919" s="35"/>
      <c r="Z919" s="32"/>
      <c r="AA919" s="49"/>
      <c r="AB919" s="35"/>
      <c r="AC919" s="41"/>
      <c r="AD919" s="35">
        <f t="shared" si="483"/>
        <v>494.92865000000006</v>
      </c>
      <c r="AE919" s="35">
        <f t="shared" si="497"/>
        <v>12809.918</v>
      </c>
      <c r="AF919" s="41">
        <f t="shared" si="484"/>
        <v>23290.760000000002</v>
      </c>
      <c r="AG919" s="32">
        <f t="shared" si="485"/>
        <v>48522.416666666672</v>
      </c>
      <c r="AH919" s="35">
        <v>0</v>
      </c>
      <c r="AI919" s="35">
        <v>9666.0499999999993</v>
      </c>
      <c r="AJ919" s="35"/>
      <c r="AK919" s="35"/>
      <c r="AL919" s="35"/>
      <c r="AM919" s="35"/>
      <c r="AN919" s="35"/>
      <c r="AO919" s="35"/>
      <c r="AP919" s="35"/>
      <c r="AQ919" s="35"/>
      <c r="AR919" s="36">
        <f t="shared" si="486"/>
        <v>556799.56346666662</v>
      </c>
      <c r="AS919" s="35"/>
    </row>
    <row r="920" spans="1:45" s="8" customFormat="1" x14ac:dyDescent="0.2">
      <c r="A920" s="24">
        <f t="shared" si="496"/>
        <v>913</v>
      </c>
      <c r="B920" s="25" t="s">
        <v>159</v>
      </c>
      <c r="C920" s="25" t="s">
        <v>160</v>
      </c>
      <c r="D920" s="26" t="s">
        <v>106</v>
      </c>
      <c r="E920" s="26" t="s">
        <v>162</v>
      </c>
      <c r="F920" s="27">
        <v>40553</v>
      </c>
      <c r="G920" s="24"/>
      <c r="H920" s="28">
        <v>40</v>
      </c>
      <c r="I920" s="29" t="s">
        <v>68</v>
      </c>
      <c r="J920" s="30" t="s">
        <v>157</v>
      </c>
      <c r="K920" s="29" t="s">
        <v>70</v>
      </c>
      <c r="L920" s="28" t="s">
        <v>66</v>
      </c>
      <c r="M920" s="28" t="s">
        <v>142</v>
      </c>
      <c r="N920" s="31">
        <v>29113.45</v>
      </c>
      <c r="O920" s="32"/>
      <c r="P920" s="32">
        <f t="shared" si="468"/>
        <v>29113.45</v>
      </c>
      <c r="Q920" s="35">
        <v>1091</v>
      </c>
      <c r="R920" s="35"/>
      <c r="S920" s="32"/>
      <c r="T920" s="33">
        <f t="shared" si="480"/>
        <v>5094.8537500000002</v>
      </c>
      <c r="U920" s="35">
        <f t="shared" si="481"/>
        <v>873.40350000000001</v>
      </c>
      <c r="V920" s="47">
        <v>1292.6300000000001</v>
      </c>
      <c r="W920" s="35">
        <f t="shared" si="482"/>
        <v>582.26900000000001</v>
      </c>
      <c r="X920" s="41"/>
      <c r="Y920" s="35"/>
      <c r="Z920" s="32"/>
      <c r="AA920" s="49"/>
      <c r="AB920" s="35"/>
      <c r="AC920" s="41"/>
      <c r="AD920" s="35">
        <f t="shared" si="483"/>
        <v>494.92865000000006</v>
      </c>
      <c r="AE920" s="35">
        <f t="shared" si="497"/>
        <v>12809.918</v>
      </c>
      <c r="AF920" s="41">
        <f t="shared" si="484"/>
        <v>23290.760000000002</v>
      </c>
      <c r="AG920" s="32">
        <f t="shared" si="485"/>
        <v>48522.416666666672</v>
      </c>
      <c r="AH920" s="35">
        <v>14556.75</v>
      </c>
      <c r="AI920" s="35">
        <v>9666.0499999999993</v>
      </c>
      <c r="AJ920" s="35"/>
      <c r="AK920" s="35"/>
      <c r="AL920" s="35"/>
      <c r="AM920" s="35"/>
      <c r="AN920" s="35"/>
      <c r="AO920" s="35"/>
      <c r="AP920" s="35"/>
      <c r="AQ920" s="35"/>
      <c r="AR920" s="36">
        <f t="shared" si="486"/>
        <v>571356.31346666662</v>
      </c>
      <c r="AS920" s="35"/>
    </row>
    <row r="921" spans="1:45" s="8" customFormat="1" x14ac:dyDescent="0.2">
      <c r="A921" s="24">
        <f t="shared" si="496"/>
        <v>914</v>
      </c>
      <c r="B921" s="25" t="s">
        <v>159</v>
      </c>
      <c r="C921" s="25" t="s">
        <v>160</v>
      </c>
      <c r="D921" s="26" t="s">
        <v>106</v>
      </c>
      <c r="E921" s="26" t="s">
        <v>162</v>
      </c>
      <c r="F921" s="27">
        <v>40287</v>
      </c>
      <c r="G921" s="24">
        <v>14</v>
      </c>
      <c r="H921" s="28">
        <v>40</v>
      </c>
      <c r="I921" s="29" t="s">
        <v>69</v>
      </c>
      <c r="J921" s="30" t="s">
        <v>21</v>
      </c>
      <c r="K921" s="29" t="s">
        <v>70</v>
      </c>
      <c r="L921" s="28" t="s">
        <v>66</v>
      </c>
      <c r="M921" s="28" t="s">
        <v>141</v>
      </c>
      <c r="N921" s="31">
        <v>9666.0499999999993</v>
      </c>
      <c r="O921" s="32"/>
      <c r="P921" s="32">
        <f t="shared" si="468"/>
        <v>9666.0499999999993</v>
      </c>
      <c r="Q921" s="35">
        <v>1091</v>
      </c>
      <c r="R921" s="35"/>
      <c r="S921" s="32"/>
      <c r="T921" s="33">
        <f t="shared" si="480"/>
        <v>1691.5587499999997</v>
      </c>
      <c r="U921" s="35">
        <f t="shared" si="481"/>
        <v>289.98149999999998</v>
      </c>
      <c r="V921" s="48">
        <f t="shared" ref="V921:V943" si="499">(N921+X921)*6%</f>
        <v>684.35580000000004</v>
      </c>
      <c r="W921" s="35">
        <f t="shared" si="482"/>
        <v>193.321</v>
      </c>
      <c r="X921" s="41">
        <v>1739.88</v>
      </c>
      <c r="Y921" s="35">
        <v>708.25</v>
      </c>
      <c r="Z921" s="32"/>
      <c r="AA921" s="49"/>
      <c r="AB921" s="35"/>
      <c r="AC921" s="41"/>
      <c r="AD921" s="35">
        <f t="shared" si="483"/>
        <v>164.32284999999999</v>
      </c>
      <c r="AE921" s="35">
        <f t="shared" si="497"/>
        <v>4253.0619999999999</v>
      </c>
      <c r="AF921" s="41">
        <f t="shared" si="484"/>
        <v>9124.7440000000006</v>
      </c>
      <c r="AG921" s="32">
        <f t="shared" si="485"/>
        <v>19009.883333333335</v>
      </c>
      <c r="AH921" s="35">
        <v>4833</v>
      </c>
      <c r="AI921" s="35">
        <f t="shared" ref="AI921:AI943" si="500">(N921/30)*15</f>
        <v>4833.0249999999996</v>
      </c>
      <c r="AJ921" s="35">
        <f t="shared" ref="AJ921:AJ943" si="501">(N921+X921)/30*3</f>
        <v>1140.5930000000001</v>
      </c>
      <c r="AK921" s="35">
        <f t="shared" ref="AK921:AK943" si="502">(N921+X921)/30*5</f>
        <v>1900.9883333333335</v>
      </c>
      <c r="AL921" s="35">
        <f t="shared" ref="AL921:AL943" si="503">(N921+X921)/30*15</f>
        <v>5702.9650000000001</v>
      </c>
      <c r="AM921" s="35">
        <f t="shared" ref="AM921:AM943" si="504">(N921+X921)/30*12</f>
        <v>4562.3720000000003</v>
      </c>
      <c r="AN921" s="35"/>
      <c r="AO921" s="35"/>
      <c r="AP921" s="35"/>
      <c r="AQ921" s="35"/>
      <c r="AR921" s="36">
        <f t="shared" si="486"/>
        <v>250105.27146666669</v>
      </c>
      <c r="AS921" s="35"/>
    </row>
    <row r="922" spans="1:45" s="8" customFormat="1" x14ac:dyDescent="0.2">
      <c r="A922" s="24">
        <f t="shared" si="496"/>
        <v>915</v>
      </c>
      <c r="B922" s="25" t="s">
        <v>159</v>
      </c>
      <c r="C922" s="25" t="s">
        <v>160</v>
      </c>
      <c r="D922" s="26" t="s">
        <v>106</v>
      </c>
      <c r="E922" s="26" t="s">
        <v>162</v>
      </c>
      <c r="F922" s="27">
        <v>41775</v>
      </c>
      <c r="G922" s="24">
        <v>14</v>
      </c>
      <c r="H922" s="28">
        <v>40</v>
      </c>
      <c r="I922" s="29" t="s">
        <v>69</v>
      </c>
      <c r="J922" s="30" t="s">
        <v>21</v>
      </c>
      <c r="K922" s="29" t="s">
        <v>70</v>
      </c>
      <c r="L922" s="28" t="s">
        <v>66</v>
      </c>
      <c r="M922" s="28" t="s">
        <v>141</v>
      </c>
      <c r="N922" s="31">
        <v>9666.0499999999993</v>
      </c>
      <c r="O922" s="32"/>
      <c r="P922" s="32">
        <f t="shared" si="468"/>
        <v>9666.0499999999993</v>
      </c>
      <c r="Q922" s="35">
        <v>1091</v>
      </c>
      <c r="R922" s="35"/>
      <c r="S922" s="32"/>
      <c r="T922" s="33">
        <f t="shared" si="480"/>
        <v>1691.5587499999997</v>
      </c>
      <c r="U922" s="35">
        <f t="shared" si="481"/>
        <v>289.98149999999998</v>
      </c>
      <c r="V922" s="48">
        <f t="shared" si="499"/>
        <v>579.96299999999997</v>
      </c>
      <c r="W922" s="35">
        <f t="shared" si="482"/>
        <v>193.321</v>
      </c>
      <c r="X922" s="41"/>
      <c r="Y922" s="35">
        <v>708.25</v>
      </c>
      <c r="Z922" s="32"/>
      <c r="AA922" s="49"/>
      <c r="AB922" s="35"/>
      <c r="AC922" s="41">
        <v>1180</v>
      </c>
      <c r="AD922" s="35">
        <f t="shared" si="483"/>
        <v>164.32284999999999</v>
      </c>
      <c r="AE922" s="35">
        <f t="shared" si="497"/>
        <v>4253.0619999999999</v>
      </c>
      <c r="AF922" s="41">
        <f t="shared" si="484"/>
        <v>7732.84</v>
      </c>
      <c r="AG922" s="32">
        <f t="shared" si="485"/>
        <v>16110.083333333332</v>
      </c>
      <c r="AH922" s="35">
        <v>4833</v>
      </c>
      <c r="AI922" s="35">
        <f t="shared" si="500"/>
        <v>4833.0249999999996</v>
      </c>
      <c r="AJ922" s="35">
        <f t="shared" si="501"/>
        <v>966.60500000000002</v>
      </c>
      <c r="AK922" s="35">
        <f t="shared" si="502"/>
        <v>1611.0083333333332</v>
      </c>
      <c r="AL922" s="35">
        <f t="shared" si="503"/>
        <v>4833.0249999999996</v>
      </c>
      <c r="AM922" s="35">
        <f t="shared" si="504"/>
        <v>3866.42</v>
      </c>
      <c r="AN922" s="35"/>
      <c r="AO922" s="35"/>
      <c r="AP922" s="35"/>
      <c r="AQ922" s="35"/>
      <c r="AR922" s="36">
        <f t="shared" si="486"/>
        <v>235812.43386666666</v>
      </c>
      <c r="AS922" s="35"/>
    </row>
    <row r="923" spans="1:45" s="8" customFormat="1" x14ac:dyDescent="0.2">
      <c r="A923" s="24">
        <f t="shared" si="496"/>
        <v>916</v>
      </c>
      <c r="B923" s="25" t="s">
        <v>159</v>
      </c>
      <c r="C923" s="25" t="s">
        <v>160</v>
      </c>
      <c r="D923" s="26" t="s">
        <v>106</v>
      </c>
      <c r="E923" s="26" t="s">
        <v>162</v>
      </c>
      <c r="F923" s="27">
        <v>41761</v>
      </c>
      <c r="G923" s="24">
        <v>13</v>
      </c>
      <c r="H923" s="28">
        <v>40</v>
      </c>
      <c r="I923" s="29" t="s">
        <v>69</v>
      </c>
      <c r="J923" s="30" t="s">
        <v>23</v>
      </c>
      <c r="K923" s="29" t="s">
        <v>70</v>
      </c>
      <c r="L923" s="28" t="s">
        <v>66</v>
      </c>
      <c r="M923" s="28" t="s">
        <v>141</v>
      </c>
      <c r="N923" s="31">
        <v>9006.5499999999993</v>
      </c>
      <c r="O923" s="32"/>
      <c r="P923" s="32">
        <f t="shared" si="468"/>
        <v>9006.5499999999993</v>
      </c>
      <c r="Q923" s="35">
        <v>1091</v>
      </c>
      <c r="R923" s="35"/>
      <c r="S923" s="32"/>
      <c r="T923" s="33">
        <f t="shared" si="480"/>
        <v>1576.1462499999998</v>
      </c>
      <c r="U923" s="35">
        <f t="shared" si="481"/>
        <v>270.19649999999996</v>
      </c>
      <c r="V923" s="48">
        <f t="shared" si="499"/>
        <v>594.43259999999998</v>
      </c>
      <c r="W923" s="35">
        <f t="shared" si="482"/>
        <v>180.131</v>
      </c>
      <c r="X923" s="41">
        <v>900.66</v>
      </c>
      <c r="Y923" s="35">
        <v>708.25</v>
      </c>
      <c r="Z923" s="32"/>
      <c r="AA923" s="49"/>
      <c r="AB923" s="35"/>
      <c r="AC923" s="41">
        <v>1180</v>
      </c>
      <c r="AD923" s="35">
        <f t="shared" si="483"/>
        <v>153.11134999999999</v>
      </c>
      <c r="AE923" s="35">
        <f t="shared" si="497"/>
        <v>3962.8820000000001</v>
      </c>
      <c r="AF923" s="41">
        <f t="shared" si="484"/>
        <v>7925.7679999999991</v>
      </c>
      <c r="AG923" s="32">
        <f t="shared" si="485"/>
        <v>16512.016666666666</v>
      </c>
      <c r="AH923" s="35">
        <v>3377.48</v>
      </c>
      <c r="AI923" s="35">
        <f t="shared" si="500"/>
        <v>4503.2749999999996</v>
      </c>
      <c r="AJ923" s="35">
        <f t="shared" si="501"/>
        <v>990.72099999999989</v>
      </c>
      <c r="AK923" s="35">
        <f t="shared" si="502"/>
        <v>1651.2016666666664</v>
      </c>
      <c r="AL923" s="35">
        <f t="shared" si="503"/>
        <v>4953.6049999999996</v>
      </c>
      <c r="AM923" s="35">
        <f t="shared" si="504"/>
        <v>3962.8839999999996</v>
      </c>
      <c r="AN923" s="35"/>
      <c r="AO923" s="35"/>
      <c r="AP923" s="35"/>
      <c r="AQ923" s="35"/>
      <c r="AR923" s="36">
        <f t="shared" si="486"/>
        <v>235765.56573333329</v>
      </c>
      <c r="AS923" s="35"/>
    </row>
    <row r="924" spans="1:45" s="8" customFormat="1" x14ac:dyDescent="0.2">
      <c r="A924" s="24">
        <f t="shared" si="496"/>
        <v>917</v>
      </c>
      <c r="B924" s="25" t="s">
        <v>159</v>
      </c>
      <c r="C924" s="25" t="s">
        <v>160</v>
      </c>
      <c r="D924" s="26" t="s">
        <v>106</v>
      </c>
      <c r="E924" s="26" t="s">
        <v>162</v>
      </c>
      <c r="F924" s="27">
        <v>42110</v>
      </c>
      <c r="G924" s="24">
        <v>10</v>
      </c>
      <c r="H924" s="28">
        <v>40</v>
      </c>
      <c r="I924" s="29" t="s">
        <v>69</v>
      </c>
      <c r="J924" s="30" t="s">
        <v>35</v>
      </c>
      <c r="K924" s="29" t="s">
        <v>70</v>
      </c>
      <c r="L924" s="28" t="s">
        <v>66</v>
      </c>
      <c r="M924" s="28" t="s">
        <v>141</v>
      </c>
      <c r="N924" s="31">
        <v>7723.6</v>
      </c>
      <c r="O924" s="32"/>
      <c r="P924" s="32">
        <f t="shared" ref="P924:P969" si="505">N924+O924</f>
        <v>7723.6</v>
      </c>
      <c r="Q924" s="35">
        <v>1091</v>
      </c>
      <c r="R924" s="35"/>
      <c r="S924" s="32"/>
      <c r="T924" s="33">
        <f t="shared" si="480"/>
        <v>1351.6299999999999</v>
      </c>
      <c r="U924" s="35">
        <f t="shared" si="481"/>
        <v>231.708</v>
      </c>
      <c r="V924" s="48">
        <f t="shared" si="499"/>
        <v>463.416</v>
      </c>
      <c r="W924" s="35">
        <f t="shared" si="482"/>
        <v>154.47200000000001</v>
      </c>
      <c r="X924" s="41"/>
      <c r="Y924" s="35">
        <v>708.25</v>
      </c>
      <c r="Z924" s="32"/>
      <c r="AA924" s="49"/>
      <c r="AB924" s="35"/>
      <c r="AC924" s="41">
        <v>1180</v>
      </c>
      <c r="AD924" s="35">
        <f t="shared" si="483"/>
        <v>131.30120000000002</v>
      </c>
      <c r="AE924" s="35">
        <f t="shared" si="497"/>
        <v>3398.384</v>
      </c>
      <c r="AF924" s="41">
        <f t="shared" si="484"/>
        <v>6178.8799999999992</v>
      </c>
      <c r="AG924" s="32">
        <f t="shared" si="485"/>
        <v>12872.666666666666</v>
      </c>
      <c r="AH924" s="35">
        <v>3861.75</v>
      </c>
      <c r="AI924" s="35">
        <f t="shared" si="500"/>
        <v>3861.7999999999997</v>
      </c>
      <c r="AJ924" s="35">
        <f t="shared" si="501"/>
        <v>772.3599999999999</v>
      </c>
      <c r="AK924" s="35">
        <f t="shared" si="502"/>
        <v>1287.2666666666667</v>
      </c>
      <c r="AL924" s="35">
        <f t="shared" si="503"/>
        <v>3861.7999999999997</v>
      </c>
      <c r="AM924" s="35">
        <f t="shared" si="504"/>
        <v>3089.4399999999996</v>
      </c>
      <c r="AN924" s="35"/>
      <c r="AO924" s="35"/>
      <c r="AP924" s="35"/>
      <c r="AQ924" s="35"/>
      <c r="AR924" s="36">
        <f t="shared" si="486"/>
        <v>195608.87373333331</v>
      </c>
      <c r="AS924" s="35"/>
    </row>
    <row r="925" spans="1:45" s="8" customFormat="1" x14ac:dyDescent="0.2">
      <c r="A925" s="24">
        <f t="shared" si="496"/>
        <v>918</v>
      </c>
      <c r="B925" s="25" t="s">
        <v>159</v>
      </c>
      <c r="C925" s="25" t="s">
        <v>160</v>
      </c>
      <c r="D925" s="26" t="s">
        <v>106</v>
      </c>
      <c r="E925" s="26" t="s">
        <v>162</v>
      </c>
      <c r="F925" s="27">
        <v>43070</v>
      </c>
      <c r="G925" s="24">
        <v>9</v>
      </c>
      <c r="H925" s="28">
        <v>40</v>
      </c>
      <c r="I925" s="29" t="s">
        <v>69</v>
      </c>
      <c r="J925" s="30" t="s">
        <v>39</v>
      </c>
      <c r="K925" s="29" t="s">
        <v>70</v>
      </c>
      <c r="L925" s="28" t="s">
        <v>66</v>
      </c>
      <c r="M925" s="28" t="s">
        <v>141</v>
      </c>
      <c r="N925" s="31">
        <v>7350</v>
      </c>
      <c r="O925" s="32"/>
      <c r="P925" s="32">
        <f>N925+O925</f>
        <v>7350</v>
      </c>
      <c r="Q925" s="35">
        <v>1091</v>
      </c>
      <c r="R925" s="35"/>
      <c r="S925" s="32"/>
      <c r="T925" s="33">
        <f t="shared" si="480"/>
        <v>1286.25</v>
      </c>
      <c r="U925" s="35">
        <f t="shared" si="481"/>
        <v>220.5</v>
      </c>
      <c r="V925" s="48">
        <f t="shared" si="499"/>
        <v>441</v>
      </c>
      <c r="W925" s="35">
        <f t="shared" si="482"/>
        <v>147</v>
      </c>
      <c r="X925" s="41"/>
      <c r="Y925" s="35">
        <v>708.25</v>
      </c>
      <c r="Z925" s="32"/>
      <c r="AA925" s="49"/>
      <c r="AB925" s="35"/>
      <c r="AC925" s="41"/>
      <c r="AD925" s="35">
        <f t="shared" si="483"/>
        <v>124.95</v>
      </c>
      <c r="AE925" s="35">
        <f t="shared" si="497"/>
        <v>3234</v>
      </c>
      <c r="AF925" s="41">
        <f t="shared" si="484"/>
        <v>5880</v>
      </c>
      <c r="AG925" s="32">
        <f t="shared" si="485"/>
        <v>12250</v>
      </c>
      <c r="AH925" s="35">
        <v>3675</v>
      </c>
      <c r="AI925" s="35">
        <f t="shared" si="500"/>
        <v>3675</v>
      </c>
      <c r="AJ925" s="35">
        <f t="shared" si="501"/>
        <v>735</v>
      </c>
      <c r="AK925" s="35">
        <f t="shared" si="502"/>
        <v>1225</v>
      </c>
      <c r="AL925" s="35">
        <f t="shared" si="503"/>
        <v>3675</v>
      </c>
      <c r="AM925" s="35">
        <f t="shared" si="504"/>
        <v>2940</v>
      </c>
      <c r="AN925" s="35"/>
      <c r="AO925" s="35"/>
      <c r="AP925" s="35"/>
      <c r="AQ925" s="35"/>
      <c r="AR925" s="36">
        <f t="shared" si="486"/>
        <v>173716.40000000002</v>
      </c>
      <c r="AS925" s="35"/>
    </row>
    <row r="926" spans="1:45" s="8" customFormat="1" x14ac:dyDescent="0.2">
      <c r="A926" s="24">
        <f t="shared" si="496"/>
        <v>919</v>
      </c>
      <c r="B926" s="25" t="s">
        <v>159</v>
      </c>
      <c r="C926" s="25" t="s">
        <v>160</v>
      </c>
      <c r="D926" s="26" t="s">
        <v>106</v>
      </c>
      <c r="E926" s="26" t="s">
        <v>162</v>
      </c>
      <c r="F926" s="27">
        <v>40590</v>
      </c>
      <c r="G926" s="24">
        <v>8</v>
      </c>
      <c r="H926" s="28">
        <v>40</v>
      </c>
      <c r="I926" s="29" t="s">
        <v>69</v>
      </c>
      <c r="J926" s="30" t="s">
        <v>27</v>
      </c>
      <c r="K926" s="29" t="s">
        <v>70</v>
      </c>
      <c r="L926" s="28" t="s">
        <v>66</v>
      </c>
      <c r="M926" s="28" t="s">
        <v>141</v>
      </c>
      <c r="N926" s="31">
        <v>6999.5</v>
      </c>
      <c r="O926" s="32"/>
      <c r="P926" s="32">
        <f t="shared" si="505"/>
        <v>6999.5</v>
      </c>
      <c r="Q926" s="35">
        <v>1091</v>
      </c>
      <c r="R926" s="35"/>
      <c r="S926" s="32"/>
      <c r="T926" s="33">
        <f t="shared" si="480"/>
        <v>1224.9124999999999</v>
      </c>
      <c r="U926" s="35">
        <f t="shared" si="481"/>
        <v>209.98499999999999</v>
      </c>
      <c r="V926" s="48">
        <f t="shared" si="499"/>
        <v>487.16999999999996</v>
      </c>
      <c r="W926" s="35">
        <f t="shared" si="482"/>
        <v>139.99</v>
      </c>
      <c r="X926" s="41">
        <v>1120</v>
      </c>
      <c r="Y926" s="35">
        <v>708.25</v>
      </c>
      <c r="Z926" s="32"/>
      <c r="AA926" s="49"/>
      <c r="AB926" s="35"/>
      <c r="AC926" s="41"/>
      <c r="AD926" s="35">
        <f t="shared" si="483"/>
        <v>118.9915</v>
      </c>
      <c r="AE926" s="35">
        <f t="shared" si="497"/>
        <v>3079.78</v>
      </c>
      <c r="AF926" s="41">
        <f t="shared" si="484"/>
        <v>6495.5999999999995</v>
      </c>
      <c r="AG926" s="32">
        <f t="shared" si="485"/>
        <v>13532.499999999998</v>
      </c>
      <c r="AH926" s="35">
        <v>3499.8</v>
      </c>
      <c r="AI926" s="35">
        <f t="shared" si="500"/>
        <v>3499.75</v>
      </c>
      <c r="AJ926" s="35">
        <f t="shared" si="501"/>
        <v>811.94999999999993</v>
      </c>
      <c r="AK926" s="35">
        <f t="shared" si="502"/>
        <v>1353.25</v>
      </c>
      <c r="AL926" s="35">
        <f t="shared" si="503"/>
        <v>4059.7499999999995</v>
      </c>
      <c r="AM926" s="35">
        <f t="shared" si="504"/>
        <v>3247.7999999999997</v>
      </c>
      <c r="AN926" s="35"/>
      <c r="AO926" s="35"/>
      <c r="AP926" s="35"/>
      <c r="AQ926" s="35"/>
      <c r="AR926" s="36">
        <f t="shared" si="486"/>
        <v>184777.76800000001</v>
      </c>
      <c r="AS926" s="35"/>
    </row>
    <row r="927" spans="1:45" s="8" customFormat="1" x14ac:dyDescent="0.2">
      <c r="A927" s="24">
        <f t="shared" si="496"/>
        <v>920</v>
      </c>
      <c r="B927" s="25" t="s">
        <v>159</v>
      </c>
      <c r="C927" s="25" t="s">
        <v>160</v>
      </c>
      <c r="D927" s="26" t="s">
        <v>106</v>
      </c>
      <c r="E927" s="26" t="s">
        <v>162</v>
      </c>
      <c r="F927" s="27">
        <v>41655</v>
      </c>
      <c r="G927" s="24">
        <v>8</v>
      </c>
      <c r="H927" s="28">
        <v>40</v>
      </c>
      <c r="I927" s="29" t="s">
        <v>69</v>
      </c>
      <c r="J927" s="30" t="s">
        <v>27</v>
      </c>
      <c r="K927" s="29" t="s">
        <v>70</v>
      </c>
      <c r="L927" s="28" t="s">
        <v>66</v>
      </c>
      <c r="M927" s="28" t="s">
        <v>141</v>
      </c>
      <c r="N927" s="31">
        <v>6999.5</v>
      </c>
      <c r="O927" s="32"/>
      <c r="P927" s="32">
        <f t="shared" si="505"/>
        <v>6999.5</v>
      </c>
      <c r="Q927" s="35">
        <v>1091</v>
      </c>
      <c r="R927" s="35"/>
      <c r="S927" s="32"/>
      <c r="T927" s="33">
        <f t="shared" si="480"/>
        <v>1224.9124999999999</v>
      </c>
      <c r="U927" s="35">
        <f t="shared" si="481"/>
        <v>209.98499999999999</v>
      </c>
      <c r="V927" s="48">
        <f t="shared" si="499"/>
        <v>461.9676</v>
      </c>
      <c r="W927" s="35">
        <f t="shared" si="482"/>
        <v>139.99</v>
      </c>
      <c r="X927" s="41">
        <v>699.96</v>
      </c>
      <c r="Y927" s="35">
        <v>708.25</v>
      </c>
      <c r="Z927" s="32"/>
      <c r="AA927" s="49"/>
      <c r="AB927" s="35"/>
      <c r="AC927" s="41"/>
      <c r="AD927" s="35">
        <f t="shared" si="483"/>
        <v>118.9915</v>
      </c>
      <c r="AE927" s="35">
        <f t="shared" si="497"/>
        <v>3079.78</v>
      </c>
      <c r="AF927" s="41">
        <f t="shared" si="484"/>
        <v>6159.5679999999993</v>
      </c>
      <c r="AG927" s="32">
        <f t="shared" si="485"/>
        <v>12832.433333333332</v>
      </c>
      <c r="AH927" s="35">
        <v>3499.8</v>
      </c>
      <c r="AI927" s="35">
        <f t="shared" si="500"/>
        <v>3499.75</v>
      </c>
      <c r="AJ927" s="35">
        <f t="shared" si="501"/>
        <v>769.94599999999991</v>
      </c>
      <c r="AK927" s="35">
        <f t="shared" si="502"/>
        <v>1283.2433333333333</v>
      </c>
      <c r="AL927" s="35">
        <f t="shared" si="503"/>
        <v>3849.73</v>
      </c>
      <c r="AM927" s="35">
        <f t="shared" si="504"/>
        <v>3079.7839999999997</v>
      </c>
      <c r="AN927" s="35"/>
      <c r="AO927" s="35"/>
      <c r="AP927" s="35"/>
      <c r="AQ927" s="35"/>
      <c r="AR927" s="36">
        <f t="shared" si="486"/>
        <v>177908.71386666669</v>
      </c>
      <c r="AS927" s="35"/>
    </row>
    <row r="928" spans="1:45" s="8" customFormat="1" x14ac:dyDescent="0.2">
      <c r="A928" s="24">
        <f t="shared" si="496"/>
        <v>921</v>
      </c>
      <c r="B928" s="25" t="s">
        <v>159</v>
      </c>
      <c r="C928" s="25" t="s">
        <v>160</v>
      </c>
      <c r="D928" s="26" t="s">
        <v>106</v>
      </c>
      <c r="E928" s="26" t="s">
        <v>162</v>
      </c>
      <c r="F928" s="27">
        <v>40245</v>
      </c>
      <c r="G928" s="24">
        <v>8</v>
      </c>
      <c r="H928" s="28">
        <v>40</v>
      </c>
      <c r="I928" s="29" t="s">
        <v>69</v>
      </c>
      <c r="J928" s="30" t="s">
        <v>37</v>
      </c>
      <c r="K928" s="29" t="s">
        <v>70</v>
      </c>
      <c r="L928" s="28" t="s">
        <v>66</v>
      </c>
      <c r="M928" s="28" t="s">
        <v>141</v>
      </c>
      <c r="N928" s="31">
        <v>6999.5</v>
      </c>
      <c r="O928" s="32"/>
      <c r="P928" s="32">
        <f t="shared" si="505"/>
        <v>6999.5</v>
      </c>
      <c r="Q928" s="35">
        <v>1091</v>
      </c>
      <c r="R928" s="35"/>
      <c r="S928" s="32"/>
      <c r="T928" s="33">
        <f t="shared" si="480"/>
        <v>1224.9124999999999</v>
      </c>
      <c r="U928" s="35">
        <f t="shared" si="481"/>
        <v>209.98499999999999</v>
      </c>
      <c r="V928" s="48">
        <f t="shared" si="499"/>
        <v>495.5652</v>
      </c>
      <c r="W928" s="35">
        <f t="shared" si="482"/>
        <v>139.99</v>
      </c>
      <c r="X928" s="41">
        <v>1259.92</v>
      </c>
      <c r="Y928" s="35">
        <v>708.25</v>
      </c>
      <c r="Z928" s="32"/>
      <c r="AA928" s="49"/>
      <c r="AB928" s="35"/>
      <c r="AC928" s="41"/>
      <c r="AD928" s="35">
        <f t="shared" si="483"/>
        <v>118.9915</v>
      </c>
      <c r="AE928" s="35">
        <f t="shared" si="497"/>
        <v>3079.78</v>
      </c>
      <c r="AF928" s="41">
        <f t="shared" si="484"/>
        <v>6607.5360000000001</v>
      </c>
      <c r="AG928" s="32">
        <f t="shared" si="485"/>
        <v>13765.7</v>
      </c>
      <c r="AH928" s="35">
        <v>3499.8</v>
      </c>
      <c r="AI928" s="35">
        <f t="shared" si="500"/>
        <v>3499.75</v>
      </c>
      <c r="AJ928" s="35">
        <f t="shared" si="501"/>
        <v>825.94200000000001</v>
      </c>
      <c r="AK928" s="35">
        <f t="shared" si="502"/>
        <v>1376.5700000000002</v>
      </c>
      <c r="AL928" s="35">
        <f t="shared" si="503"/>
        <v>4129.71</v>
      </c>
      <c r="AM928" s="35">
        <f t="shared" si="504"/>
        <v>3303.768</v>
      </c>
      <c r="AN928" s="35"/>
      <c r="AO928" s="35"/>
      <c r="AP928" s="35"/>
      <c r="AQ928" s="35"/>
      <c r="AR928" s="36">
        <f t="shared" si="486"/>
        <v>187065.9264</v>
      </c>
      <c r="AS928" s="35"/>
    </row>
    <row r="929" spans="1:45" s="8" customFormat="1" x14ac:dyDescent="0.2">
      <c r="A929" s="24">
        <f t="shared" si="496"/>
        <v>922</v>
      </c>
      <c r="B929" s="25" t="s">
        <v>159</v>
      </c>
      <c r="C929" s="25" t="s">
        <v>160</v>
      </c>
      <c r="D929" s="26" t="s">
        <v>106</v>
      </c>
      <c r="E929" s="26" t="s">
        <v>162</v>
      </c>
      <c r="F929" s="27">
        <v>42110</v>
      </c>
      <c r="G929" s="24">
        <v>8</v>
      </c>
      <c r="H929" s="28">
        <v>40</v>
      </c>
      <c r="I929" s="29" t="s">
        <v>69</v>
      </c>
      <c r="J929" s="30" t="s">
        <v>37</v>
      </c>
      <c r="K929" s="29" t="s">
        <v>70</v>
      </c>
      <c r="L929" s="28" t="s">
        <v>66</v>
      </c>
      <c r="M929" s="28" t="s">
        <v>141</v>
      </c>
      <c r="N929" s="31">
        <v>6999.5</v>
      </c>
      <c r="O929" s="32"/>
      <c r="P929" s="32">
        <f t="shared" si="505"/>
        <v>6999.5</v>
      </c>
      <c r="Q929" s="35">
        <v>1091</v>
      </c>
      <c r="R929" s="35"/>
      <c r="S929" s="32"/>
      <c r="T929" s="33">
        <f t="shared" si="480"/>
        <v>1224.9124999999999</v>
      </c>
      <c r="U929" s="35">
        <f t="shared" si="481"/>
        <v>209.98499999999999</v>
      </c>
      <c r="V929" s="48">
        <f t="shared" si="499"/>
        <v>419.96999999999997</v>
      </c>
      <c r="W929" s="35">
        <f t="shared" si="482"/>
        <v>139.99</v>
      </c>
      <c r="X929" s="41"/>
      <c r="Y929" s="35">
        <v>708.25</v>
      </c>
      <c r="Z929" s="32"/>
      <c r="AA929" s="49"/>
      <c r="AB929" s="35"/>
      <c r="AC929" s="41"/>
      <c r="AD929" s="35">
        <f t="shared" si="483"/>
        <v>118.9915</v>
      </c>
      <c r="AE929" s="35">
        <f t="shared" si="497"/>
        <v>3079.78</v>
      </c>
      <c r="AF929" s="41">
        <f t="shared" si="484"/>
        <v>5599.6</v>
      </c>
      <c r="AG929" s="32">
        <f t="shared" si="485"/>
        <v>11665.833333333334</v>
      </c>
      <c r="AH929" s="35">
        <v>3499.8</v>
      </c>
      <c r="AI929" s="35">
        <f t="shared" si="500"/>
        <v>3499.75</v>
      </c>
      <c r="AJ929" s="35">
        <f t="shared" si="501"/>
        <v>699.95</v>
      </c>
      <c r="AK929" s="35">
        <f t="shared" si="502"/>
        <v>1166.5833333333333</v>
      </c>
      <c r="AL929" s="35">
        <f t="shared" si="503"/>
        <v>3499.75</v>
      </c>
      <c r="AM929" s="35">
        <f t="shared" si="504"/>
        <v>2799.8</v>
      </c>
      <c r="AN929" s="35"/>
      <c r="AO929" s="35"/>
      <c r="AP929" s="35"/>
      <c r="AQ929" s="35"/>
      <c r="AR929" s="36">
        <f t="shared" si="486"/>
        <v>166462.03466666664</v>
      </c>
      <c r="AS929" s="35"/>
    </row>
    <row r="930" spans="1:45" s="8" customFormat="1" x14ac:dyDescent="0.2">
      <c r="A930" s="24">
        <f t="shared" si="496"/>
        <v>923</v>
      </c>
      <c r="B930" s="25" t="s">
        <v>159</v>
      </c>
      <c r="C930" s="25" t="s">
        <v>160</v>
      </c>
      <c r="D930" s="26" t="s">
        <v>106</v>
      </c>
      <c r="E930" s="26" t="s">
        <v>162</v>
      </c>
      <c r="F930" s="27">
        <v>41306</v>
      </c>
      <c r="G930" s="24">
        <v>8</v>
      </c>
      <c r="H930" s="28">
        <v>40</v>
      </c>
      <c r="I930" s="29" t="s">
        <v>69</v>
      </c>
      <c r="J930" s="30" t="s">
        <v>36</v>
      </c>
      <c r="K930" s="29" t="s">
        <v>70</v>
      </c>
      <c r="L930" s="28" t="s">
        <v>66</v>
      </c>
      <c r="M930" s="28" t="s">
        <v>141</v>
      </c>
      <c r="N930" s="31">
        <v>6999.5</v>
      </c>
      <c r="O930" s="32"/>
      <c r="P930" s="32">
        <f t="shared" si="505"/>
        <v>6999.5</v>
      </c>
      <c r="Q930" s="35">
        <v>1091</v>
      </c>
      <c r="R930" s="35"/>
      <c r="S930" s="32"/>
      <c r="T930" s="33">
        <f t="shared" si="480"/>
        <v>1224.9124999999999</v>
      </c>
      <c r="U930" s="35">
        <f t="shared" si="481"/>
        <v>209.98499999999999</v>
      </c>
      <c r="V930" s="48">
        <f t="shared" si="499"/>
        <v>470.36759999999998</v>
      </c>
      <c r="W930" s="35">
        <f t="shared" si="482"/>
        <v>139.99</v>
      </c>
      <c r="X930" s="41">
        <v>839.96</v>
      </c>
      <c r="Y930" s="35">
        <v>708.25</v>
      </c>
      <c r="Z930" s="32"/>
      <c r="AA930" s="49"/>
      <c r="AB930" s="35"/>
      <c r="AC930" s="41"/>
      <c r="AD930" s="35">
        <f t="shared" si="483"/>
        <v>118.9915</v>
      </c>
      <c r="AE930" s="35">
        <f t="shared" si="497"/>
        <v>3079.78</v>
      </c>
      <c r="AF930" s="41">
        <f t="shared" si="484"/>
        <v>6271.5680000000002</v>
      </c>
      <c r="AG930" s="32">
        <f t="shared" si="485"/>
        <v>13065.766666666666</v>
      </c>
      <c r="AH930" s="35">
        <v>3499.8</v>
      </c>
      <c r="AI930" s="35">
        <f t="shared" si="500"/>
        <v>3499.75</v>
      </c>
      <c r="AJ930" s="35">
        <f t="shared" si="501"/>
        <v>783.94600000000003</v>
      </c>
      <c r="AK930" s="35">
        <f t="shared" si="502"/>
        <v>1306.5766666666668</v>
      </c>
      <c r="AL930" s="35">
        <f t="shared" si="503"/>
        <v>3919.73</v>
      </c>
      <c r="AM930" s="35">
        <f t="shared" si="504"/>
        <v>3135.7840000000001</v>
      </c>
      <c r="AN930" s="35"/>
      <c r="AO930" s="35"/>
      <c r="AP930" s="35"/>
      <c r="AQ930" s="35"/>
      <c r="AR930" s="36">
        <f t="shared" si="486"/>
        <v>180198.18053333333</v>
      </c>
      <c r="AS930" s="35"/>
    </row>
    <row r="931" spans="1:45" s="8" customFormat="1" x14ac:dyDescent="0.2">
      <c r="A931" s="24">
        <f t="shared" si="496"/>
        <v>924</v>
      </c>
      <c r="B931" s="25" t="s">
        <v>159</v>
      </c>
      <c r="C931" s="25" t="s">
        <v>160</v>
      </c>
      <c r="D931" s="26" t="s">
        <v>106</v>
      </c>
      <c r="E931" s="26" t="s">
        <v>162</v>
      </c>
      <c r="F931" s="27">
        <v>41761</v>
      </c>
      <c r="G931" s="24">
        <v>7</v>
      </c>
      <c r="H931" s="28">
        <v>40</v>
      </c>
      <c r="I931" s="29" t="s">
        <v>69</v>
      </c>
      <c r="J931" s="30" t="s">
        <v>28</v>
      </c>
      <c r="K931" s="29" t="s">
        <v>70</v>
      </c>
      <c r="L931" s="28" t="s">
        <v>66</v>
      </c>
      <c r="M931" s="28" t="s">
        <v>141</v>
      </c>
      <c r="N931" s="31">
        <v>6654.95</v>
      </c>
      <c r="O931" s="32"/>
      <c r="P931" s="32">
        <f t="shared" si="505"/>
        <v>6654.95</v>
      </c>
      <c r="Q931" s="35">
        <v>1091</v>
      </c>
      <c r="R931" s="35"/>
      <c r="S931" s="32"/>
      <c r="T931" s="33">
        <f t="shared" si="480"/>
        <v>1164.6162499999998</v>
      </c>
      <c r="U931" s="35">
        <f t="shared" si="481"/>
        <v>199.64849999999998</v>
      </c>
      <c r="V931" s="48">
        <f t="shared" si="499"/>
        <v>439.22699999999998</v>
      </c>
      <c r="W931" s="35">
        <f t="shared" si="482"/>
        <v>133.09899999999999</v>
      </c>
      <c r="X931" s="41">
        <v>665.5</v>
      </c>
      <c r="Y931" s="35">
        <v>708.25</v>
      </c>
      <c r="Z931" s="32"/>
      <c r="AA931" s="49"/>
      <c r="AB931" s="35"/>
      <c r="AC931" s="41"/>
      <c r="AD931" s="35">
        <f t="shared" si="483"/>
        <v>113.13415000000001</v>
      </c>
      <c r="AE931" s="35">
        <f t="shared" si="497"/>
        <v>2928.1779999999999</v>
      </c>
      <c r="AF931" s="41">
        <f t="shared" si="484"/>
        <v>5856.36</v>
      </c>
      <c r="AG931" s="32">
        <f t="shared" si="485"/>
        <v>12200.75</v>
      </c>
      <c r="AH931" s="35">
        <v>3327.45</v>
      </c>
      <c r="AI931" s="35">
        <f t="shared" si="500"/>
        <v>3327.4749999999999</v>
      </c>
      <c r="AJ931" s="35">
        <f t="shared" si="501"/>
        <v>732.04499999999996</v>
      </c>
      <c r="AK931" s="35">
        <f t="shared" si="502"/>
        <v>1220.0749999999998</v>
      </c>
      <c r="AL931" s="35">
        <f t="shared" si="503"/>
        <v>3660.2249999999999</v>
      </c>
      <c r="AM931" s="35">
        <f t="shared" si="504"/>
        <v>2928.18</v>
      </c>
      <c r="AN931" s="35"/>
      <c r="AO931" s="35"/>
      <c r="AP931" s="35"/>
      <c r="AQ931" s="35"/>
      <c r="AR931" s="36">
        <f t="shared" si="486"/>
        <v>170213.83679999999</v>
      </c>
      <c r="AS931" s="35"/>
    </row>
    <row r="932" spans="1:45" s="8" customFormat="1" x14ac:dyDescent="0.2">
      <c r="A932" s="24">
        <f t="shared" si="496"/>
        <v>925</v>
      </c>
      <c r="B932" s="25" t="s">
        <v>159</v>
      </c>
      <c r="C932" s="25" t="s">
        <v>160</v>
      </c>
      <c r="D932" s="26" t="s">
        <v>106</v>
      </c>
      <c r="E932" s="26" t="s">
        <v>162</v>
      </c>
      <c r="F932" s="27">
        <v>42117</v>
      </c>
      <c r="G932" s="24">
        <v>7</v>
      </c>
      <c r="H932" s="28">
        <v>40</v>
      </c>
      <c r="I932" s="29" t="s">
        <v>69</v>
      </c>
      <c r="J932" s="30" t="s">
        <v>28</v>
      </c>
      <c r="K932" s="29" t="s">
        <v>70</v>
      </c>
      <c r="L932" s="28" t="s">
        <v>66</v>
      </c>
      <c r="M932" s="28" t="s">
        <v>141</v>
      </c>
      <c r="N932" s="31">
        <v>6654.95</v>
      </c>
      <c r="O932" s="32"/>
      <c r="P932" s="32">
        <f t="shared" si="505"/>
        <v>6654.95</v>
      </c>
      <c r="Q932" s="35">
        <v>1091</v>
      </c>
      <c r="R932" s="35"/>
      <c r="S932" s="32"/>
      <c r="T932" s="33">
        <f t="shared" si="480"/>
        <v>1164.6162499999998</v>
      </c>
      <c r="U932" s="35">
        <f t="shared" si="481"/>
        <v>199.64849999999998</v>
      </c>
      <c r="V932" s="48">
        <f t="shared" si="499"/>
        <v>399.29699999999997</v>
      </c>
      <c r="W932" s="35">
        <f t="shared" si="482"/>
        <v>133.09899999999999</v>
      </c>
      <c r="X932" s="41"/>
      <c r="Y932" s="35">
        <v>708.25</v>
      </c>
      <c r="Z932" s="32"/>
      <c r="AA932" s="49"/>
      <c r="AB932" s="35"/>
      <c r="AC932" s="41"/>
      <c r="AD932" s="35">
        <f t="shared" si="483"/>
        <v>113.13415000000001</v>
      </c>
      <c r="AE932" s="35">
        <f t="shared" si="497"/>
        <v>2928.1779999999999</v>
      </c>
      <c r="AF932" s="41">
        <f t="shared" si="484"/>
        <v>5323.9599999999991</v>
      </c>
      <c r="AG932" s="32">
        <f t="shared" si="485"/>
        <v>11091.583333333332</v>
      </c>
      <c r="AH932" s="35">
        <v>3327.45</v>
      </c>
      <c r="AI932" s="35">
        <f t="shared" si="500"/>
        <v>3327.4749999999999</v>
      </c>
      <c r="AJ932" s="35">
        <f t="shared" si="501"/>
        <v>665.49499999999989</v>
      </c>
      <c r="AK932" s="35">
        <f t="shared" si="502"/>
        <v>1109.1583333333333</v>
      </c>
      <c r="AL932" s="35">
        <f t="shared" si="503"/>
        <v>3327.4749999999999</v>
      </c>
      <c r="AM932" s="35">
        <f t="shared" si="504"/>
        <v>2661.9799999999996</v>
      </c>
      <c r="AN932" s="35"/>
      <c r="AO932" s="35"/>
      <c r="AP932" s="35"/>
      <c r="AQ932" s="35"/>
      <c r="AR932" s="36">
        <f t="shared" si="486"/>
        <v>159330.69346666668</v>
      </c>
      <c r="AS932" s="35"/>
    </row>
    <row r="933" spans="1:45" s="8" customFormat="1" x14ac:dyDescent="0.2">
      <c r="A933" s="24">
        <f t="shared" si="496"/>
        <v>926</v>
      </c>
      <c r="B933" s="25" t="s">
        <v>159</v>
      </c>
      <c r="C933" s="25" t="s">
        <v>160</v>
      </c>
      <c r="D933" s="26" t="s">
        <v>106</v>
      </c>
      <c r="E933" s="26" t="s">
        <v>162</v>
      </c>
      <c r="F933" s="27"/>
      <c r="G933" s="24">
        <v>8</v>
      </c>
      <c r="H933" s="28">
        <v>40</v>
      </c>
      <c r="I933" s="29" t="s">
        <v>68</v>
      </c>
      <c r="J933" s="30" t="s">
        <v>38</v>
      </c>
      <c r="K933" s="29" t="s">
        <v>70</v>
      </c>
      <c r="L933" s="28" t="s">
        <v>66</v>
      </c>
      <c r="M933" s="28"/>
      <c r="N933" s="31">
        <v>6999.5</v>
      </c>
      <c r="O933" s="32"/>
      <c r="P933" s="32">
        <f t="shared" si="505"/>
        <v>6999.5</v>
      </c>
      <c r="Q933" s="35">
        <v>1091</v>
      </c>
      <c r="R933" s="35"/>
      <c r="S933" s="32"/>
      <c r="T933" s="33">
        <f t="shared" si="480"/>
        <v>1224.9124999999999</v>
      </c>
      <c r="U933" s="35">
        <f t="shared" si="481"/>
        <v>209.98499999999999</v>
      </c>
      <c r="V933" s="48">
        <f t="shared" si="499"/>
        <v>419.96999999999997</v>
      </c>
      <c r="W933" s="35">
        <f t="shared" si="482"/>
        <v>139.99</v>
      </c>
      <c r="X933" s="41"/>
      <c r="Y933" s="35">
        <v>708.25</v>
      </c>
      <c r="Z933" s="32"/>
      <c r="AA933" s="49"/>
      <c r="AB933" s="35"/>
      <c r="AC933" s="41"/>
      <c r="AD933" s="35">
        <f t="shared" si="483"/>
        <v>118.9915</v>
      </c>
      <c r="AE933" s="35">
        <f t="shared" si="497"/>
        <v>3079.78</v>
      </c>
      <c r="AF933" s="41">
        <f t="shared" si="484"/>
        <v>5599.6</v>
      </c>
      <c r="AG933" s="32">
        <f t="shared" si="485"/>
        <v>11665.833333333334</v>
      </c>
      <c r="AH933" s="35">
        <v>0</v>
      </c>
      <c r="AI933" s="35">
        <f t="shared" si="500"/>
        <v>3499.75</v>
      </c>
      <c r="AJ933" s="35">
        <f t="shared" si="501"/>
        <v>699.95</v>
      </c>
      <c r="AK933" s="35">
        <f t="shared" si="502"/>
        <v>1166.5833333333333</v>
      </c>
      <c r="AL933" s="35">
        <f t="shared" si="503"/>
        <v>3499.75</v>
      </c>
      <c r="AM933" s="35">
        <f t="shared" si="504"/>
        <v>2799.8</v>
      </c>
      <c r="AN933" s="35"/>
      <c r="AO933" s="35"/>
      <c r="AP933" s="35"/>
      <c r="AQ933" s="35"/>
      <c r="AR933" s="36">
        <f t="shared" si="486"/>
        <v>162962.23466666666</v>
      </c>
      <c r="AS933" s="35" t="s">
        <v>72</v>
      </c>
    </row>
    <row r="934" spans="1:45" s="8" customFormat="1" x14ac:dyDescent="0.2">
      <c r="A934" s="24">
        <f t="shared" si="496"/>
        <v>927</v>
      </c>
      <c r="B934" s="25" t="s">
        <v>159</v>
      </c>
      <c r="C934" s="25" t="s">
        <v>160</v>
      </c>
      <c r="D934" s="26" t="s">
        <v>106</v>
      </c>
      <c r="E934" s="26" t="s">
        <v>162</v>
      </c>
      <c r="F934" s="27">
        <v>41153</v>
      </c>
      <c r="G934" s="24">
        <v>4</v>
      </c>
      <c r="H934" s="28">
        <v>40</v>
      </c>
      <c r="I934" s="29" t="s">
        <v>69</v>
      </c>
      <c r="J934" s="30" t="s">
        <v>30</v>
      </c>
      <c r="K934" s="29" t="s">
        <v>70</v>
      </c>
      <c r="L934" s="28" t="s">
        <v>66</v>
      </c>
      <c r="M934" s="28" t="s">
        <v>141</v>
      </c>
      <c r="N934" s="31">
        <v>5723.25</v>
      </c>
      <c r="O934" s="32"/>
      <c r="P934" s="32">
        <f t="shared" si="505"/>
        <v>5723.25</v>
      </c>
      <c r="Q934" s="35">
        <v>1091</v>
      </c>
      <c r="R934" s="35"/>
      <c r="S934" s="32"/>
      <c r="T934" s="33">
        <f t="shared" si="480"/>
        <v>1001.5687499999999</v>
      </c>
      <c r="U934" s="35">
        <f t="shared" si="481"/>
        <v>171.69749999999999</v>
      </c>
      <c r="V934" s="48">
        <f t="shared" si="499"/>
        <v>391.46939999999995</v>
      </c>
      <c r="W934" s="35">
        <f t="shared" si="482"/>
        <v>114.465</v>
      </c>
      <c r="X934" s="41">
        <v>801.24</v>
      </c>
      <c r="Y934" s="35">
        <v>708.25</v>
      </c>
      <c r="Z934" s="32"/>
      <c r="AA934" s="49"/>
      <c r="AB934" s="35"/>
      <c r="AC934" s="41"/>
      <c r="AD934" s="35">
        <f t="shared" si="483"/>
        <v>97.29525000000001</v>
      </c>
      <c r="AE934" s="35">
        <f t="shared" si="497"/>
        <v>2518.23</v>
      </c>
      <c r="AF934" s="41">
        <f t="shared" si="484"/>
        <v>5219.5920000000006</v>
      </c>
      <c r="AG934" s="32">
        <f t="shared" si="485"/>
        <v>10874.15</v>
      </c>
      <c r="AH934" s="35">
        <v>2861.55</v>
      </c>
      <c r="AI934" s="35">
        <f t="shared" si="500"/>
        <v>2861.625</v>
      </c>
      <c r="AJ934" s="35">
        <f t="shared" si="501"/>
        <v>652.44900000000007</v>
      </c>
      <c r="AK934" s="35">
        <f t="shared" si="502"/>
        <v>1087.415</v>
      </c>
      <c r="AL934" s="35">
        <f t="shared" si="503"/>
        <v>3262.2449999999999</v>
      </c>
      <c r="AM934" s="35">
        <f t="shared" si="504"/>
        <v>2609.7960000000003</v>
      </c>
      <c r="AN934" s="35"/>
      <c r="AO934" s="35"/>
      <c r="AP934" s="35"/>
      <c r="AQ934" s="35"/>
      <c r="AR934" s="36">
        <f t="shared" si="486"/>
        <v>153149.88279999999</v>
      </c>
      <c r="AS934" s="35"/>
    </row>
    <row r="935" spans="1:45" s="8" customFormat="1" x14ac:dyDescent="0.2">
      <c r="A935" s="24">
        <f t="shared" si="496"/>
        <v>928</v>
      </c>
      <c r="B935" s="25" t="s">
        <v>159</v>
      </c>
      <c r="C935" s="25" t="s">
        <v>160</v>
      </c>
      <c r="D935" s="26" t="s">
        <v>106</v>
      </c>
      <c r="E935" s="26" t="s">
        <v>162</v>
      </c>
      <c r="F935" s="27">
        <v>42782</v>
      </c>
      <c r="G935" s="24">
        <v>4</v>
      </c>
      <c r="H935" s="28">
        <v>40</v>
      </c>
      <c r="I935" s="29" t="s">
        <v>69</v>
      </c>
      <c r="J935" s="30" t="s">
        <v>30</v>
      </c>
      <c r="K935" s="29" t="s">
        <v>70</v>
      </c>
      <c r="L935" s="28" t="s">
        <v>66</v>
      </c>
      <c r="M935" s="28" t="s">
        <v>141</v>
      </c>
      <c r="N935" s="31">
        <v>5723.25</v>
      </c>
      <c r="O935" s="32"/>
      <c r="P935" s="32">
        <f t="shared" si="505"/>
        <v>5723.25</v>
      </c>
      <c r="Q935" s="35">
        <v>1091</v>
      </c>
      <c r="R935" s="35"/>
      <c r="S935" s="32"/>
      <c r="T935" s="33">
        <f t="shared" si="480"/>
        <v>1001.5687499999999</v>
      </c>
      <c r="U935" s="35">
        <f t="shared" si="481"/>
        <v>171.69749999999999</v>
      </c>
      <c r="V935" s="48">
        <f t="shared" si="499"/>
        <v>343.39499999999998</v>
      </c>
      <c r="W935" s="35">
        <f t="shared" si="482"/>
        <v>114.465</v>
      </c>
      <c r="X935" s="41"/>
      <c r="Y935" s="35">
        <v>708.25</v>
      </c>
      <c r="Z935" s="32"/>
      <c r="AA935" s="49"/>
      <c r="AB935" s="35"/>
      <c r="AC935" s="41"/>
      <c r="AD935" s="35">
        <f t="shared" si="483"/>
        <v>97.29525000000001</v>
      </c>
      <c r="AE935" s="35">
        <f t="shared" si="497"/>
        <v>2518.23</v>
      </c>
      <c r="AF935" s="41">
        <f t="shared" si="484"/>
        <v>4578.6000000000004</v>
      </c>
      <c r="AG935" s="32">
        <f t="shared" si="485"/>
        <v>9538.75</v>
      </c>
      <c r="AH935" s="35">
        <v>2861.55</v>
      </c>
      <c r="AI935" s="35">
        <f t="shared" si="500"/>
        <v>2861.625</v>
      </c>
      <c r="AJ935" s="35">
        <f t="shared" si="501"/>
        <v>572.32500000000005</v>
      </c>
      <c r="AK935" s="35">
        <f t="shared" si="502"/>
        <v>953.875</v>
      </c>
      <c r="AL935" s="35">
        <f t="shared" si="503"/>
        <v>2861.625</v>
      </c>
      <c r="AM935" s="35">
        <f t="shared" si="504"/>
        <v>2289.3000000000002</v>
      </c>
      <c r="AN935" s="35"/>
      <c r="AO935" s="35"/>
      <c r="AP935" s="35"/>
      <c r="AQ935" s="35"/>
      <c r="AR935" s="36">
        <f t="shared" si="486"/>
        <v>140046.93799999999</v>
      </c>
      <c r="AS935" s="35"/>
    </row>
    <row r="936" spans="1:45" s="8" customFormat="1" x14ac:dyDescent="0.2">
      <c r="A936" s="24">
        <f t="shared" si="496"/>
        <v>929</v>
      </c>
      <c r="B936" s="25" t="s">
        <v>159</v>
      </c>
      <c r="C936" s="25" t="s">
        <v>160</v>
      </c>
      <c r="D936" s="26" t="s">
        <v>106</v>
      </c>
      <c r="E936" s="26" t="s">
        <v>162</v>
      </c>
      <c r="F936" s="27">
        <v>42782</v>
      </c>
      <c r="G936" s="24">
        <v>4</v>
      </c>
      <c r="H936" s="28">
        <v>40</v>
      </c>
      <c r="I936" s="29" t="s">
        <v>69</v>
      </c>
      <c r="J936" s="30" t="s">
        <v>30</v>
      </c>
      <c r="K936" s="29" t="s">
        <v>70</v>
      </c>
      <c r="L936" s="28" t="s">
        <v>66</v>
      </c>
      <c r="M936" s="28" t="s">
        <v>141</v>
      </c>
      <c r="N936" s="31">
        <v>5723.25</v>
      </c>
      <c r="O936" s="32"/>
      <c r="P936" s="32">
        <f t="shared" si="505"/>
        <v>5723.25</v>
      </c>
      <c r="Q936" s="35">
        <v>1091</v>
      </c>
      <c r="R936" s="35"/>
      <c r="S936" s="32"/>
      <c r="T936" s="33">
        <f t="shared" si="480"/>
        <v>1001.5687499999999</v>
      </c>
      <c r="U936" s="35">
        <f t="shared" si="481"/>
        <v>171.69749999999999</v>
      </c>
      <c r="V936" s="48">
        <f t="shared" si="499"/>
        <v>343.39499999999998</v>
      </c>
      <c r="W936" s="35">
        <f t="shared" si="482"/>
        <v>114.465</v>
      </c>
      <c r="X936" s="41"/>
      <c r="Y936" s="35">
        <v>708.25</v>
      </c>
      <c r="Z936" s="32"/>
      <c r="AA936" s="49"/>
      <c r="AB936" s="35"/>
      <c r="AC936" s="41"/>
      <c r="AD936" s="35">
        <f t="shared" si="483"/>
        <v>97.29525000000001</v>
      </c>
      <c r="AE936" s="35">
        <f t="shared" si="497"/>
        <v>2518.23</v>
      </c>
      <c r="AF936" s="41">
        <f t="shared" si="484"/>
        <v>4578.6000000000004</v>
      </c>
      <c r="AG936" s="32">
        <f t="shared" si="485"/>
        <v>9538.75</v>
      </c>
      <c r="AH936" s="35">
        <v>2861.55</v>
      </c>
      <c r="AI936" s="35">
        <f t="shared" si="500"/>
        <v>2861.625</v>
      </c>
      <c r="AJ936" s="35">
        <f t="shared" si="501"/>
        <v>572.32500000000005</v>
      </c>
      <c r="AK936" s="35">
        <f t="shared" si="502"/>
        <v>953.875</v>
      </c>
      <c r="AL936" s="35">
        <f t="shared" si="503"/>
        <v>2861.625</v>
      </c>
      <c r="AM936" s="35">
        <f t="shared" si="504"/>
        <v>2289.3000000000002</v>
      </c>
      <c r="AN936" s="35"/>
      <c r="AO936" s="35"/>
      <c r="AP936" s="35"/>
      <c r="AQ936" s="35"/>
      <c r="AR936" s="36">
        <f t="shared" si="486"/>
        <v>140046.93799999999</v>
      </c>
      <c r="AS936" s="35"/>
    </row>
    <row r="937" spans="1:45" s="8" customFormat="1" x14ac:dyDescent="0.2">
      <c r="A937" s="24">
        <f t="shared" si="496"/>
        <v>930</v>
      </c>
      <c r="B937" s="25" t="s">
        <v>159</v>
      </c>
      <c r="C937" s="25" t="s">
        <v>160</v>
      </c>
      <c r="D937" s="26" t="s">
        <v>106</v>
      </c>
      <c r="E937" s="26" t="s">
        <v>162</v>
      </c>
      <c r="F937" s="27">
        <v>42982</v>
      </c>
      <c r="G937" s="24">
        <v>4</v>
      </c>
      <c r="H937" s="28">
        <v>40</v>
      </c>
      <c r="I937" s="29" t="s">
        <v>69</v>
      </c>
      <c r="J937" s="30" t="s">
        <v>33</v>
      </c>
      <c r="K937" s="29" t="s">
        <v>70</v>
      </c>
      <c r="L937" s="28" t="s">
        <v>66</v>
      </c>
      <c r="M937" s="28" t="s">
        <v>141</v>
      </c>
      <c r="N937" s="31">
        <v>5723.25</v>
      </c>
      <c r="O937" s="32"/>
      <c r="P937" s="32">
        <f t="shared" si="505"/>
        <v>5723.25</v>
      </c>
      <c r="Q937" s="35">
        <v>1091</v>
      </c>
      <c r="R937" s="35"/>
      <c r="S937" s="32"/>
      <c r="T937" s="33">
        <f t="shared" si="480"/>
        <v>1001.5687499999999</v>
      </c>
      <c r="U937" s="35">
        <f t="shared" si="481"/>
        <v>171.69749999999999</v>
      </c>
      <c r="V937" s="48">
        <f t="shared" si="499"/>
        <v>343.39499999999998</v>
      </c>
      <c r="W937" s="35">
        <f t="shared" si="482"/>
        <v>114.465</v>
      </c>
      <c r="X937" s="41"/>
      <c r="Y937" s="35">
        <v>708.25</v>
      </c>
      <c r="Z937" s="32"/>
      <c r="AA937" s="49"/>
      <c r="AB937" s="35"/>
      <c r="AC937" s="41"/>
      <c r="AD937" s="35">
        <f t="shared" si="483"/>
        <v>97.29525000000001</v>
      </c>
      <c r="AE937" s="35">
        <f t="shared" si="497"/>
        <v>2518.23</v>
      </c>
      <c r="AF937" s="41">
        <f t="shared" si="484"/>
        <v>4578.6000000000004</v>
      </c>
      <c r="AG937" s="32">
        <f t="shared" si="485"/>
        <v>9538.75</v>
      </c>
      <c r="AH937" s="35">
        <v>2861.55</v>
      </c>
      <c r="AI937" s="35">
        <f t="shared" si="500"/>
        <v>2861.625</v>
      </c>
      <c r="AJ937" s="35">
        <f t="shared" si="501"/>
        <v>572.32500000000005</v>
      </c>
      <c r="AK937" s="35">
        <f t="shared" si="502"/>
        <v>953.875</v>
      </c>
      <c r="AL937" s="35">
        <f t="shared" si="503"/>
        <v>2861.625</v>
      </c>
      <c r="AM937" s="35">
        <f t="shared" si="504"/>
        <v>2289.3000000000002</v>
      </c>
      <c r="AN937" s="35"/>
      <c r="AO937" s="35"/>
      <c r="AP937" s="35"/>
      <c r="AQ937" s="35"/>
      <c r="AR937" s="36">
        <f t="shared" si="486"/>
        <v>140046.93799999999</v>
      </c>
      <c r="AS937" s="35"/>
    </row>
    <row r="938" spans="1:45" s="8" customFormat="1" x14ac:dyDescent="0.2">
      <c r="A938" s="24">
        <f t="shared" si="496"/>
        <v>931</v>
      </c>
      <c r="B938" s="25" t="s">
        <v>159</v>
      </c>
      <c r="C938" s="25" t="s">
        <v>160</v>
      </c>
      <c r="D938" s="26" t="s">
        <v>106</v>
      </c>
      <c r="E938" s="26" t="s">
        <v>162</v>
      </c>
      <c r="F938" s="27">
        <v>43070</v>
      </c>
      <c r="G938" s="24">
        <v>4</v>
      </c>
      <c r="H938" s="28">
        <v>40</v>
      </c>
      <c r="I938" s="29" t="s">
        <v>69</v>
      </c>
      <c r="J938" s="30" t="s">
        <v>33</v>
      </c>
      <c r="K938" s="29" t="s">
        <v>70</v>
      </c>
      <c r="L938" s="28" t="s">
        <v>66</v>
      </c>
      <c r="M938" s="28" t="s">
        <v>141</v>
      </c>
      <c r="N938" s="31">
        <v>5723.25</v>
      </c>
      <c r="O938" s="32"/>
      <c r="P938" s="32">
        <f t="shared" si="505"/>
        <v>5723.25</v>
      </c>
      <c r="Q938" s="35">
        <v>1091</v>
      </c>
      <c r="R938" s="35"/>
      <c r="S938" s="32"/>
      <c r="T938" s="33">
        <f t="shared" si="480"/>
        <v>1001.5687499999999</v>
      </c>
      <c r="U938" s="35">
        <f t="shared" si="481"/>
        <v>171.69749999999999</v>
      </c>
      <c r="V938" s="48">
        <f t="shared" si="499"/>
        <v>343.39499999999998</v>
      </c>
      <c r="W938" s="35">
        <f t="shared" si="482"/>
        <v>114.465</v>
      </c>
      <c r="X938" s="41"/>
      <c r="Y938" s="35">
        <v>708.25</v>
      </c>
      <c r="Z938" s="32"/>
      <c r="AA938" s="49"/>
      <c r="AB938" s="35"/>
      <c r="AC938" s="41">
        <v>2360</v>
      </c>
      <c r="AD938" s="35">
        <f t="shared" si="483"/>
        <v>97.29525000000001</v>
      </c>
      <c r="AE938" s="35">
        <f t="shared" si="497"/>
        <v>2518.23</v>
      </c>
      <c r="AF938" s="41">
        <f t="shared" si="484"/>
        <v>4578.6000000000004</v>
      </c>
      <c r="AG938" s="32">
        <f t="shared" si="485"/>
        <v>9538.75</v>
      </c>
      <c r="AH938" s="35">
        <v>2861.55</v>
      </c>
      <c r="AI938" s="35">
        <f t="shared" si="500"/>
        <v>2861.625</v>
      </c>
      <c r="AJ938" s="35">
        <f t="shared" si="501"/>
        <v>572.32500000000005</v>
      </c>
      <c r="AK938" s="35">
        <f t="shared" si="502"/>
        <v>953.875</v>
      </c>
      <c r="AL938" s="35">
        <f t="shared" si="503"/>
        <v>2861.625</v>
      </c>
      <c r="AM938" s="35">
        <f t="shared" si="504"/>
        <v>2289.3000000000002</v>
      </c>
      <c r="AN938" s="35"/>
      <c r="AO938" s="35"/>
      <c r="AP938" s="35"/>
      <c r="AQ938" s="35"/>
      <c r="AR938" s="36">
        <f t="shared" si="486"/>
        <v>168366.93800000002</v>
      </c>
      <c r="AS938" s="35"/>
    </row>
    <row r="939" spans="1:45" s="8" customFormat="1" x14ac:dyDescent="0.2">
      <c r="A939" s="24">
        <f t="shared" si="496"/>
        <v>932</v>
      </c>
      <c r="B939" s="25" t="s">
        <v>159</v>
      </c>
      <c r="C939" s="25" t="s">
        <v>160</v>
      </c>
      <c r="D939" s="26" t="s">
        <v>106</v>
      </c>
      <c r="E939" s="26" t="s">
        <v>162</v>
      </c>
      <c r="F939" s="27">
        <v>42917</v>
      </c>
      <c r="G939" s="24">
        <v>4</v>
      </c>
      <c r="H939" s="28">
        <v>40</v>
      </c>
      <c r="I939" s="29" t="s">
        <v>69</v>
      </c>
      <c r="J939" s="30" t="s">
        <v>32</v>
      </c>
      <c r="K939" s="29" t="s">
        <v>70</v>
      </c>
      <c r="L939" s="28" t="s">
        <v>66</v>
      </c>
      <c r="M939" s="28" t="s">
        <v>141</v>
      </c>
      <c r="N939" s="31">
        <v>5723.25</v>
      </c>
      <c r="O939" s="32"/>
      <c r="P939" s="32">
        <f t="shared" si="505"/>
        <v>5723.25</v>
      </c>
      <c r="Q939" s="35">
        <v>1091</v>
      </c>
      <c r="R939" s="35"/>
      <c r="S939" s="32"/>
      <c r="T939" s="33">
        <f t="shared" ref="T939:T969" si="506">(N939*17.5%)</f>
        <v>1001.5687499999999</v>
      </c>
      <c r="U939" s="35">
        <f t="shared" ref="U939:U969" si="507">N939*3%</f>
        <v>171.69749999999999</v>
      </c>
      <c r="V939" s="48">
        <f t="shared" si="499"/>
        <v>343.39499999999998</v>
      </c>
      <c r="W939" s="35">
        <f t="shared" ref="W939:W969" si="508">N939*2%</f>
        <v>114.465</v>
      </c>
      <c r="X939" s="41"/>
      <c r="Y939" s="35">
        <v>708.25</v>
      </c>
      <c r="Z939" s="32"/>
      <c r="AA939" s="49"/>
      <c r="AB939" s="35"/>
      <c r="AC939" s="41"/>
      <c r="AD939" s="35">
        <f t="shared" ref="AD939:AD969" si="509">N939*1.7%</f>
        <v>97.29525000000001</v>
      </c>
      <c r="AE939" s="35">
        <f t="shared" si="497"/>
        <v>2518.23</v>
      </c>
      <c r="AF939" s="41">
        <f t="shared" ref="AF939:AF969" si="510">(N939+X939)/30*24</f>
        <v>4578.6000000000004</v>
      </c>
      <c r="AG939" s="32">
        <f t="shared" ref="AG939:AG969" si="511">(N939+X939)/30*50</f>
        <v>9538.75</v>
      </c>
      <c r="AH939" s="35">
        <v>2861.55</v>
      </c>
      <c r="AI939" s="35">
        <f t="shared" si="500"/>
        <v>2861.625</v>
      </c>
      <c r="AJ939" s="35">
        <f t="shared" si="501"/>
        <v>572.32500000000005</v>
      </c>
      <c r="AK939" s="35">
        <f t="shared" si="502"/>
        <v>953.875</v>
      </c>
      <c r="AL939" s="35">
        <f t="shared" si="503"/>
        <v>2861.625</v>
      </c>
      <c r="AM939" s="35">
        <f t="shared" si="504"/>
        <v>2289.3000000000002</v>
      </c>
      <c r="AN939" s="35"/>
      <c r="AO939" s="35"/>
      <c r="AP939" s="35"/>
      <c r="AQ939" s="35"/>
      <c r="AR939" s="36">
        <f t="shared" ref="AR939:AR969" si="512">(P939+Q939+R939+S939+T939+U939+V939+W939+X939+Y939+Z939+AA939+AB939+AC939+AD939)*12+(AE939+AF939+AG939+AH939+AI939+AJ939+AK939+AL939+AM939+AN939+AO939+AP939+AQ939)</f>
        <v>140046.93799999999</v>
      </c>
      <c r="AS939" s="35"/>
    </row>
    <row r="940" spans="1:45" s="8" customFormat="1" x14ac:dyDescent="0.2">
      <c r="A940" s="24">
        <f t="shared" si="496"/>
        <v>933</v>
      </c>
      <c r="B940" s="25" t="s">
        <v>159</v>
      </c>
      <c r="C940" s="25" t="s">
        <v>160</v>
      </c>
      <c r="D940" s="26" t="s">
        <v>106</v>
      </c>
      <c r="E940" s="26" t="s">
        <v>162</v>
      </c>
      <c r="F940" s="27">
        <v>43010</v>
      </c>
      <c r="G940" s="24">
        <v>4</v>
      </c>
      <c r="H940" s="28">
        <v>40</v>
      </c>
      <c r="I940" s="29" t="s">
        <v>69</v>
      </c>
      <c r="J940" s="30" t="s">
        <v>32</v>
      </c>
      <c r="K940" s="29" t="s">
        <v>70</v>
      </c>
      <c r="L940" s="28" t="s">
        <v>66</v>
      </c>
      <c r="M940" s="28" t="s">
        <v>141</v>
      </c>
      <c r="N940" s="31">
        <v>5723.25</v>
      </c>
      <c r="O940" s="32"/>
      <c r="P940" s="32">
        <f t="shared" si="505"/>
        <v>5723.25</v>
      </c>
      <c r="Q940" s="35">
        <v>1091</v>
      </c>
      <c r="R940" s="35"/>
      <c r="S940" s="32"/>
      <c r="T940" s="33">
        <f t="shared" si="506"/>
        <v>1001.5687499999999</v>
      </c>
      <c r="U940" s="35">
        <f t="shared" si="507"/>
        <v>171.69749999999999</v>
      </c>
      <c r="V940" s="48">
        <f t="shared" si="499"/>
        <v>343.39499999999998</v>
      </c>
      <c r="W940" s="35">
        <f t="shared" si="508"/>
        <v>114.465</v>
      </c>
      <c r="X940" s="41"/>
      <c r="Y940" s="35">
        <v>708.25</v>
      </c>
      <c r="Z940" s="32"/>
      <c r="AA940" s="49"/>
      <c r="AB940" s="35"/>
      <c r="AC940" s="41">
        <v>1180</v>
      </c>
      <c r="AD940" s="35">
        <f t="shared" si="509"/>
        <v>97.29525000000001</v>
      </c>
      <c r="AE940" s="35">
        <f t="shared" si="497"/>
        <v>2518.23</v>
      </c>
      <c r="AF940" s="41">
        <f t="shared" si="510"/>
        <v>4578.6000000000004</v>
      </c>
      <c r="AG940" s="32">
        <f t="shared" si="511"/>
        <v>9538.75</v>
      </c>
      <c r="AH940" s="35">
        <v>2861.55</v>
      </c>
      <c r="AI940" s="35">
        <f t="shared" si="500"/>
        <v>2861.625</v>
      </c>
      <c r="AJ940" s="35">
        <f t="shared" si="501"/>
        <v>572.32500000000005</v>
      </c>
      <c r="AK940" s="35">
        <f t="shared" si="502"/>
        <v>953.875</v>
      </c>
      <c r="AL940" s="35">
        <f t="shared" si="503"/>
        <v>2861.625</v>
      </c>
      <c r="AM940" s="35">
        <f t="shared" si="504"/>
        <v>2289.3000000000002</v>
      </c>
      <c r="AN940" s="35"/>
      <c r="AO940" s="35"/>
      <c r="AP940" s="35"/>
      <c r="AQ940" s="35"/>
      <c r="AR940" s="36">
        <f t="shared" si="512"/>
        <v>154206.93799999999</v>
      </c>
      <c r="AS940" s="35"/>
    </row>
    <row r="941" spans="1:45" s="8" customFormat="1" x14ac:dyDescent="0.2">
      <c r="A941" s="24">
        <f t="shared" si="496"/>
        <v>934</v>
      </c>
      <c r="B941" s="25" t="s">
        <v>159</v>
      </c>
      <c r="C941" s="25" t="s">
        <v>160</v>
      </c>
      <c r="D941" s="26" t="s">
        <v>106</v>
      </c>
      <c r="E941" s="26" t="s">
        <v>162</v>
      </c>
      <c r="F941" s="27">
        <v>43010</v>
      </c>
      <c r="G941" s="24">
        <v>4</v>
      </c>
      <c r="H941" s="28">
        <v>40</v>
      </c>
      <c r="I941" s="29" t="s">
        <v>69</v>
      </c>
      <c r="J941" s="30" t="s">
        <v>32</v>
      </c>
      <c r="K941" s="29" t="s">
        <v>70</v>
      </c>
      <c r="L941" s="28" t="s">
        <v>66</v>
      </c>
      <c r="M941" s="28" t="s">
        <v>141</v>
      </c>
      <c r="N941" s="31">
        <v>5723.25</v>
      </c>
      <c r="O941" s="32"/>
      <c r="P941" s="32">
        <f t="shared" si="505"/>
        <v>5723.25</v>
      </c>
      <c r="Q941" s="35">
        <v>1091</v>
      </c>
      <c r="R941" s="35"/>
      <c r="S941" s="32"/>
      <c r="T941" s="33">
        <f t="shared" si="506"/>
        <v>1001.5687499999999</v>
      </c>
      <c r="U941" s="35">
        <f t="shared" si="507"/>
        <v>171.69749999999999</v>
      </c>
      <c r="V941" s="48">
        <f t="shared" si="499"/>
        <v>343.39499999999998</v>
      </c>
      <c r="W941" s="35">
        <f t="shared" si="508"/>
        <v>114.465</v>
      </c>
      <c r="X941" s="41"/>
      <c r="Y941" s="35">
        <v>708.25</v>
      </c>
      <c r="Z941" s="32"/>
      <c r="AA941" s="49"/>
      <c r="AB941" s="35"/>
      <c r="AC941" s="41"/>
      <c r="AD941" s="35">
        <f t="shared" si="509"/>
        <v>97.29525000000001</v>
      </c>
      <c r="AE941" s="35">
        <f t="shared" si="497"/>
        <v>2518.23</v>
      </c>
      <c r="AF941" s="41">
        <f t="shared" si="510"/>
        <v>4578.6000000000004</v>
      </c>
      <c r="AG941" s="32">
        <f t="shared" si="511"/>
        <v>9538.75</v>
      </c>
      <c r="AH941" s="35">
        <v>2861.7</v>
      </c>
      <c r="AI941" s="35">
        <f t="shared" si="500"/>
        <v>2861.625</v>
      </c>
      <c r="AJ941" s="35">
        <f t="shared" si="501"/>
        <v>572.32500000000005</v>
      </c>
      <c r="AK941" s="35">
        <f t="shared" si="502"/>
        <v>953.875</v>
      </c>
      <c r="AL941" s="35">
        <f t="shared" si="503"/>
        <v>2861.625</v>
      </c>
      <c r="AM941" s="35">
        <f t="shared" si="504"/>
        <v>2289.3000000000002</v>
      </c>
      <c r="AN941" s="35"/>
      <c r="AO941" s="35"/>
      <c r="AP941" s="35"/>
      <c r="AQ941" s="35"/>
      <c r="AR941" s="36">
        <f t="shared" si="512"/>
        <v>140047.08800000002</v>
      </c>
      <c r="AS941" s="35"/>
    </row>
    <row r="942" spans="1:45" s="8" customFormat="1" x14ac:dyDescent="0.2">
      <c r="A942" s="24">
        <f t="shared" si="496"/>
        <v>935</v>
      </c>
      <c r="B942" s="25" t="s">
        <v>159</v>
      </c>
      <c r="C942" s="25" t="s">
        <v>160</v>
      </c>
      <c r="D942" s="26" t="s">
        <v>106</v>
      </c>
      <c r="E942" s="26" t="s">
        <v>162</v>
      </c>
      <c r="F942" s="27">
        <v>41281</v>
      </c>
      <c r="G942" s="24">
        <v>3</v>
      </c>
      <c r="H942" s="28">
        <v>40</v>
      </c>
      <c r="I942" s="29" t="s">
        <v>69</v>
      </c>
      <c r="J942" s="30" t="s">
        <v>34</v>
      </c>
      <c r="K942" s="29" t="s">
        <v>70</v>
      </c>
      <c r="L942" s="28" t="s">
        <v>66</v>
      </c>
      <c r="M942" s="28" t="s">
        <v>141</v>
      </c>
      <c r="N942" s="31">
        <v>5473.6</v>
      </c>
      <c r="O942" s="32"/>
      <c r="P942" s="32">
        <f t="shared" si="505"/>
        <v>5473.6</v>
      </c>
      <c r="Q942" s="35">
        <v>1091</v>
      </c>
      <c r="R942" s="35"/>
      <c r="S942" s="32"/>
      <c r="T942" s="33">
        <f t="shared" si="506"/>
        <v>957.88</v>
      </c>
      <c r="U942" s="35">
        <f t="shared" si="507"/>
        <v>164.208</v>
      </c>
      <c r="V942" s="48">
        <f t="shared" si="499"/>
        <v>367.8252</v>
      </c>
      <c r="W942" s="35">
        <f t="shared" si="508"/>
        <v>109.47200000000001</v>
      </c>
      <c r="X942" s="41">
        <v>656.82</v>
      </c>
      <c r="Y942" s="35">
        <v>708.25</v>
      </c>
      <c r="Z942" s="32"/>
      <c r="AA942" s="49"/>
      <c r="AB942" s="35"/>
      <c r="AC942" s="41"/>
      <c r="AD942" s="35">
        <f t="shared" si="509"/>
        <v>93.051200000000009</v>
      </c>
      <c r="AE942" s="35">
        <f t="shared" si="497"/>
        <v>2408.384</v>
      </c>
      <c r="AF942" s="41">
        <f t="shared" si="510"/>
        <v>4904.3359999999993</v>
      </c>
      <c r="AG942" s="32">
        <f t="shared" si="511"/>
        <v>10217.366666666667</v>
      </c>
      <c r="AH942" s="35">
        <v>2736.75</v>
      </c>
      <c r="AI942" s="35">
        <f t="shared" si="500"/>
        <v>2736.8</v>
      </c>
      <c r="AJ942" s="35">
        <f t="shared" si="501"/>
        <v>613.04199999999992</v>
      </c>
      <c r="AK942" s="35">
        <f t="shared" si="502"/>
        <v>1021.7366666666667</v>
      </c>
      <c r="AL942" s="35">
        <f t="shared" si="503"/>
        <v>3065.21</v>
      </c>
      <c r="AM942" s="35">
        <f t="shared" si="504"/>
        <v>2452.1679999999997</v>
      </c>
      <c r="AN942" s="35"/>
      <c r="AO942" s="35"/>
      <c r="AP942" s="35"/>
      <c r="AQ942" s="35"/>
      <c r="AR942" s="36">
        <f t="shared" si="512"/>
        <v>145621.07013333333</v>
      </c>
      <c r="AS942" s="35"/>
    </row>
    <row r="943" spans="1:45" s="8" customFormat="1" x14ac:dyDescent="0.2">
      <c r="A943" s="24">
        <f t="shared" si="496"/>
        <v>936</v>
      </c>
      <c r="B943" s="25" t="s">
        <v>159</v>
      </c>
      <c r="C943" s="25" t="s">
        <v>160</v>
      </c>
      <c r="D943" s="26" t="s">
        <v>106</v>
      </c>
      <c r="E943" s="26" t="s">
        <v>162</v>
      </c>
      <c r="F943" s="27">
        <v>41775</v>
      </c>
      <c r="G943" s="24">
        <v>3</v>
      </c>
      <c r="H943" s="28">
        <v>40</v>
      </c>
      <c r="I943" s="29" t="s">
        <v>69</v>
      </c>
      <c r="J943" s="30" t="s">
        <v>34</v>
      </c>
      <c r="K943" s="29" t="s">
        <v>70</v>
      </c>
      <c r="L943" s="28" t="s">
        <v>66</v>
      </c>
      <c r="M943" s="28" t="s">
        <v>141</v>
      </c>
      <c r="N943" s="31">
        <v>5473.6</v>
      </c>
      <c r="O943" s="32"/>
      <c r="P943" s="32">
        <f t="shared" si="505"/>
        <v>5473.6</v>
      </c>
      <c r="Q943" s="35">
        <v>1091</v>
      </c>
      <c r="R943" s="35"/>
      <c r="S943" s="32"/>
      <c r="T943" s="33">
        <f t="shared" si="506"/>
        <v>957.88</v>
      </c>
      <c r="U943" s="35">
        <f t="shared" si="507"/>
        <v>164.208</v>
      </c>
      <c r="V943" s="48">
        <f t="shared" si="499"/>
        <v>361.25759999999997</v>
      </c>
      <c r="W943" s="35">
        <f t="shared" si="508"/>
        <v>109.47200000000001</v>
      </c>
      <c r="X943" s="41">
        <v>547.36</v>
      </c>
      <c r="Y943" s="35">
        <v>708.25</v>
      </c>
      <c r="Z943" s="32"/>
      <c r="AA943" s="49"/>
      <c r="AB943" s="35"/>
      <c r="AC943" s="41"/>
      <c r="AD943" s="35">
        <f t="shared" si="509"/>
        <v>93.051200000000009</v>
      </c>
      <c r="AE943" s="35">
        <f t="shared" si="497"/>
        <v>2408.384</v>
      </c>
      <c r="AF943" s="41">
        <f t="shared" si="510"/>
        <v>4816.768</v>
      </c>
      <c r="AG943" s="32">
        <f t="shared" si="511"/>
        <v>10034.933333333334</v>
      </c>
      <c r="AH943" s="35">
        <v>2736.75</v>
      </c>
      <c r="AI943" s="35">
        <f t="shared" si="500"/>
        <v>2736.8</v>
      </c>
      <c r="AJ943" s="35">
        <f t="shared" si="501"/>
        <v>602.096</v>
      </c>
      <c r="AK943" s="35">
        <f t="shared" si="502"/>
        <v>1003.4933333333333</v>
      </c>
      <c r="AL943" s="35">
        <f t="shared" si="503"/>
        <v>3010.48</v>
      </c>
      <c r="AM943" s="35">
        <f t="shared" si="504"/>
        <v>2408.384</v>
      </c>
      <c r="AN943" s="35"/>
      <c r="AO943" s="35"/>
      <c r="AP943" s="35"/>
      <c r="AQ943" s="35"/>
      <c r="AR943" s="36">
        <f t="shared" si="512"/>
        <v>143831.03426666665</v>
      </c>
      <c r="AS943" s="35"/>
    </row>
    <row r="944" spans="1:45" s="8" customFormat="1" x14ac:dyDescent="0.2">
      <c r="A944" s="24">
        <f t="shared" si="496"/>
        <v>937</v>
      </c>
      <c r="B944" s="25" t="s">
        <v>159</v>
      </c>
      <c r="C944" s="25" t="s">
        <v>160</v>
      </c>
      <c r="D944" s="26" t="s">
        <v>106</v>
      </c>
      <c r="E944" s="26" t="s">
        <v>162</v>
      </c>
      <c r="F944" s="27">
        <v>37849</v>
      </c>
      <c r="G944" s="24"/>
      <c r="H944" s="28">
        <v>40</v>
      </c>
      <c r="I944" s="29" t="s">
        <v>68</v>
      </c>
      <c r="J944" s="30" t="s">
        <v>178</v>
      </c>
      <c r="K944" s="29" t="s">
        <v>70</v>
      </c>
      <c r="L944" s="28" t="s">
        <v>67</v>
      </c>
      <c r="M944" s="28" t="s">
        <v>141</v>
      </c>
      <c r="N944" s="31">
        <v>40914.699999999997</v>
      </c>
      <c r="O944" s="32"/>
      <c r="P944" s="32">
        <f t="shared" si="505"/>
        <v>40914.699999999997</v>
      </c>
      <c r="Q944" s="35">
        <v>1091</v>
      </c>
      <c r="R944" s="35"/>
      <c r="S944" s="32"/>
      <c r="T944" s="33">
        <f t="shared" si="506"/>
        <v>7160.0724999999993</v>
      </c>
      <c r="U944" s="35">
        <f t="shared" si="507"/>
        <v>1227.4409999999998</v>
      </c>
      <c r="V944" s="47">
        <v>1292.6300000000001</v>
      </c>
      <c r="W944" s="35">
        <f t="shared" si="508"/>
        <v>818.29399999999998</v>
      </c>
      <c r="X944" s="41"/>
      <c r="Y944" s="35"/>
      <c r="Z944" s="32"/>
      <c r="AA944" s="49"/>
      <c r="AB944" s="35"/>
      <c r="AC944" s="41"/>
      <c r="AD944" s="35">
        <f t="shared" si="509"/>
        <v>695.54989999999998</v>
      </c>
      <c r="AE944" s="35">
        <f t="shared" si="497"/>
        <v>18002.468000000001</v>
      </c>
      <c r="AF944" s="41">
        <f t="shared" si="510"/>
        <v>32731.759999999998</v>
      </c>
      <c r="AG944" s="32">
        <f t="shared" si="511"/>
        <v>68191.166666666657</v>
      </c>
      <c r="AH944" s="35">
        <v>0</v>
      </c>
      <c r="AI944" s="35">
        <v>9666.0499999999993</v>
      </c>
      <c r="AJ944" s="35"/>
      <c r="AK944" s="35"/>
      <c r="AL944" s="35"/>
      <c r="AM944" s="35"/>
      <c r="AN944" s="35"/>
      <c r="AO944" s="35"/>
      <c r="AP944" s="35"/>
      <c r="AQ944" s="35"/>
      <c r="AR944" s="36">
        <f t="shared" si="512"/>
        <v>766987.69346666662</v>
      </c>
      <c r="AS944" s="35"/>
    </row>
    <row r="945" spans="1:45" s="8" customFormat="1" x14ac:dyDescent="0.2">
      <c r="A945" s="24">
        <f t="shared" si="496"/>
        <v>938</v>
      </c>
      <c r="B945" s="25" t="s">
        <v>159</v>
      </c>
      <c r="C945" s="25" t="s">
        <v>160</v>
      </c>
      <c r="D945" s="26" t="s">
        <v>106</v>
      </c>
      <c r="E945" s="26" t="s">
        <v>162</v>
      </c>
      <c r="F945" s="27">
        <v>40931</v>
      </c>
      <c r="G945" s="24"/>
      <c r="H945" s="28">
        <v>40</v>
      </c>
      <c r="I945" s="29" t="s">
        <v>68</v>
      </c>
      <c r="J945" s="30" t="s">
        <v>157</v>
      </c>
      <c r="K945" s="29" t="s">
        <v>70</v>
      </c>
      <c r="L945" s="28" t="s">
        <v>67</v>
      </c>
      <c r="M945" s="28" t="s">
        <v>142</v>
      </c>
      <c r="N945" s="31">
        <v>29113.45</v>
      </c>
      <c r="O945" s="32"/>
      <c r="P945" s="32">
        <f t="shared" si="505"/>
        <v>29113.45</v>
      </c>
      <c r="Q945" s="35">
        <v>1091</v>
      </c>
      <c r="R945" s="35"/>
      <c r="S945" s="32"/>
      <c r="T945" s="33">
        <f t="shared" si="506"/>
        <v>5094.8537500000002</v>
      </c>
      <c r="U945" s="35">
        <f t="shared" si="507"/>
        <v>873.40350000000001</v>
      </c>
      <c r="V945" s="47">
        <v>1292.6300000000001</v>
      </c>
      <c r="W945" s="35">
        <f t="shared" si="508"/>
        <v>582.26900000000001</v>
      </c>
      <c r="X945" s="41"/>
      <c r="Y945" s="35"/>
      <c r="Z945" s="32"/>
      <c r="AA945" s="49"/>
      <c r="AB945" s="35"/>
      <c r="AC945" s="41"/>
      <c r="AD945" s="35">
        <f t="shared" si="509"/>
        <v>494.92865000000006</v>
      </c>
      <c r="AE945" s="35">
        <f t="shared" si="497"/>
        <v>12809.918</v>
      </c>
      <c r="AF945" s="41">
        <f t="shared" si="510"/>
        <v>23290.760000000002</v>
      </c>
      <c r="AG945" s="32">
        <f t="shared" si="511"/>
        <v>48522.416666666672</v>
      </c>
      <c r="AH945" s="35">
        <v>14556.75</v>
      </c>
      <c r="AI945" s="35">
        <v>9666.0499999999993</v>
      </c>
      <c r="AJ945" s="35"/>
      <c r="AK945" s="35"/>
      <c r="AL945" s="35"/>
      <c r="AM945" s="35"/>
      <c r="AN945" s="35"/>
      <c r="AO945" s="35"/>
      <c r="AP945" s="35"/>
      <c r="AQ945" s="35"/>
      <c r="AR945" s="36">
        <f t="shared" si="512"/>
        <v>571356.31346666662</v>
      </c>
      <c r="AS945" s="35"/>
    </row>
    <row r="946" spans="1:45" s="8" customFormat="1" x14ac:dyDescent="0.2">
      <c r="A946" s="24">
        <f t="shared" si="496"/>
        <v>939</v>
      </c>
      <c r="B946" s="25" t="s">
        <v>159</v>
      </c>
      <c r="C946" s="25" t="s">
        <v>160</v>
      </c>
      <c r="D946" s="26" t="s">
        <v>106</v>
      </c>
      <c r="E946" s="26" t="s">
        <v>162</v>
      </c>
      <c r="F946" s="27">
        <v>40590</v>
      </c>
      <c r="G946" s="24"/>
      <c r="H946" s="28">
        <v>40</v>
      </c>
      <c r="I946" s="29" t="s">
        <v>68</v>
      </c>
      <c r="J946" s="30" t="s">
        <v>157</v>
      </c>
      <c r="K946" s="29" t="s">
        <v>70</v>
      </c>
      <c r="L946" s="28" t="s">
        <v>67</v>
      </c>
      <c r="M946" s="28" t="s">
        <v>142</v>
      </c>
      <c r="N946" s="31">
        <v>29113.45</v>
      </c>
      <c r="O946" s="32"/>
      <c r="P946" s="32">
        <f t="shared" si="505"/>
        <v>29113.45</v>
      </c>
      <c r="Q946" s="35">
        <v>1091</v>
      </c>
      <c r="R946" s="35"/>
      <c r="S946" s="32"/>
      <c r="T946" s="33">
        <f t="shared" si="506"/>
        <v>5094.8537500000002</v>
      </c>
      <c r="U946" s="35">
        <f t="shared" si="507"/>
        <v>873.40350000000001</v>
      </c>
      <c r="V946" s="47">
        <v>1292.6300000000001</v>
      </c>
      <c r="W946" s="35">
        <f t="shared" si="508"/>
        <v>582.26900000000001</v>
      </c>
      <c r="X946" s="41"/>
      <c r="Y946" s="35"/>
      <c r="Z946" s="32"/>
      <c r="AA946" s="49"/>
      <c r="AB946" s="35"/>
      <c r="AC946" s="41"/>
      <c r="AD946" s="35">
        <f t="shared" si="509"/>
        <v>494.92865000000006</v>
      </c>
      <c r="AE946" s="35">
        <f t="shared" si="497"/>
        <v>12809.918</v>
      </c>
      <c r="AF946" s="41">
        <f t="shared" si="510"/>
        <v>23290.760000000002</v>
      </c>
      <c r="AG946" s="32">
        <f t="shared" si="511"/>
        <v>48522.416666666672</v>
      </c>
      <c r="AH946" s="35">
        <v>14556.75</v>
      </c>
      <c r="AI946" s="35">
        <v>9666.0499999999993</v>
      </c>
      <c r="AJ946" s="35"/>
      <c r="AK946" s="35"/>
      <c r="AL946" s="35"/>
      <c r="AM946" s="35"/>
      <c r="AN946" s="35"/>
      <c r="AO946" s="35"/>
      <c r="AP946" s="35"/>
      <c r="AQ946" s="35"/>
      <c r="AR946" s="36">
        <f t="shared" si="512"/>
        <v>571356.31346666662</v>
      </c>
      <c r="AS946" s="35"/>
    </row>
    <row r="947" spans="1:45" s="8" customFormat="1" x14ac:dyDescent="0.2">
      <c r="A947" s="24">
        <f t="shared" si="496"/>
        <v>940</v>
      </c>
      <c r="B947" s="25" t="s">
        <v>159</v>
      </c>
      <c r="C947" s="25" t="s">
        <v>160</v>
      </c>
      <c r="D947" s="26" t="s">
        <v>106</v>
      </c>
      <c r="E947" s="26" t="s">
        <v>162</v>
      </c>
      <c r="F947" s="27">
        <v>38961</v>
      </c>
      <c r="G947" s="24">
        <v>14</v>
      </c>
      <c r="H947" s="28">
        <v>40</v>
      </c>
      <c r="I947" s="29" t="s">
        <v>69</v>
      </c>
      <c r="J947" s="30" t="s">
        <v>21</v>
      </c>
      <c r="K947" s="29" t="s">
        <v>70</v>
      </c>
      <c r="L947" s="28" t="s">
        <v>67</v>
      </c>
      <c r="M947" s="28" t="s">
        <v>141</v>
      </c>
      <c r="N947" s="31">
        <v>9666.0499999999993</v>
      </c>
      <c r="O947" s="32"/>
      <c r="P947" s="32">
        <f t="shared" si="505"/>
        <v>9666.0499999999993</v>
      </c>
      <c r="Q947" s="35">
        <v>1091</v>
      </c>
      <c r="R947" s="35"/>
      <c r="S947" s="32"/>
      <c r="T947" s="33">
        <f t="shared" si="506"/>
        <v>1691.5587499999997</v>
      </c>
      <c r="U947" s="35">
        <f t="shared" si="507"/>
        <v>289.98149999999998</v>
      </c>
      <c r="V947" s="48">
        <f t="shared" ref="V947:V969" si="513">(N947+X947)*6%</f>
        <v>730.75259999999992</v>
      </c>
      <c r="W947" s="35">
        <f t="shared" si="508"/>
        <v>193.321</v>
      </c>
      <c r="X947" s="41">
        <v>2513.16</v>
      </c>
      <c r="Y947" s="35">
        <v>708.25</v>
      </c>
      <c r="Z947" s="32"/>
      <c r="AA947" s="49"/>
      <c r="AB947" s="35"/>
      <c r="AC947" s="41"/>
      <c r="AD947" s="35">
        <f t="shared" si="509"/>
        <v>164.32284999999999</v>
      </c>
      <c r="AE947" s="35">
        <f t="shared" si="497"/>
        <v>4253.0619999999999</v>
      </c>
      <c r="AF947" s="41">
        <f t="shared" si="510"/>
        <v>9743.3679999999986</v>
      </c>
      <c r="AG947" s="32">
        <f t="shared" si="511"/>
        <v>20298.683333333331</v>
      </c>
      <c r="AH947" s="35">
        <v>4833</v>
      </c>
      <c r="AI947" s="35">
        <f t="shared" ref="AI947:AI969" si="514">(N947/30)*15</f>
        <v>4833.0249999999996</v>
      </c>
      <c r="AJ947" s="35">
        <f t="shared" ref="AJ947:AJ969" si="515">(N947+X947)/30*3</f>
        <v>1217.9209999999998</v>
      </c>
      <c r="AK947" s="35">
        <f t="shared" ref="AK947:AK969" si="516">(N947+X947)/30*5</f>
        <v>2029.8683333333333</v>
      </c>
      <c r="AL947" s="35">
        <f t="shared" ref="AL947:AL969" si="517">(N947+X947)/30*15</f>
        <v>6089.6049999999996</v>
      </c>
      <c r="AM947" s="35">
        <f t="shared" ref="AM947:AM969" si="518">(N947+X947)/30*12</f>
        <v>4871.6839999999993</v>
      </c>
      <c r="AN947" s="35"/>
      <c r="AO947" s="35"/>
      <c r="AP947" s="35"/>
      <c r="AQ947" s="35"/>
      <c r="AR947" s="36">
        <f t="shared" si="512"/>
        <v>262750.9770666667</v>
      </c>
      <c r="AS947" s="35"/>
    </row>
    <row r="948" spans="1:45" s="8" customFormat="1" x14ac:dyDescent="0.2">
      <c r="A948" s="24">
        <f t="shared" si="496"/>
        <v>941</v>
      </c>
      <c r="B948" s="25" t="s">
        <v>159</v>
      </c>
      <c r="C948" s="25" t="s">
        <v>160</v>
      </c>
      <c r="D948" s="26" t="s">
        <v>106</v>
      </c>
      <c r="E948" s="26" t="s">
        <v>162</v>
      </c>
      <c r="F948" s="27">
        <v>41541</v>
      </c>
      <c r="G948" s="24">
        <v>14</v>
      </c>
      <c r="H948" s="28">
        <v>40</v>
      </c>
      <c r="I948" s="29" t="s">
        <v>69</v>
      </c>
      <c r="J948" s="30" t="s">
        <v>21</v>
      </c>
      <c r="K948" s="29" t="s">
        <v>70</v>
      </c>
      <c r="L948" s="28" t="s">
        <v>67</v>
      </c>
      <c r="M948" s="28" t="s">
        <v>141</v>
      </c>
      <c r="N948" s="31">
        <v>9666.0499999999993</v>
      </c>
      <c r="O948" s="32"/>
      <c r="P948" s="32">
        <f t="shared" si="505"/>
        <v>9666.0499999999993</v>
      </c>
      <c r="Q948" s="35">
        <v>1091</v>
      </c>
      <c r="R948" s="35"/>
      <c r="S948" s="32"/>
      <c r="T948" s="33">
        <f t="shared" si="506"/>
        <v>1691.5587499999997</v>
      </c>
      <c r="U948" s="35">
        <f t="shared" si="507"/>
        <v>289.98149999999998</v>
      </c>
      <c r="V948" s="48">
        <f t="shared" si="513"/>
        <v>640.66559999999993</v>
      </c>
      <c r="W948" s="35">
        <f t="shared" si="508"/>
        <v>193.321</v>
      </c>
      <c r="X948" s="41">
        <v>1011.71</v>
      </c>
      <c r="Y948" s="35">
        <v>708.25</v>
      </c>
      <c r="Z948" s="32"/>
      <c r="AA948" s="49"/>
      <c r="AB948" s="35"/>
      <c r="AC948" s="41"/>
      <c r="AD948" s="35">
        <f t="shared" si="509"/>
        <v>164.32284999999999</v>
      </c>
      <c r="AE948" s="35">
        <f t="shared" si="497"/>
        <v>4253.0619999999999</v>
      </c>
      <c r="AF948" s="41">
        <f t="shared" si="510"/>
        <v>8542.2079999999987</v>
      </c>
      <c r="AG948" s="32">
        <f t="shared" si="511"/>
        <v>17796.266666666666</v>
      </c>
      <c r="AH948" s="35">
        <v>4833</v>
      </c>
      <c r="AI948" s="35">
        <f t="shared" si="514"/>
        <v>4833.0249999999996</v>
      </c>
      <c r="AJ948" s="35">
        <f t="shared" si="515"/>
        <v>1067.7759999999998</v>
      </c>
      <c r="AK948" s="35">
        <f t="shared" si="516"/>
        <v>1779.6266666666666</v>
      </c>
      <c r="AL948" s="35">
        <f t="shared" si="517"/>
        <v>5338.8799999999992</v>
      </c>
      <c r="AM948" s="35">
        <f t="shared" si="518"/>
        <v>4271.1039999999994</v>
      </c>
      <c r="AN948" s="35"/>
      <c r="AO948" s="35"/>
      <c r="AP948" s="35"/>
      <c r="AQ948" s="35"/>
      <c r="AR948" s="36">
        <f t="shared" si="512"/>
        <v>238197.26473333334</v>
      </c>
      <c r="AS948" s="35"/>
    </row>
    <row r="949" spans="1:45" s="8" customFormat="1" x14ac:dyDescent="0.2">
      <c r="A949" s="24">
        <f t="shared" si="496"/>
        <v>942</v>
      </c>
      <c r="B949" s="25" t="s">
        <v>159</v>
      </c>
      <c r="C949" s="25" t="s">
        <v>160</v>
      </c>
      <c r="D949" s="26" t="s">
        <v>106</v>
      </c>
      <c r="E949" s="26" t="s">
        <v>162</v>
      </c>
      <c r="F949" s="27">
        <v>38322</v>
      </c>
      <c r="G949" s="24">
        <v>13</v>
      </c>
      <c r="H949" s="28">
        <v>40</v>
      </c>
      <c r="I949" s="29" t="s">
        <v>69</v>
      </c>
      <c r="J949" s="30" t="s">
        <v>23</v>
      </c>
      <c r="K949" s="29" t="s">
        <v>70</v>
      </c>
      <c r="L949" s="28" t="s">
        <v>67</v>
      </c>
      <c r="M949" s="28" t="s">
        <v>141</v>
      </c>
      <c r="N949" s="31">
        <v>9006.5499999999993</v>
      </c>
      <c r="O949" s="32"/>
      <c r="P949" s="32">
        <f t="shared" si="505"/>
        <v>9006.5499999999993</v>
      </c>
      <c r="Q949" s="35">
        <v>1091</v>
      </c>
      <c r="R949" s="35"/>
      <c r="S949" s="32"/>
      <c r="T949" s="33">
        <f t="shared" si="506"/>
        <v>1576.1462499999998</v>
      </c>
      <c r="U949" s="35">
        <f t="shared" si="507"/>
        <v>270.19649999999996</v>
      </c>
      <c r="V949" s="48">
        <f t="shared" si="513"/>
        <v>691.70339999999999</v>
      </c>
      <c r="W949" s="35">
        <f t="shared" si="508"/>
        <v>180.131</v>
      </c>
      <c r="X949" s="41">
        <v>2521.84</v>
      </c>
      <c r="Y949" s="35">
        <v>708.25</v>
      </c>
      <c r="Z949" s="32"/>
      <c r="AA949" s="49"/>
      <c r="AB949" s="35"/>
      <c r="AC949" s="41"/>
      <c r="AD949" s="35">
        <f t="shared" si="509"/>
        <v>153.11134999999999</v>
      </c>
      <c r="AE949" s="35">
        <f t="shared" si="497"/>
        <v>3962.8820000000001</v>
      </c>
      <c r="AF949" s="41">
        <f t="shared" si="510"/>
        <v>9222.7119999999995</v>
      </c>
      <c r="AG949" s="32">
        <f t="shared" si="511"/>
        <v>19213.98333333333</v>
      </c>
      <c r="AH949" s="35">
        <v>4503.3</v>
      </c>
      <c r="AI949" s="35">
        <f t="shared" si="514"/>
        <v>4503.2749999999996</v>
      </c>
      <c r="AJ949" s="35">
        <f t="shared" si="515"/>
        <v>1152.8389999999999</v>
      </c>
      <c r="AK949" s="35">
        <f t="shared" si="516"/>
        <v>1921.3983333333331</v>
      </c>
      <c r="AL949" s="35">
        <f t="shared" si="517"/>
        <v>5764.1949999999997</v>
      </c>
      <c r="AM949" s="35">
        <f t="shared" si="518"/>
        <v>4611.3559999999998</v>
      </c>
      <c r="AN949" s="35"/>
      <c r="AO949" s="35"/>
      <c r="AP949" s="35"/>
      <c r="AQ949" s="35"/>
      <c r="AR949" s="36">
        <f t="shared" si="512"/>
        <v>249243.08266666665</v>
      </c>
      <c r="AS949" s="35"/>
    </row>
    <row r="950" spans="1:45" s="8" customFormat="1" x14ac:dyDescent="0.2">
      <c r="A950" s="24">
        <f t="shared" si="496"/>
        <v>943</v>
      </c>
      <c r="B950" s="25" t="s">
        <v>159</v>
      </c>
      <c r="C950" s="25" t="s">
        <v>160</v>
      </c>
      <c r="D950" s="26" t="s">
        <v>106</v>
      </c>
      <c r="E950" s="26" t="s">
        <v>162</v>
      </c>
      <c r="F950" s="27">
        <v>38276</v>
      </c>
      <c r="G950" s="24">
        <v>10</v>
      </c>
      <c r="H950" s="28">
        <v>40</v>
      </c>
      <c r="I950" s="29" t="s">
        <v>69</v>
      </c>
      <c r="J950" s="30" t="s">
        <v>35</v>
      </c>
      <c r="K950" s="29" t="s">
        <v>70</v>
      </c>
      <c r="L950" s="28" t="s">
        <v>67</v>
      </c>
      <c r="M950" s="28" t="s">
        <v>141</v>
      </c>
      <c r="N950" s="31">
        <v>7723.6</v>
      </c>
      <c r="O950" s="32"/>
      <c r="P950" s="32">
        <f t="shared" si="505"/>
        <v>7723.6</v>
      </c>
      <c r="Q950" s="35">
        <v>1091</v>
      </c>
      <c r="R950" s="35"/>
      <c r="S950" s="32"/>
      <c r="T950" s="33">
        <f t="shared" ref="T950" si="519">(N950*17.5%)</f>
        <v>1351.6299999999999</v>
      </c>
      <c r="U950" s="35">
        <f t="shared" ref="U950" si="520">N950*3%</f>
        <v>231.708</v>
      </c>
      <c r="V950" s="48">
        <f t="shared" ref="V950" si="521">(N950+X950)*6%</f>
        <v>593.17079999999999</v>
      </c>
      <c r="W950" s="35">
        <f t="shared" ref="W950" si="522">N950*2%</f>
        <v>154.47200000000001</v>
      </c>
      <c r="X950" s="41">
        <v>2162.58</v>
      </c>
      <c r="Y950" s="35">
        <v>708.25</v>
      </c>
      <c r="Z950" s="32"/>
      <c r="AA950" s="49"/>
      <c r="AB950" s="35"/>
      <c r="AC950" s="41"/>
      <c r="AD950" s="35">
        <f t="shared" ref="AD950" si="523">N950*1.7%</f>
        <v>131.30120000000002</v>
      </c>
      <c r="AE950" s="35">
        <f t="shared" si="497"/>
        <v>3398.384</v>
      </c>
      <c r="AF950" s="41">
        <f t="shared" ref="AF950" si="524">(N950+X950)/30*24</f>
        <v>7908.9439999999995</v>
      </c>
      <c r="AG950" s="32">
        <f t="shared" ref="AG950" si="525">(N950+X950)/30*50</f>
        <v>16476.966666666667</v>
      </c>
      <c r="AH950" s="35">
        <v>3861.75</v>
      </c>
      <c r="AI950" s="35">
        <f t="shared" ref="AI950" si="526">(N950/30)*15</f>
        <v>3861.7999999999997</v>
      </c>
      <c r="AJ950" s="35">
        <f t="shared" ref="AJ950" si="527">(N950+X950)/30*3</f>
        <v>988.61799999999994</v>
      </c>
      <c r="AK950" s="35">
        <f t="shared" ref="AK950" si="528">(N950+X950)/30*5</f>
        <v>1647.6966666666667</v>
      </c>
      <c r="AL950" s="35">
        <f t="shared" ref="AL950" si="529">(N950+X950)/30*15</f>
        <v>4943.09</v>
      </c>
      <c r="AM950" s="35">
        <f t="shared" ref="AM950" si="530">(N950+X950)/30*12</f>
        <v>3954.4719999999998</v>
      </c>
      <c r="AN950" s="35"/>
      <c r="AO950" s="35"/>
      <c r="AP950" s="35"/>
      <c r="AQ950" s="35"/>
      <c r="AR950" s="36">
        <f t="shared" ref="AR950" si="531">(P950+Q950+R950+S950+T950+U950+V950+W950+X950+Y950+Z950+AA950+AB950+AC950+AD950)*12+(AE950+AF950+AG950+AH950+AI950+AJ950+AK950+AL950+AM950+AN950+AO950+AP950+AQ950)</f>
        <v>216814.26533333334</v>
      </c>
      <c r="AS950" s="35"/>
    </row>
    <row r="951" spans="1:45" s="8" customFormat="1" x14ac:dyDescent="0.2">
      <c r="A951" s="24">
        <f t="shared" si="496"/>
        <v>944</v>
      </c>
      <c r="B951" s="25" t="s">
        <v>159</v>
      </c>
      <c r="C951" s="25" t="s">
        <v>160</v>
      </c>
      <c r="D951" s="26" t="s">
        <v>106</v>
      </c>
      <c r="E951" s="26" t="s">
        <v>162</v>
      </c>
      <c r="F951" s="27">
        <v>37500</v>
      </c>
      <c r="G951" s="24">
        <v>8</v>
      </c>
      <c r="H951" s="28">
        <v>40</v>
      </c>
      <c r="I951" s="29" t="s">
        <v>69</v>
      </c>
      <c r="J951" s="30" t="s">
        <v>27</v>
      </c>
      <c r="K951" s="29" t="s">
        <v>70</v>
      </c>
      <c r="L951" s="28" t="s">
        <v>67</v>
      </c>
      <c r="M951" s="28" t="s">
        <v>141</v>
      </c>
      <c r="N951" s="31">
        <v>6999.5</v>
      </c>
      <c r="O951" s="32"/>
      <c r="P951" s="32">
        <f t="shared" si="505"/>
        <v>6999.5</v>
      </c>
      <c r="Q951" s="35">
        <v>1091</v>
      </c>
      <c r="R951" s="35"/>
      <c r="S951" s="32"/>
      <c r="T951" s="33">
        <f t="shared" si="506"/>
        <v>1224.9124999999999</v>
      </c>
      <c r="U951" s="35">
        <f t="shared" si="507"/>
        <v>209.98499999999999</v>
      </c>
      <c r="V951" s="48">
        <f t="shared" si="513"/>
        <v>562.76160000000004</v>
      </c>
      <c r="W951" s="35">
        <f t="shared" si="508"/>
        <v>139.99</v>
      </c>
      <c r="X951" s="41">
        <v>2379.86</v>
      </c>
      <c r="Y951" s="35">
        <v>708.25</v>
      </c>
      <c r="Z951" s="32"/>
      <c r="AA951" s="49"/>
      <c r="AB951" s="35"/>
      <c r="AC951" s="41"/>
      <c r="AD951" s="35">
        <f t="shared" si="509"/>
        <v>118.9915</v>
      </c>
      <c r="AE951" s="35">
        <f t="shared" si="497"/>
        <v>3079.78</v>
      </c>
      <c r="AF951" s="41">
        <f t="shared" si="510"/>
        <v>7503.4879999999994</v>
      </c>
      <c r="AG951" s="32">
        <f t="shared" si="511"/>
        <v>15632.266666666666</v>
      </c>
      <c r="AH951" s="35">
        <v>3499.8</v>
      </c>
      <c r="AI951" s="35">
        <f t="shared" si="514"/>
        <v>3499.75</v>
      </c>
      <c r="AJ951" s="35">
        <f t="shared" si="515"/>
        <v>937.93599999999992</v>
      </c>
      <c r="AK951" s="35">
        <f t="shared" si="516"/>
        <v>1563.2266666666667</v>
      </c>
      <c r="AL951" s="35">
        <f t="shared" si="517"/>
        <v>4689.68</v>
      </c>
      <c r="AM951" s="35">
        <f t="shared" si="518"/>
        <v>3751.7439999999997</v>
      </c>
      <c r="AN951" s="35"/>
      <c r="AO951" s="35"/>
      <c r="AP951" s="35"/>
      <c r="AQ951" s="35"/>
      <c r="AR951" s="36">
        <f t="shared" si="512"/>
        <v>205380.67853333335</v>
      </c>
      <c r="AS951" s="35"/>
    </row>
    <row r="952" spans="1:45" s="8" customFormat="1" x14ac:dyDescent="0.2">
      <c r="A952" s="24">
        <f t="shared" si="496"/>
        <v>945</v>
      </c>
      <c r="B952" s="25" t="s">
        <v>159</v>
      </c>
      <c r="C952" s="25" t="s">
        <v>160</v>
      </c>
      <c r="D952" s="26" t="s">
        <v>106</v>
      </c>
      <c r="E952" s="26" t="s">
        <v>162</v>
      </c>
      <c r="F952" s="27">
        <v>41730</v>
      </c>
      <c r="G952" s="24">
        <v>8</v>
      </c>
      <c r="H952" s="28">
        <v>40</v>
      </c>
      <c r="I952" s="29" t="s">
        <v>69</v>
      </c>
      <c r="J952" s="30" t="s">
        <v>37</v>
      </c>
      <c r="K952" s="29" t="s">
        <v>70</v>
      </c>
      <c r="L952" s="28" t="s">
        <v>67</v>
      </c>
      <c r="M952" s="28" t="s">
        <v>141</v>
      </c>
      <c r="N952" s="31">
        <v>6999.5</v>
      </c>
      <c r="O952" s="32"/>
      <c r="P952" s="32">
        <f t="shared" si="505"/>
        <v>6999.5</v>
      </c>
      <c r="Q952" s="35">
        <v>1091</v>
      </c>
      <c r="R952" s="35"/>
      <c r="S952" s="32"/>
      <c r="T952" s="33">
        <f t="shared" si="506"/>
        <v>1224.9124999999999</v>
      </c>
      <c r="U952" s="35">
        <f t="shared" si="507"/>
        <v>209.98499999999999</v>
      </c>
      <c r="V952" s="48">
        <f t="shared" si="513"/>
        <v>461.9676</v>
      </c>
      <c r="W952" s="35">
        <f t="shared" si="508"/>
        <v>139.99</v>
      </c>
      <c r="X952" s="41">
        <v>699.96</v>
      </c>
      <c r="Y952" s="35">
        <v>708.25</v>
      </c>
      <c r="Z952" s="32"/>
      <c r="AA952" s="49"/>
      <c r="AB952" s="35"/>
      <c r="AC952" s="41"/>
      <c r="AD952" s="35">
        <f t="shared" si="509"/>
        <v>118.9915</v>
      </c>
      <c r="AE952" s="35">
        <f t="shared" si="497"/>
        <v>3079.78</v>
      </c>
      <c r="AF952" s="41">
        <f t="shared" si="510"/>
        <v>6159.5679999999993</v>
      </c>
      <c r="AG952" s="32">
        <f t="shared" si="511"/>
        <v>12832.433333333332</v>
      </c>
      <c r="AH952" s="35">
        <v>3499.8</v>
      </c>
      <c r="AI952" s="35">
        <f t="shared" si="514"/>
        <v>3499.75</v>
      </c>
      <c r="AJ952" s="35">
        <f t="shared" si="515"/>
        <v>769.94599999999991</v>
      </c>
      <c r="AK952" s="35">
        <f t="shared" si="516"/>
        <v>1283.2433333333333</v>
      </c>
      <c r="AL952" s="35">
        <f t="shared" si="517"/>
        <v>3849.73</v>
      </c>
      <c r="AM952" s="35">
        <f t="shared" si="518"/>
        <v>3079.7839999999997</v>
      </c>
      <c r="AN952" s="35"/>
      <c r="AO952" s="35"/>
      <c r="AP952" s="35"/>
      <c r="AQ952" s="35"/>
      <c r="AR952" s="36">
        <f t="shared" si="512"/>
        <v>177908.71386666669</v>
      </c>
      <c r="AS952" s="35"/>
    </row>
    <row r="953" spans="1:45" s="8" customFormat="1" x14ac:dyDescent="0.2">
      <c r="A953" s="24">
        <f t="shared" si="496"/>
        <v>946</v>
      </c>
      <c r="B953" s="25" t="s">
        <v>159</v>
      </c>
      <c r="C953" s="25" t="s">
        <v>160</v>
      </c>
      <c r="D953" s="26" t="s">
        <v>106</v>
      </c>
      <c r="E953" s="26" t="s">
        <v>162</v>
      </c>
      <c r="F953" s="27">
        <v>41513</v>
      </c>
      <c r="G953" s="24">
        <v>8</v>
      </c>
      <c r="H953" s="28">
        <v>40</v>
      </c>
      <c r="I953" s="29" t="s">
        <v>69</v>
      </c>
      <c r="J953" s="30" t="s">
        <v>37</v>
      </c>
      <c r="K953" s="29" t="s">
        <v>70</v>
      </c>
      <c r="L953" s="28" t="s">
        <v>67</v>
      </c>
      <c r="M953" s="28" t="s">
        <v>141</v>
      </c>
      <c r="N953" s="31">
        <v>6999.5</v>
      </c>
      <c r="O953" s="32"/>
      <c r="P953" s="32">
        <f t="shared" si="505"/>
        <v>6999.5</v>
      </c>
      <c r="Q953" s="35">
        <v>1091</v>
      </c>
      <c r="R953" s="35"/>
      <c r="S953" s="32"/>
      <c r="T953" s="33">
        <f t="shared" si="506"/>
        <v>1224.9124999999999</v>
      </c>
      <c r="U953" s="35">
        <f t="shared" si="507"/>
        <v>209.98499999999999</v>
      </c>
      <c r="V953" s="48">
        <f t="shared" si="513"/>
        <v>470.36759999999998</v>
      </c>
      <c r="W953" s="35">
        <f t="shared" si="508"/>
        <v>139.99</v>
      </c>
      <c r="X953" s="41">
        <v>839.96</v>
      </c>
      <c r="Y953" s="35">
        <v>708.25</v>
      </c>
      <c r="Z953" s="32"/>
      <c r="AA953" s="49"/>
      <c r="AB953" s="35"/>
      <c r="AC953" s="41"/>
      <c r="AD953" s="35">
        <f t="shared" si="509"/>
        <v>118.9915</v>
      </c>
      <c r="AE953" s="35">
        <f t="shared" si="497"/>
        <v>3079.78</v>
      </c>
      <c r="AF953" s="41">
        <f t="shared" si="510"/>
        <v>6271.5680000000002</v>
      </c>
      <c r="AG953" s="32">
        <f t="shared" si="511"/>
        <v>13065.766666666666</v>
      </c>
      <c r="AH953" s="35">
        <v>3499.8</v>
      </c>
      <c r="AI953" s="35">
        <f t="shared" si="514"/>
        <v>3499.75</v>
      </c>
      <c r="AJ953" s="35">
        <f t="shared" si="515"/>
        <v>783.94600000000003</v>
      </c>
      <c r="AK953" s="35">
        <f t="shared" si="516"/>
        <v>1306.5766666666668</v>
      </c>
      <c r="AL953" s="35">
        <f t="shared" si="517"/>
        <v>3919.73</v>
      </c>
      <c r="AM953" s="35">
        <f t="shared" si="518"/>
        <v>3135.7840000000001</v>
      </c>
      <c r="AN953" s="35"/>
      <c r="AO953" s="35"/>
      <c r="AP953" s="35"/>
      <c r="AQ953" s="35"/>
      <c r="AR953" s="36">
        <f t="shared" si="512"/>
        <v>180198.18053333333</v>
      </c>
      <c r="AS953" s="35"/>
    </row>
    <row r="954" spans="1:45" s="8" customFormat="1" x14ac:dyDescent="0.2">
      <c r="A954" s="24">
        <f t="shared" si="496"/>
        <v>947</v>
      </c>
      <c r="B954" s="25" t="s">
        <v>159</v>
      </c>
      <c r="C954" s="25" t="s">
        <v>160</v>
      </c>
      <c r="D954" s="26" t="s">
        <v>106</v>
      </c>
      <c r="E954" s="26" t="s">
        <v>162</v>
      </c>
      <c r="F954" s="27">
        <v>40700</v>
      </c>
      <c r="G954" s="24">
        <v>8</v>
      </c>
      <c r="H954" s="28">
        <v>40</v>
      </c>
      <c r="I954" s="29" t="s">
        <v>69</v>
      </c>
      <c r="J954" s="30" t="s">
        <v>36</v>
      </c>
      <c r="K954" s="29" t="s">
        <v>70</v>
      </c>
      <c r="L954" s="28" t="s">
        <v>67</v>
      </c>
      <c r="M954" s="28" t="s">
        <v>141</v>
      </c>
      <c r="N954" s="31">
        <v>6999.5</v>
      </c>
      <c r="O954" s="32"/>
      <c r="P954" s="32">
        <f t="shared" si="505"/>
        <v>6999.5</v>
      </c>
      <c r="Q954" s="35">
        <v>1091</v>
      </c>
      <c r="R954" s="35"/>
      <c r="S954" s="32"/>
      <c r="T954" s="33">
        <f t="shared" si="506"/>
        <v>1224.9124999999999</v>
      </c>
      <c r="U954" s="35">
        <f t="shared" si="507"/>
        <v>209.98499999999999</v>
      </c>
      <c r="V954" s="48">
        <f t="shared" si="513"/>
        <v>485.4006</v>
      </c>
      <c r="W954" s="35">
        <f t="shared" si="508"/>
        <v>139.99</v>
      </c>
      <c r="X954" s="41">
        <v>1090.51</v>
      </c>
      <c r="Y954" s="35">
        <v>708.25</v>
      </c>
      <c r="Z954" s="32"/>
      <c r="AA954" s="49"/>
      <c r="AB954" s="35"/>
      <c r="AC954" s="41"/>
      <c r="AD954" s="35">
        <f t="shared" si="509"/>
        <v>118.9915</v>
      </c>
      <c r="AE954" s="35">
        <f t="shared" si="497"/>
        <v>3079.78</v>
      </c>
      <c r="AF954" s="41">
        <f t="shared" si="510"/>
        <v>6472.0080000000007</v>
      </c>
      <c r="AG954" s="32">
        <f t="shared" si="511"/>
        <v>13483.350000000002</v>
      </c>
      <c r="AH954" s="35">
        <v>3499.8</v>
      </c>
      <c r="AI954" s="35">
        <f t="shared" si="514"/>
        <v>3499.75</v>
      </c>
      <c r="AJ954" s="35">
        <f t="shared" si="515"/>
        <v>809.00100000000009</v>
      </c>
      <c r="AK954" s="35">
        <f t="shared" si="516"/>
        <v>1348.335</v>
      </c>
      <c r="AL954" s="35">
        <f t="shared" si="517"/>
        <v>4045.0050000000006</v>
      </c>
      <c r="AM954" s="35">
        <f t="shared" si="518"/>
        <v>3236.0040000000004</v>
      </c>
      <c r="AN954" s="35"/>
      <c r="AO954" s="35"/>
      <c r="AP954" s="35"/>
      <c r="AQ954" s="35"/>
      <c r="AR954" s="36">
        <f t="shared" si="512"/>
        <v>184295.50820000001</v>
      </c>
      <c r="AS954" s="35"/>
    </row>
    <row r="955" spans="1:45" s="8" customFormat="1" x14ac:dyDescent="0.2">
      <c r="A955" s="24">
        <f t="shared" si="496"/>
        <v>948</v>
      </c>
      <c r="B955" s="25" t="s">
        <v>159</v>
      </c>
      <c r="C955" s="25" t="s">
        <v>160</v>
      </c>
      <c r="D955" s="26" t="s">
        <v>106</v>
      </c>
      <c r="E955" s="26" t="s">
        <v>162</v>
      </c>
      <c r="F955" s="27">
        <v>42144</v>
      </c>
      <c r="G955" s="24">
        <v>9</v>
      </c>
      <c r="H955" s="28">
        <v>40</v>
      </c>
      <c r="I955" s="29" t="s">
        <v>69</v>
      </c>
      <c r="J955" s="30" t="s">
        <v>39</v>
      </c>
      <c r="K955" s="29" t="s">
        <v>70</v>
      </c>
      <c r="L955" s="28" t="s">
        <v>67</v>
      </c>
      <c r="M955" s="28" t="s">
        <v>141</v>
      </c>
      <c r="N955" s="31">
        <v>7350</v>
      </c>
      <c r="O955" s="32"/>
      <c r="P955" s="32">
        <f t="shared" si="505"/>
        <v>7350</v>
      </c>
      <c r="Q955" s="35">
        <v>1091</v>
      </c>
      <c r="R955" s="35"/>
      <c r="S955" s="32"/>
      <c r="T955" s="33">
        <f t="shared" si="506"/>
        <v>1286.25</v>
      </c>
      <c r="U955" s="35">
        <f t="shared" si="507"/>
        <v>220.5</v>
      </c>
      <c r="V955" s="48">
        <f t="shared" si="513"/>
        <v>441</v>
      </c>
      <c r="W955" s="35">
        <f t="shared" si="508"/>
        <v>147</v>
      </c>
      <c r="X955" s="41"/>
      <c r="Y955" s="35">
        <v>708.25</v>
      </c>
      <c r="Z955" s="32"/>
      <c r="AA955" s="49"/>
      <c r="AB955" s="35"/>
      <c r="AC955" s="41"/>
      <c r="AD955" s="35">
        <f t="shared" si="509"/>
        <v>124.95</v>
      </c>
      <c r="AE955" s="35">
        <f t="shared" si="497"/>
        <v>3234</v>
      </c>
      <c r="AF955" s="41">
        <f t="shared" si="510"/>
        <v>5880</v>
      </c>
      <c r="AG955" s="32">
        <f t="shared" si="511"/>
        <v>12250</v>
      </c>
      <c r="AH955" s="35">
        <v>3675</v>
      </c>
      <c r="AI955" s="35">
        <f t="shared" si="514"/>
        <v>3675</v>
      </c>
      <c r="AJ955" s="35">
        <f t="shared" si="515"/>
        <v>735</v>
      </c>
      <c r="AK955" s="35">
        <f t="shared" si="516"/>
        <v>1225</v>
      </c>
      <c r="AL955" s="35">
        <f t="shared" si="517"/>
        <v>3675</v>
      </c>
      <c r="AM955" s="35">
        <f t="shared" si="518"/>
        <v>2940</v>
      </c>
      <c r="AN955" s="35"/>
      <c r="AO955" s="35"/>
      <c r="AP955" s="35"/>
      <c r="AQ955" s="35"/>
      <c r="AR955" s="36">
        <f t="shared" si="512"/>
        <v>173716.40000000002</v>
      </c>
      <c r="AS955" s="35"/>
    </row>
    <row r="956" spans="1:45" s="8" customFormat="1" x14ac:dyDescent="0.2">
      <c r="A956" s="24">
        <f t="shared" si="496"/>
        <v>949</v>
      </c>
      <c r="B956" s="25" t="s">
        <v>159</v>
      </c>
      <c r="C956" s="25" t="s">
        <v>160</v>
      </c>
      <c r="D956" s="26" t="s">
        <v>106</v>
      </c>
      <c r="E956" s="26" t="s">
        <v>162</v>
      </c>
      <c r="F956" s="27">
        <v>40695</v>
      </c>
      <c r="G956" s="24">
        <v>8</v>
      </c>
      <c r="H956" s="28">
        <v>40</v>
      </c>
      <c r="I956" s="29" t="s">
        <v>68</v>
      </c>
      <c r="J956" s="30" t="s">
        <v>38</v>
      </c>
      <c r="K956" s="29" t="s">
        <v>70</v>
      </c>
      <c r="L956" s="28" t="s">
        <v>67</v>
      </c>
      <c r="M956" s="28" t="s">
        <v>141</v>
      </c>
      <c r="N956" s="31">
        <v>6999.5</v>
      </c>
      <c r="O956" s="32"/>
      <c r="P956" s="32">
        <f>N956+O956</f>
        <v>6999.5</v>
      </c>
      <c r="Q956" s="35">
        <v>1091</v>
      </c>
      <c r="R956" s="35"/>
      <c r="S956" s="32"/>
      <c r="T956" s="33">
        <f t="shared" si="506"/>
        <v>1224.9124999999999</v>
      </c>
      <c r="U956" s="35">
        <f t="shared" si="507"/>
        <v>209.98499999999999</v>
      </c>
      <c r="V956" s="48">
        <f t="shared" si="513"/>
        <v>487.16640000000001</v>
      </c>
      <c r="W956" s="35">
        <f t="shared" si="508"/>
        <v>139.99</v>
      </c>
      <c r="X956" s="41">
        <v>1119.94</v>
      </c>
      <c r="Y956" s="35">
        <v>708.25</v>
      </c>
      <c r="Z956" s="32"/>
      <c r="AA956" s="49"/>
      <c r="AB956" s="35"/>
      <c r="AC956" s="41">
        <v>1180</v>
      </c>
      <c r="AD956" s="35">
        <f t="shared" si="509"/>
        <v>118.9915</v>
      </c>
      <c r="AE956" s="35">
        <f t="shared" si="497"/>
        <v>3079.78</v>
      </c>
      <c r="AF956" s="41">
        <f t="shared" si="510"/>
        <v>6495.5520000000006</v>
      </c>
      <c r="AG956" s="32">
        <f t="shared" si="511"/>
        <v>13532.400000000001</v>
      </c>
      <c r="AH956" s="35">
        <v>3499.8</v>
      </c>
      <c r="AI956" s="35">
        <f t="shared" si="514"/>
        <v>3499.75</v>
      </c>
      <c r="AJ956" s="35">
        <f t="shared" si="515"/>
        <v>811.94400000000007</v>
      </c>
      <c r="AK956" s="35">
        <f t="shared" si="516"/>
        <v>1353.2400000000002</v>
      </c>
      <c r="AL956" s="35">
        <f t="shared" si="517"/>
        <v>4059.7200000000003</v>
      </c>
      <c r="AM956" s="35">
        <f t="shared" si="518"/>
        <v>3247.7760000000003</v>
      </c>
      <c r="AN956" s="35"/>
      <c r="AO956" s="35"/>
      <c r="AP956" s="35"/>
      <c r="AQ956" s="35"/>
      <c r="AR956" s="36">
        <f t="shared" si="512"/>
        <v>198936.7868</v>
      </c>
      <c r="AS956" s="35"/>
    </row>
    <row r="957" spans="1:45" s="8" customFormat="1" x14ac:dyDescent="0.2">
      <c r="A957" s="24">
        <f t="shared" si="496"/>
        <v>950</v>
      </c>
      <c r="B957" s="25" t="s">
        <v>159</v>
      </c>
      <c r="C957" s="25" t="s">
        <v>160</v>
      </c>
      <c r="D957" s="26" t="s">
        <v>106</v>
      </c>
      <c r="E957" s="26" t="s">
        <v>162</v>
      </c>
      <c r="F957" s="27">
        <v>41761</v>
      </c>
      <c r="G957" s="24">
        <v>7</v>
      </c>
      <c r="H957" s="28">
        <v>40</v>
      </c>
      <c r="I957" s="29" t="s">
        <v>69</v>
      </c>
      <c r="J957" s="30" t="s">
        <v>28</v>
      </c>
      <c r="K957" s="29" t="s">
        <v>70</v>
      </c>
      <c r="L957" s="28" t="s">
        <v>67</v>
      </c>
      <c r="M957" s="28" t="s">
        <v>141</v>
      </c>
      <c r="N957" s="31">
        <v>6654.95</v>
      </c>
      <c r="O957" s="32"/>
      <c r="P957" s="32">
        <f t="shared" si="505"/>
        <v>6654.95</v>
      </c>
      <c r="Q957" s="35">
        <v>1091</v>
      </c>
      <c r="R957" s="35"/>
      <c r="S957" s="32"/>
      <c r="T957" s="33">
        <f t="shared" si="506"/>
        <v>1164.6162499999998</v>
      </c>
      <c r="U957" s="35">
        <f t="shared" si="507"/>
        <v>199.64849999999998</v>
      </c>
      <c r="V957" s="48">
        <f t="shared" si="513"/>
        <v>439.22699999999998</v>
      </c>
      <c r="W957" s="35">
        <f t="shared" si="508"/>
        <v>133.09899999999999</v>
      </c>
      <c r="X957" s="41">
        <v>665.5</v>
      </c>
      <c r="Y957" s="35">
        <v>708.25</v>
      </c>
      <c r="Z957" s="32"/>
      <c r="AA957" s="49"/>
      <c r="AB957" s="35"/>
      <c r="AC957" s="41"/>
      <c r="AD957" s="35">
        <f t="shared" si="509"/>
        <v>113.13415000000001</v>
      </c>
      <c r="AE957" s="35">
        <f t="shared" si="497"/>
        <v>2928.1779999999999</v>
      </c>
      <c r="AF957" s="41">
        <f t="shared" si="510"/>
        <v>5856.36</v>
      </c>
      <c r="AG957" s="32">
        <f t="shared" si="511"/>
        <v>12200.75</v>
      </c>
      <c r="AH957" s="35">
        <v>3327.45</v>
      </c>
      <c r="AI957" s="35">
        <f t="shared" si="514"/>
        <v>3327.4749999999999</v>
      </c>
      <c r="AJ957" s="35">
        <f t="shared" si="515"/>
        <v>732.04499999999996</v>
      </c>
      <c r="AK957" s="35">
        <f t="shared" si="516"/>
        <v>1220.0749999999998</v>
      </c>
      <c r="AL957" s="35">
        <f t="shared" si="517"/>
        <v>3660.2249999999999</v>
      </c>
      <c r="AM957" s="35">
        <f t="shared" si="518"/>
        <v>2928.18</v>
      </c>
      <c r="AN957" s="35"/>
      <c r="AO957" s="35"/>
      <c r="AP957" s="35"/>
      <c r="AQ957" s="35"/>
      <c r="AR957" s="36">
        <f t="shared" si="512"/>
        <v>170213.83679999999</v>
      </c>
      <c r="AS957" s="35"/>
    </row>
    <row r="958" spans="1:45" s="8" customFormat="1" x14ac:dyDescent="0.2">
      <c r="A958" s="24">
        <f t="shared" si="496"/>
        <v>951</v>
      </c>
      <c r="B958" s="25" t="s">
        <v>159</v>
      </c>
      <c r="C958" s="25" t="s">
        <v>160</v>
      </c>
      <c r="D958" s="26" t="s">
        <v>106</v>
      </c>
      <c r="E958" s="26" t="s">
        <v>162</v>
      </c>
      <c r="F958" s="27"/>
      <c r="G958" s="24">
        <v>7</v>
      </c>
      <c r="H958" s="28">
        <v>40</v>
      </c>
      <c r="I958" s="29" t="s">
        <v>69</v>
      </c>
      <c r="J958" s="30" t="s">
        <v>28</v>
      </c>
      <c r="K958" s="29" t="s">
        <v>70</v>
      </c>
      <c r="L958" s="28" t="s">
        <v>67</v>
      </c>
      <c r="M958" s="28"/>
      <c r="N958" s="31">
        <v>6654.95</v>
      </c>
      <c r="O958" s="32"/>
      <c r="P958" s="32">
        <f t="shared" si="505"/>
        <v>6654.95</v>
      </c>
      <c r="Q958" s="35">
        <v>1091</v>
      </c>
      <c r="R958" s="35"/>
      <c r="S958" s="32"/>
      <c r="T958" s="33">
        <f t="shared" si="506"/>
        <v>1164.6162499999998</v>
      </c>
      <c r="U958" s="35">
        <f t="shared" si="507"/>
        <v>199.64849999999998</v>
      </c>
      <c r="V958" s="48">
        <f t="shared" si="513"/>
        <v>399.29699999999997</v>
      </c>
      <c r="W958" s="35">
        <f t="shared" si="508"/>
        <v>133.09899999999999</v>
      </c>
      <c r="X958" s="41"/>
      <c r="Y958" s="35">
        <v>708.25</v>
      </c>
      <c r="Z958" s="32"/>
      <c r="AA958" s="49"/>
      <c r="AB958" s="35"/>
      <c r="AC958" s="41"/>
      <c r="AD958" s="35">
        <f t="shared" si="509"/>
        <v>113.13415000000001</v>
      </c>
      <c r="AE958" s="35">
        <f t="shared" si="497"/>
        <v>2928.1779999999999</v>
      </c>
      <c r="AF958" s="41">
        <f t="shared" si="510"/>
        <v>5323.9599999999991</v>
      </c>
      <c r="AG958" s="32">
        <f t="shared" si="511"/>
        <v>11091.583333333332</v>
      </c>
      <c r="AH958" s="35">
        <v>0</v>
      </c>
      <c r="AI958" s="35">
        <f t="shared" si="514"/>
        <v>3327.4749999999999</v>
      </c>
      <c r="AJ958" s="35">
        <f t="shared" si="515"/>
        <v>665.49499999999989</v>
      </c>
      <c r="AK958" s="35">
        <f t="shared" si="516"/>
        <v>1109.1583333333333</v>
      </c>
      <c r="AL958" s="35">
        <f t="shared" si="517"/>
        <v>3327.4749999999999</v>
      </c>
      <c r="AM958" s="35">
        <f t="shared" si="518"/>
        <v>2661.9799999999996</v>
      </c>
      <c r="AN958" s="35"/>
      <c r="AO958" s="35"/>
      <c r="AP958" s="35"/>
      <c r="AQ958" s="35"/>
      <c r="AR958" s="36">
        <f t="shared" si="512"/>
        <v>156003.24346666667</v>
      </c>
      <c r="AS958" s="35" t="s">
        <v>72</v>
      </c>
    </row>
    <row r="959" spans="1:45" s="8" customFormat="1" x14ac:dyDescent="0.2">
      <c r="A959" s="24">
        <f t="shared" si="496"/>
        <v>952</v>
      </c>
      <c r="B959" s="25" t="s">
        <v>159</v>
      </c>
      <c r="C959" s="25" t="s">
        <v>160</v>
      </c>
      <c r="D959" s="26" t="s">
        <v>106</v>
      </c>
      <c r="E959" s="26" t="s">
        <v>162</v>
      </c>
      <c r="F959" s="27">
        <v>42982</v>
      </c>
      <c r="G959" s="24">
        <v>4</v>
      </c>
      <c r="H959" s="28">
        <v>40</v>
      </c>
      <c r="I959" s="29" t="s">
        <v>69</v>
      </c>
      <c r="J959" s="30" t="s">
        <v>29</v>
      </c>
      <c r="K959" s="29" t="s">
        <v>70</v>
      </c>
      <c r="L959" s="28" t="s">
        <v>67</v>
      </c>
      <c r="M959" s="28" t="s">
        <v>141</v>
      </c>
      <c r="N959" s="31">
        <v>5723.25</v>
      </c>
      <c r="O959" s="32"/>
      <c r="P959" s="32">
        <f t="shared" si="505"/>
        <v>5723.25</v>
      </c>
      <c r="Q959" s="35">
        <v>1091</v>
      </c>
      <c r="R959" s="35"/>
      <c r="S959" s="32"/>
      <c r="T959" s="33">
        <f t="shared" si="506"/>
        <v>1001.5687499999999</v>
      </c>
      <c r="U959" s="35">
        <f t="shared" si="507"/>
        <v>171.69749999999999</v>
      </c>
      <c r="V959" s="48">
        <f t="shared" si="513"/>
        <v>343.39499999999998</v>
      </c>
      <c r="W959" s="35">
        <f t="shared" si="508"/>
        <v>114.465</v>
      </c>
      <c r="X959" s="41"/>
      <c r="Y959" s="35">
        <v>708.25</v>
      </c>
      <c r="Z959" s="32"/>
      <c r="AA959" s="49"/>
      <c r="AB959" s="35"/>
      <c r="AC959" s="41"/>
      <c r="AD959" s="35">
        <f t="shared" si="509"/>
        <v>97.29525000000001</v>
      </c>
      <c r="AE959" s="35">
        <f t="shared" si="497"/>
        <v>2518.23</v>
      </c>
      <c r="AF959" s="41">
        <f t="shared" si="510"/>
        <v>4578.6000000000004</v>
      </c>
      <c r="AG959" s="32">
        <f t="shared" si="511"/>
        <v>9538.75</v>
      </c>
      <c r="AH959" s="35">
        <v>2861.55</v>
      </c>
      <c r="AI959" s="35">
        <f t="shared" si="514"/>
        <v>2861.625</v>
      </c>
      <c r="AJ959" s="35">
        <f t="shared" si="515"/>
        <v>572.32500000000005</v>
      </c>
      <c r="AK959" s="35">
        <f t="shared" si="516"/>
        <v>953.875</v>
      </c>
      <c r="AL959" s="35">
        <f t="shared" si="517"/>
        <v>2861.625</v>
      </c>
      <c r="AM959" s="35">
        <f t="shared" si="518"/>
        <v>2289.3000000000002</v>
      </c>
      <c r="AN959" s="35"/>
      <c r="AO959" s="35"/>
      <c r="AP959" s="35"/>
      <c r="AQ959" s="35"/>
      <c r="AR959" s="36">
        <f t="shared" si="512"/>
        <v>140046.93799999999</v>
      </c>
      <c r="AS959" s="35"/>
    </row>
    <row r="960" spans="1:45" s="8" customFormat="1" x14ac:dyDescent="0.2">
      <c r="A960" s="24">
        <f t="shared" si="496"/>
        <v>953</v>
      </c>
      <c r="B960" s="25" t="s">
        <v>159</v>
      </c>
      <c r="C960" s="25" t="s">
        <v>160</v>
      </c>
      <c r="D960" s="26" t="s">
        <v>106</v>
      </c>
      <c r="E960" s="26" t="s">
        <v>162</v>
      </c>
      <c r="F960" s="27">
        <v>41730</v>
      </c>
      <c r="G960" s="24">
        <v>4</v>
      </c>
      <c r="H960" s="28">
        <v>40</v>
      </c>
      <c r="I960" s="29" t="s">
        <v>69</v>
      </c>
      <c r="J960" s="30" t="s">
        <v>30</v>
      </c>
      <c r="K960" s="29" t="s">
        <v>70</v>
      </c>
      <c r="L960" s="28" t="s">
        <v>67</v>
      </c>
      <c r="M960" s="28" t="s">
        <v>141</v>
      </c>
      <c r="N960" s="31">
        <v>5723.25</v>
      </c>
      <c r="O960" s="32"/>
      <c r="P960" s="32">
        <f t="shared" si="505"/>
        <v>5723.25</v>
      </c>
      <c r="Q960" s="35">
        <v>1091</v>
      </c>
      <c r="R960" s="35"/>
      <c r="S960" s="32"/>
      <c r="T960" s="33">
        <f t="shared" si="506"/>
        <v>1001.5687499999999</v>
      </c>
      <c r="U960" s="35">
        <f t="shared" si="507"/>
        <v>171.69749999999999</v>
      </c>
      <c r="V960" s="48">
        <f t="shared" si="513"/>
        <v>377.733</v>
      </c>
      <c r="W960" s="35">
        <f t="shared" si="508"/>
        <v>114.465</v>
      </c>
      <c r="X960" s="41">
        <v>572.29999999999995</v>
      </c>
      <c r="Y960" s="35">
        <v>708.25</v>
      </c>
      <c r="Z960" s="32"/>
      <c r="AA960" s="49"/>
      <c r="AB960" s="35"/>
      <c r="AC960" s="41"/>
      <c r="AD960" s="35">
        <f t="shared" si="509"/>
        <v>97.29525000000001</v>
      </c>
      <c r="AE960" s="35">
        <f t="shared" si="497"/>
        <v>2518.23</v>
      </c>
      <c r="AF960" s="41">
        <f t="shared" si="510"/>
        <v>5036.4399999999996</v>
      </c>
      <c r="AG960" s="32">
        <f t="shared" si="511"/>
        <v>10492.583333333332</v>
      </c>
      <c r="AH960" s="35">
        <v>2861.55</v>
      </c>
      <c r="AI960" s="35">
        <f t="shared" si="514"/>
        <v>2861.625</v>
      </c>
      <c r="AJ960" s="35">
        <f t="shared" si="515"/>
        <v>629.55499999999995</v>
      </c>
      <c r="AK960" s="35">
        <f t="shared" si="516"/>
        <v>1049.2583333333332</v>
      </c>
      <c r="AL960" s="35">
        <f t="shared" si="517"/>
        <v>3147.7750000000001</v>
      </c>
      <c r="AM960" s="35">
        <f t="shared" si="518"/>
        <v>2518.2199999999998</v>
      </c>
      <c r="AN960" s="35"/>
      <c r="AO960" s="35"/>
      <c r="AP960" s="35"/>
      <c r="AQ960" s="35"/>
      <c r="AR960" s="36">
        <f t="shared" si="512"/>
        <v>149405.95066666667</v>
      </c>
      <c r="AS960" s="35"/>
    </row>
    <row r="961" spans="1:45" s="8" customFormat="1" x14ac:dyDescent="0.2">
      <c r="A961" s="24">
        <f t="shared" si="496"/>
        <v>954</v>
      </c>
      <c r="B961" s="25" t="s">
        <v>159</v>
      </c>
      <c r="C961" s="25" t="s">
        <v>160</v>
      </c>
      <c r="D961" s="26" t="s">
        <v>106</v>
      </c>
      <c r="E961" s="26" t="s">
        <v>162</v>
      </c>
      <c r="F961" s="27">
        <v>43252</v>
      </c>
      <c r="G961" s="24">
        <v>4</v>
      </c>
      <c r="H961" s="28">
        <v>40</v>
      </c>
      <c r="I961" s="29" t="s">
        <v>69</v>
      </c>
      <c r="J961" s="30" t="s">
        <v>30</v>
      </c>
      <c r="K961" s="29" t="s">
        <v>70</v>
      </c>
      <c r="L961" s="28" t="s">
        <v>67</v>
      </c>
      <c r="M961" s="28" t="s">
        <v>141</v>
      </c>
      <c r="N961" s="31">
        <v>5723.25</v>
      </c>
      <c r="O961" s="32"/>
      <c r="P961" s="32">
        <f t="shared" si="505"/>
        <v>5723.25</v>
      </c>
      <c r="Q961" s="35">
        <v>1091</v>
      </c>
      <c r="R961" s="35"/>
      <c r="S961" s="32"/>
      <c r="T961" s="33">
        <f t="shared" si="506"/>
        <v>1001.5687499999999</v>
      </c>
      <c r="U961" s="35">
        <f t="shared" si="507"/>
        <v>171.69749999999999</v>
      </c>
      <c r="V961" s="48">
        <f t="shared" si="513"/>
        <v>343.39499999999998</v>
      </c>
      <c r="W961" s="35">
        <f t="shared" si="508"/>
        <v>114.465</v>
      </c>
      <c r="X961" s="41"/>
      <c r="Y961" s="35">
        <v>708.25</v>
      </c>
      <c r="Z961" s="32"/>
      <c r="AA961" s="49"/>
      <c r="AB961" s="35"/>
      <c r="AC961" s="41"/>
      <c r="AD961" s="35">
        <f t="shared" si="509"/>
        <v>97.29525000000001</v>
      </c>
      <c r="AE961" s="35">
        <f t="shared" si="497"/>
        <v>2518.23</v>
      </c>
      <c r="AF961" s="41">
        <f t="shared" si="510"/>
        <v>4578.6000000000004</v>
      </c>
      <c r="AG961" s="32">
        <f t="shared" si="511"/>
        <v>9538.75</v>
      </c>
      <c r="AH961" s="35">
        <v>1295.71</v>
      </c>
      <c r="AI961" s="35">
        <f t="shared" si="514"/>
        <v>2861.625</v>
      </c>
      <c r="AJ961" s="35">
        <f t="shared" si="515"/>
        <v>572.32500000000005</v>
      </c>
      <c r="AK961" s="35">
        <f t="shared" si="516"/>
        <v>953.875</v>
      </c>
      <c r="AL961" s="35">
        <f t="shared" si="517"/>
        <v>2861.625</v>
      </c>
      <c r="AM961" s="35">
        <f t="shared" si="518"/>
        <v>2289.3000000000002</v>
      </c>
      <c r="AN961" s="35"/>
      <c r="AO961" s="35"/>
      <c r="AP961" s="35"/>
      <c r="AQ961" s="35"/>
      <c r="AR961" s="36">
        <f t="shared" si="512"/>
        <v>138481.098</v>
      </c>
      <c r="AS961" s="35"/>
    </row>
    <row r="962" spans="1:45" s="8" customFormat="1" x14ac:dyDescent="0.2">
      <c r="A962" s="24">
        <f t="shared" si="496"/>
        <v>955</v>
      </c>
      <c r="B962" s="25" t="s">
        <v>159</v>
      </c>
      <c r="C962" s="25" t="s">
        <v>160</v>
      </c>
      <c r="D962" s="26" t="s">
        <v>106</v>
      </c>
      <c r="E962" s="26" t="s">
        <v>162</v>
      </c>
      <c r="F962" s="27">
        <v>43014</v>
      </c>
      <c r="G962" s="24">
        <v>4</v>
      </c>
      <c r="H962" s="28">
        <v>40</v>
      </c>
      <c r="I962" s="29" t="s">
        <v>69</v>
      </c>
      <c r="J962" s="30" t="s">
        <v>30</v>
      </c>
      <c r="K962" s="29" t="s">
        <v>70</v>
      </c>
      <c r="L962" s="28" t="s">
        <v>67</v>
      </c>
      <c r="M962" s="28" t="s">
        <v>141</v>
      </c>
      <c r="N962" s="31">
        <v>5723.25</v>
      </c>
      <c r="O962" s="32"/>
      <c r="P962" s="32">
        <f t="shared" si="505"/>
        <v>5723.25</v>
      </c>
      <c r="Q962" s="35">
        <v>1091</v>
      </c>
      <c r="R962" s="35"/>
      <c r="S962" s="32"/>
      <c r="T962" s="33">
        <f t="shared" si="506"/>
        <v>1001.5687499999999</v>
      </c>
      <c r="U962" s="35">
        <f t="shared" si="507"/>
        <v>171.69749999999999</v>
      </c>
      <c r="V962" s="48">
        <f t="shared" si="513"/>
        <v>343.39499999999998</v>
      </c>
      <c r="W962" s="35">
        <f t="shared" si="508"/>
        <v>114.465</v>
      </c>
      <c r="X962" s="41"/>
      <c r="Y962" s="35">
        <v>708.25</v>
      </c>
      <c r="Z962" s="32"/>
      <c r="AA962" s="49"/>
      <c r="AB962" s="35"/>
      <c r="AC962" s="41"/>
      <c r="AD962" s="35">
        <f t="shared" si="509"/>
        <v>97.29525000000001</v>
      </c>
      <c r="AE962" s="35">
        <f t="shared" si="497"/>
        <v>2518.23</v>
      </c>
      <c r="AF962" s="41">
        <f t="shared" si="510"/>
        <v>4578.6000000000004</v>
      </c>
      <c r="AG962" s="32">
        <f t="shared" si="511"/>
        <v>9538.75</v>
      </c>
      <c r="AH962" s="35">
        <v>2861.55</v>
      </c>
      <c r="AI962" s="35">
        <f t="shared" si="514"/>
        <v>2861.625</v>
      </c>
      <c r="AJ962" s="35">
        <f t="shared" si="515"/>
        <v>572.32500000000005</v>
      </c>
      <c r="AK962" s="35">
        <f t="shared" si="516"/>
        <v>953.875</v>
      </c>
      <c r="AL962" s="35">
        <f t="shared" si="517"/>
        <v>2861.625</v>
      </c>
      <c r="AM962" s="35">
        <f t="shared" si="518"/>
        <v>2289.3000000000002</v>
      </c>
      <c r="AN962" s="35"/>
      <c r="AO962" s="35"/>
      <c r="AP962" s="35"/>
      <c r="AQ962" s="35"/>
      <c r="AR962" s="36">
        <f t="shared" si="512"/>
        <v>140046.93799999999</v>
      </c>
      <c r="AS962" s="35"/>
    </row>
    <row r="963" spans="1:45" s="8" customFormat="1" x14ac:dyDescent="0.2">
      <c r="A963" s="24">
        <f t="shared" si="496"/>
        <v>956</v>
      </c>
      <c r="B963" s="25" t="s">
        <v>159</v>
      </c>
      <c r="C963" s="25" t="s">
        <v>160</v>
      </c>
      <c r="D963" s="26" t="s">
        <v>106</v>
      </c>
      <c r="E963" s="26" t="s">
        <v>162</v>
      </c>
      <c r="F963" s="27">
        <v>41775</v>
      </c>
      <c r="G963" s="24">
        <v>4</v>
      </c>
      <c r="H963" s="28">
        <v>40</v>
      </c>
      <c r="I963" s="29" t="s">
        <v>69</v>
      </c>
      <c r="J963" s="30" t="s">
        <v>33</v>
      </c>
      <c r="K963" s="29" t="s">
        <v>70</v>
      </c>
      <c r="L963" s="28" t="s">
        <v>67</v>
      </c>
      <c r="M963" s="28" t="s">
        <v>141</v>
      </c>
      <c r="N963" s="31">
        <v>5723.25</v>
      </c>
      <c r="O963" s="32"/>
      <c r="P963" s="32">
        <f t="shared" si="505"/>
        <v>5723.25</v>
      </c>
      <c r="Q963" s="35">
        <v>1091</v>
      </c>
      <c r="R963" s="35"/>
      <c r="S963" s="32"/>
      <c r="T963" s="33">
        <f t="shared" si="506"/>
        <v>1001.5687499999999</v>
      </c>
      <c r="U963" s="35">
        <f t="shared" si="507"/>
        <v>171.69749999999999</v>
      </c>
      <c r="V963" s="48">
        <f t="shared" si="513"/>
        <v>377.73419999999999</v>
      </c>
      <c r="W963" s="35">
        <f t="shared" si="508"/>
        <v>114.465</v>
      </c>
      <c r="X963" s="41">
        <v>572.32000000000005</v>
      </c>
      <c r="Y963" s="35">
        <v>708.25</v>
      </c>
      <c r="Z963" s="32"/>
      <c r="AA963" s="49"/>
      <c r="AB963" s="35"/>
      <c r="AC963" s="41"/>
      <c r="AD963" s="35">
        <f t="shared" si="509"/>
        <v>97.29525000000001</v>
      </c>
      <c r="AE963" s="35">
        <f t="shared" si="497"/>
        <v>2518.23</v>
      </c>
      <c r="AF963" s="41">
        <f t="shared" si="510"/>
        <v>5036.4560000000001</v>
      </c>
      <c r="AG963" s="32">
        <f t="shared" si="511"/>
        <v>10492.616666666667</v>
      </c>
      <c r="AH963" s="35">
        <v>2861.55</v>
      </c>
      <c r="AI963" s="35">
        <f t="shared" si="514"/>
        <v>2861.625</v>
      </c>
      <c r="AJ963" s="35">
        <f t="shared" si="515"/>
        <v>629.55700000000002</v>
      </c>
      <c r="AK963" s="35">
        <f t="shared" si="516"/>
        <v>1049.2616666666665</v>
      </c>
      <c r="AL963" s="35">
        <f t="shared" si="517"/>
        <v>3147.7849999999999</v>
      </c>
      <c r="AM963" s="35">
        <f t="shared" si="518"/>
        <v>2518.2280000000001</v>
      </c>
      <c r="AN963" s="35"/>
      <c r="AO963" s="35"/>
      <c r="AP963" s="35"/>
      <c r="AQ963" s="35"/>
      <c r="AR963" s="36">
        <f t="shared" si="512"/>
        <v>149406.27773333335</v>
      </c>
      <c r="AS963" s="35"/>
    </row>
    <row r="964" spans="1:45" s="8" customFormat="1" x14ac:dyDescent="0.2">
      <c r="A964" s="24">
        <f t="shared" si="496"/>
        <v>957</v>
      </c>
      <c r="B964" s="25" t="s">
        <v>159</v>
      </c>
      <c r="C964" s="25" t="s">
        <v>160</v>
      </c>
      <c r="D964" s="26" t="s">
        <v>106</v>
      </c>
      <c r="E964" s="26" t="s">
        <v>162</v>
      </c>
      <c r="F964" s="27">
        <v>40796</v>
      </c>
      <c r="G964" s="24">
        <v>4</v>
      </c>
      <c r="H964" s="28">
        <v>40</v>
      </c>
      <c r="I964" s="29" t="s">
        <v>69</v>
      </c>
      <c r="J964" s="30" t="s">
        <v>33</v>
      </c>
      <c r="K964" s="29" t="s">
        <v>70</v>
      </c>
      <c r="L964" s="28" t="s">
        <v>67</v>
      </c>
      <c r="M964" s="28" t="s">
        <v>141</v>
      </c>
      <c r="N964" s="31">
        <v>5723.25</v>
      </c>
      <c r="O964" s="32"/>
      <c r="P964" s="32">
        <f t="shared" si="505"/>
        <v>5723.25</v>
      </c>
      <c r="Q964" s="35">
        <v>1091</v>
      </c>
      <c r="R964" s="35"/>
      <c r="S964" s="32"/>
      <c r="T964" s="33">
        <f t="shared" si="506"/>
        <v>1001.5687499999999</v>
      </c>
      <c r="U964" s="35">
        <f t="shared" si="507"/>
        <v>171.69749999999999</v>
      </c>
      <c r="V964" s="48">
        <f t="shared" si="513"/>
        <v>396.27659999999997</v>
      </c>
      <c r="W964" s="35">
        <f t="shared" si="508"/>
        <v>114.465</v>
      </c>
      <c r="X964" s="41">
        <v>881.36</v>
      </c>
      <c r="Y964" s="35">
        <v>708.25</v>
      </c>
      <c r="Z964" s="32"/>
      <c r="AA964" s="49"/>
      <c r="AB964" s="35"/>
      <c r="AC964" s="41"/>
      <c r="AD964" s="35">
        <f t="shared" si="509"/>
        <v>97.29525000000001</v>
      </c>
      <c r="AE964" s="35">
        <f t="shared" si="497"/>
        <v>2518.23</v>
      </c>
      <c r="AF964" s="41">
        <f t="shared" si="510"/>
        <v>5283.6880000000001</v>
      </c>
      <c r="AG964" s="32">
        <f t="shared" si="511"/>
        <v>11007.683333333332</v>
      </c>
      <c r="AH964" s="35">
        <v>2861.55</v>
      </c>
      <c r="AI964" s="35">
        <f t="shared" si="514"/>
        <v>2861.625</v>
      </c>
      <c r="AJ964" s="35">
        <f t="shared" si="515"/>
        <v>660.46100000000001</v>
      </c>
      <c r="AK964" s="35">
        <f t="shared" si="516"/>
        <v>1100.7683333333332</v>
      </c>
      <c r="AL964" s="35">
        <f t="shared" si="517"/>
        <v>3302.3049999999998</v>
      </c>
      <c r="AM964" s="35">
        <f t="shared" si="518"/>
        <v>2641.8440000000001</v>
      </c>
      <c r="AN964" s="35"/>
      <c r="AO964" s="35"/>
      <c r="AP964" s="35"/>
      <c r="AQ964" s="35"/>
      <c r="AR964" s="36">
        <f t="shared" si="512"/>
        <v>154460.11186666667</v>
      </c>
      <c r="AS964" s="35"/>
    </row>
    <row r="965" spans="1:45" s="8" customFormat="1" x14ac:dyDescent="0.2">
      <c r="A965" s="24">
        <f t="shared" si="496"/>
        <v>958</v>
      </c>
      <c r="B965" s="25" t="s">
        <v>159</v>
      </c>
      <c r="C965" s="25" t="s">
        <v>160</v>
      </c>
      <c r="D965" s="26" t="s">
        <v>106</v>
      </c>
      <c r="E965" s="26" t="s">
        <v>162</v>
      </c>
      <c r="F965" s="27">
        <v>43010</v>
      </c>
      <c r="G965" s="24">
        <v>4</v>
      </c>
      <c r="H965" s="28">
        <v>40</v>
      </c>
      <c r="I965" s="29" t="s">
        <v>69</v>
      </c>
      <c r="J965" s="30" t="s">
        <v>32</v>
      </c>
      <c r="K965" s="29" t="s">
        <v>70</v>
      </c>
      <c r="L965" s="28" t="s">
        <v>67</v>
      </c>
      <c r="M965" s="28" t="s">
        <v>141</v>
      </c>
      <c r="N965" s="31">
        <v>5723.25</v>
      </c>
      <c r="O965" s="32"/>
      <c r="P965" s="32">
        <f t="shared" si="505"/>
        <v>5723.25</v>
      </c>
      <c r="Q965" s="35">
        <v>1091</v>
      </c>
      <c r="R965" s="35"/>
      <c r="S965" s="32"/>
      <c r="T965" s="33">
        <f t="shared" si="506"/>
        <v>1001.5687499999999</v>
      </c>
      <c r="U965" s="35">
        <f t="shared" si="507"/>
        <v>171.69749999999999</v>
      </c>
      <c r="V965" s="48">
        <f t="shared" si="513"/>
        <v>343.39499999999998</v>
      </c>
      <c r="W965" s="35">
        <f t="shared" si="508"/>
        <v>114.465</v>
      </c>
      <c r="X965" s="41"/>
      <c r="Y965" s="35">
        <v>708.25</v>
      </c>
      <c r="Z965" s="32"/>
      <c r="AA965" s="49"/>
      <c r="AB965" s="35"/>
      <c r="AC965" s="41"/>
      <c r="AD965" s="35">
        <f t="shared" si="509"/>
        <v>97.29525000000001</v>
      </c>
      <c r="AE965" s="35">
        <f t="shared" si="497"/>
        <v>2518.23</v>
      </c>
      <c r="AF965" s="41">
        <f t="shared" si="510"/>
        <v>4578.6000000000004</v>
      </c>
      <c r="AG965" s="32">
        <f t="shared" si="511"/>
        <v>9538.75</v>
      </c>
      <c r="AH965" s="35">
        <v>2861.55</v>
      </c>
      <c r="AI965" s="35">
        <f t="shared" si="514"/>
        <v>2861.625</v>
      </c>
      <c r="AJ965" s="35">
        <f t="shared" si="515"/>
        <v>572.32500000000005</v>
      </c>
      <c r="AK965" s="35">
        <f t="shared" si="516"/>
        <v>953.875</v>
      </c>
      <c r="AL965" s="35">
        <f t="shared" si="517"/>
        <v>2861.625</v>
      </c>
      <c r="AM965" s="35">
        <f t="shared" si="518"/>
        <v>2289.3000000000002</v>
      </c>
      <c r="AN965" s="35"/>
      <c r="AO965" s="35"/>
      <c r="AP965" s="35"/>
      <c r="AQ965" s="35"/>
      <c r="AR965" s="36">
        <f t="shared" si="512"/>
        <v>140046.93799999999</v>
      </c>
      <c r="AS965" s="35"/>
    </row>
    <row r="966" spans="1:45" s="8" customFormat="1" x14ac:dyDescent="0.2">
      <c r="A966" s="24">
        <f t="shared" si="496"/>
        <v>959</v>
      </c>
      <c r="B966" s="25" t="s">
        <v>159</v>
      </c>
      <c r="C966" s="25" t="s">
        <v>160</v>
      </c>
      <c r="D966" s="26" t="s">
        <v>106</v>
      </c>
      <c r="E966" s="26" t="s">
        <v>162</v>
      </c>
      <c r="F966" s="27">
        <v>42110</v>
      </c>
      <c r="G966" s="24">
        <v>4</v>
      </c>
      <c r="H966" s="28">
        <v>40</v>
      </c>
      <c r="I966" s="29" t="s">
        <v>69</v>
      </c>
      <c r="J966" s="30" t="s">
        <v>32</v>
      </c>
      <c r="K966" s="29" t="s">
        <v>70</v>
      </c>
      <c r="L966" s="28" t="s">
        <v>67</v>
      </c>
      <c r="M966" s="28" t="s">
        <v>141</v>
      </c>
      <c r="N966" s="31">
        <v>5723.25</v>
      </c>
      <c r="O966" s="32"/>
      <c r="P966" s="32">
        <f t="shared" si="505"/>
        <v>5723.25</v>
      </c>
      <c r="Q966" s="35">
        <v>1091</v>
      </c>
      <c r="R966" s="35"/>
      <c r="S966" s="32"/>
      <c r="T966" s="33">
        <f t="shared" si="506"/>
        <v>1001.5687499999999</v>
      </c>
      <c r="U966" s="35">
        <f t="shared" si="507"/>
        <v>171.69749999999999</v>
      </c>
      <c r="V966" s="48">
        <f t="shared" si="513"/>
        <v>343.39499999999998</v>
      </c>
      <c r="W966" s="35">
        <f t="shared" si="508"/>
        <v>114.465</v>
      </c>
      <c r="X966" s="41"/>
      <c r="Y966" s="35">
        <v>708.25</v>
      </c>
      <c r="Z966" s="32"/>
      <c r="AA966" s="49"/>
      <c r="AB966" s="35"/>
      <c r="AC966" s="41"/>
      <c r="AD966" s="35">
        <f t="shared" si="509"/>
        <v>97.29525000000001</v>
      </c>
      <c r="AE966" s="35">
        <f t="shared" si="497"/>
        <v>2518.23</v>
      </c>
      <c r="AF966" s="41">
        <f t="shared" si="510"/>
        <v>4578.6000000000004</v>
      </c>
      <c r="AG966" s="32">
        <f t="shared" si="511"/>
        <v>9538.75</v>
      </c>
      <c r="AH966" s="35">
        <v>2861.55</v>
      </c>
      <c r="AI966" s="35">
        <f t="shared" si="514"/>
        <v>2861.625</v>
      </c>
      <c r="AJ966" s="35">
        <f t="shared" si="515"/>
        <v>572.32500000000005</v>
      </c>
      <c r="AK966" s="35">
        <f t="shared" si="516"/>
        <v>953.875</v>
      </c>
      <c r="AL966" s="35">
        <f t="shared" si="517"/>
        <v>2861.625</v>
      </c>
      <c r="AM966" s="35">
        <f t="shared" si="518"/>
        <v>2289.3000000000002</v>
      </c>
      <c r="AN966" s="35"/>
      <c r="AO966" s="35"/>
      <c r="AP966" s="35"/>
      <c r="AQ966" s="35"/>
      <c r="AR966" s="36">
        <f t="shared" si="512"/>
        <v>140046.93799999999</v>
      </c>
      <c r="AS966" s="35"/>
    </row>
    <row r="967" spans="1:45" s="8" customFormat="1" x14ac:dyDescent="0.2">
      <c r="A967" s="24">
        <f t="shared" si="496"/>
        <v>960</v>
      </c>
      <c r="B967" s="25" t="s">
        <v>159</v>
      </c>
      <c r="C967" s="25" t="s">
        <v>160</v>
      </c>
      <c r="D967" s="26" t="s">
        <v>106</v>
      </c>
      <c r="E967" s="26" t="s">
        <v>162</v>
      </c>
      <c r="F967" s="27">
        <v>42982</v>
      </c>
      <c r="G967" s="24">
        <v>4</v>
      </c>
      <c r="H967" s="28">
        <v>40</v>
      </c>
      <c r="I967" s="29" t="s">
        <v>69</v>
      </c>
      <c r="J967" s="30" t="s">
        <v>32</v>
      </c>
      <c r="K967" s="29" t="s">
        <v>70</v>
      </c>
      <c r="L967" s="28" t="s">
        <v>67</v>
      </c>
      <c r="M967" s="28" t="s">
        <v>141</v>
      </c>
      <c r="N967" s="31">
        <v>5723.25</v>
      </c>
      <c r="O967" s="32"/>
      <c r="P967" s="32">
        <f t="shared" si="505"/>
        <v>5723.25</v>
      </c>
      <c r="Q967" s="35">
        <v>1091</v>
      </c>
      <c r="R967" s="35"/>
      <c r="S967" s="32"/>
      <c r="T967" s="33">
        <f t="shared" si="506"/>
        <v>1001.5687499999999</v>
      </c>
      <c r="U967" s="35">
        <f t="shared" si="507"/>
        <v>171.69749999999999</v>
      </c>
      <c r="V967" s="48">
        <f t="shared" si="513"/>
        <v>343.39499999999998</v>
      </c>
      <c r="W967" s="35">
        <f t="shared" si="508"/>
        <v>114.465</v>
      </c>
      <c r="X967" s="41"/>
      <c r="Y967" s="35">
        <v>708.25</v>
      </c>
      <c r="Z967" s="32"/>
      <c r="AA967" s="49"/>
      <c r="AB967" s="35"/>
      <c r="AC967" s="41"/>
      <c r="AD967" s="35">
        <f t="shared" si="509"/>
        <v>97.29525000000001</v>
      </c>
      <c r="AE967" s="35">
        <f t="shared" si="497"/>
        <v>2518.23</v>
      </c>
      <c r="AF967" s="41">
        <f t="shared" si="510"/>
        <v>4578.6000000000004</v>
      </c>
      <c r="AG967" s="32">
        <f t="shared" si="511"/>
        <v>9538.75</v>
      </c>
      <c r="AH967" s="35">
        <v>2861.55</v>
      </c>
      <c r="AI967" s="35">
        <f t="shared" si="514"/>
        <v>2861.625</v>
      </c>
      <c r="AJ967" s="35">
        <f t="shared" si="515"/>
        <v>572.32500000000005</v>
      </c>
      <c r="AK967" s="35">
        <f t="shared" si="516"/>
        <v>953.875</v>
      </c>
      <c r="AL967" s="35">
        <f t="shared" si="517"/>
        <v>2861.625</v>
      </c>
      <c r="AM967" s="35">
        <f t="shared" si="518"/>
        <v>2289.3000000000002</v>
      </c>
      <c r="AN967" s="35"/>
      <c r="AO967" s="35"/>
      <c r="AP967" s="35"/>
      <c r="AQ967" s="35"/>
      <c r="AR967" s="36">
        <f t="shared" si="512"/>
        <v>140046.93799999999</v>
      </c>
      <c r="AS967" s="35"/>
    </row>
    <row r="968" spans="1:45" s="8" customFormat="1" x14ac:dyDescent="0.2">
      <c r="A968" s="24">
        <f t="shared" si="496"/>
        <v>961</v>
      </c>
      <c r="B968" s="25" t="s">
        <v>159</v>
      </c>
      <c r="C968" s="25" t="s">
        <v>160</v>
      </c>
      <c r="D968" s="26" t="s">
        <v>106</v>
      </c>
      <c r="E968" s="26" t="s">
        <v>162</v>
      </c>
      <c r="F968" s="27">
        <v>43389</v>
      </c>
      <c r="G968" s="24">
        <v>3</v>
      </c>
      <c r="H968" s="28">
        <v>40</v>
      </c>
      <c r="I968" s="29" t="s">
        <v>69</v>
      </c>
      <c r="J968" s="30" t="s">
        <v>34</v>
      </c>
      <c r="K968" s="29" t="s">
        <v>70</v>
      </c>
      <c r="L968" s="28" t="s">
        <v>67</v>
      </c>
      <c r="M968" s="28" t="s">
        <v>141</v>
      </c>
      <c r="N968" s="31">
        <v>5473.6</v>
      </c>
      <c r="O968" s="32"/>
      <c r="P968" s="32">
        <f t="shared" si="505"/>
        <v>5473.6</v>
      </c>
      <c r="Q968" s="35">
        <v>1091</v>
      </c>
      <c r="R968" s="35"/>
      <c r="S968" s="32"/>
      <c r="T968" s="33">
        <f t="shared" si="506"/>
        <v>957.88</v>
      </c>
      <c r="U968" s="35">
        <f t="shared" si="507"/>
        <v>164.208</v>
      </c>
      <c r="V968" s="48">
        <f t="shared" si="513"/>
        <v>328.416</v>
      </c>
      <c r="W968" s="35">
        <f t="shared" si="508"/>
        <v>109.47200000000001</v>
      </c>
      <c r="X968" s="41"/>
      <c r="Y968" s="35">
        <v>708.25</v>
      </c>
      <c r="Z968" s="32"/>
      <c r="AA968" s="49"/>
      <c r="AB968" s="35"/>
      <c r="AC968" s="41"/>
      <c r="AD968" s="35">
        <f t="shared" si="509"/>
        <v>93.051200000000009</v>
      </c>
      <c r="AE968" s="35">
        <f t="shared" si="497"/>
        <v>2408.384</v>
      </c>
      <c r="AF968" s="41">
        <f t="shared" si="510"/>
        <v>4378.88</v>
      </c>
      <c r="AG968" s="32">
        <f t="shared" si="511"/>
        <v>9122.6666666666679</v>
      </c>
      <c r="AH968" s="35">
        <v>1239.1400000000001</v>
      </c>
      <c r="AI968" s="35">
        <f t="shared" si="514"/>
        <v>2736.8</v>
      </c>
      <c r="AJ968" s="35">
        <f t="shared" si="515"/>
        <v>547.36</v>
      </c>
      <c r="AK968" s="35">
        <f t="shared" si="516"/>
        <v>912.26666666666677</v>
      </c>
      <c r="AL968" s="35">
        <f t="shared" si="517"/>
        <v>2736.8</v>
      </c>
      <c r="AM968" s="35">
        <f t="shared" si="518"/>
        <v>2189.44</v>
      </c>
      <c r="AN968" s="35"/>
      <c r="AO968" s="35"/>
      <c r="AP968" s="35"/>
      <c r="AQ968" s="35"/>
      <c r="AR968" s="36">
        <f t="shared" si="512"/>
        <v>133382.26373333333</v>
      </c>
      <c r="AS968" s="35"/>
    </row>
    <row r="969" spans="1:45" s="8" customFormat="1" x14ac:dyDescent="0.2">
      <c r="A969" s="24">
        <f t="shared" si="496"/>
        <v>962</v>
      </c>
      <c r="B969" s="25" t="s">
        <v>159</v>
      </c>
      <c r="C969" s="25" t="s">
        <v>160</v>
      </c>
      <c r="D969" s="26" t="s">
        <v>106</v>
      </c>
      <c r="E969" s="26" t="s">
        <v>162</v>
      </c>
      <c r="F969" s="27">
        <v>41730</v>
      </c>
      <c r="G969" s="24">
        <v>3</v>
      </c>
      <c r="H969" s="28">
        <v>40</v>
      </c>
      <c r="I969" s="29" t="s">
        <v>69</v>
      </c>
      <c r="J969" s="30" t="s">
        <v>34</v>
      </c>
      <c r="K969" s="29" t="s">
        <v>70</v>
      </c>
      <c r="L969" s="28" t="s">
        <v>67</v>
      </c>
      <c r="M969" s="28" t="s">
        <v>141</v>
      </c>
      <c r="N969" s="31">
        <v>5473.6</v>
      </c>
      <c r="O969" s="32"/>
      <c r="P969" s="32">
        <f t="shared" si="505"/>
        <v>5473.6</v>
      </c>
      <c r="Q969" s="35">
        <v>1091</v>
      </c>
      <c r="R969" s="35"/>
      <c r="S969" s="32"/>
      <c r="T969" s="33">
        <f t="shared" si="506"/>
        <v>957.88</v>
      </c>
      <c r="U969" s="35">
        <f t="shared" si="507"/>
        <v>164.208</v>
      </c>
      <c r="V969" s="48">
        <f t="shared" si="513"/>
        <v>361.25640000000004</v>
      </c>
      <c r="W969" s="35">
        <f t="shared" si="508"/>
        <v>109.47200000000001</v>
      </c>
      <c r="X969" s="41">
        <v>547.34</v>
      </c>
      <c r="Y969" s="35">
        <v>708.25</v>
      </c>
      <c r="Z969" s="32"/>
      <c r="AA969" s="49"/>
      <c r="AB969" s="35"/>
      <c r="AC969" s="41"/>
      <c r="AD969" s="35">
        <f t="shared" si="509"/>
        <v>93.051200000000009</v>
      </c>
      <c r="AE969" s="35">
        <f t="shared" ref="AE969" si="532">(N969*4%)*11</f>
        <v>2408.384</v>
      </c>
      <c r="AF969" s="41">
        <f t="shared" si="510"/>
        <v>4816.7520000000004</v>
      </c>
      <c r="AG969" s="32">
        <f t="shared" si="511"/>
        <v>10034.9</v>
      </c>
      <c r="AH969" s="35">
        <v>2736.75</v>
      </c>
      <c r="AI969" s="35">
        <f t="shared" si="514"/>
        <v>2736.8</v>
      </c>
      <c r="AJ969" s="35">
        <f t="shared" si="515"/>
        <v>602.09400000000005</v>
      </c>
      <c r="AK969" s="35">
        <f t="shared" si="516"/>
        <v>1003.49</v>
      </c>
      <c r="AL969" s="35">
        <f t="shared" si="517"/>
        <v>3010.4700000000003</v>
      </c>
      <c r="AM969" s="35">
        <f t="shared" si="518"/>
        <v>2408.3760000000002</v>
      </c>
      <c r="AN969" s="35"/>
      <c r="AO969" s="35"/>
      <c r="AP969" s="35"/>
      <c r="AQ969" s="35"/>
      <c r="AR969" s="36">
        <f t="shared" si="512"/>
        <v>143830.7072</v>
      </c>
      <c r="AS969" s="35"/>
    </row>
    <row r="970" spans="1:45" s="91" customFormat="1" ht="24" customHeight="1" x14ac:dyDescent="0.2">
      <c r="A970" s="155" t="s">
        <v>151</v>
      </c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7"/>
      <c r="N970" s="85"/>
      <c r="O970" s="85"/>
      <c r="P970" s="85">
        <f t="shared" ref="P970:AD970" si="533">SUM(P8:P969)</f>
        <v>11247455.099999985</v>
      </c>
      <c r="Q970" s="89">
        <f t="shared" si="533"/>
        <v>1049542</v>
      </c>
      <c r="R970" s="89">
        <f t="shared" si="533"/>
        <v>0</v>
      </c>
      <c r="S970" s="89">
        <f t="shared" si="533"/>
        <v>0</v>
      </c>
      <c r="T970" s="89">
        <f t="shared" si="533"/>
        <v>1968304.6425000087</v>
      </c>
      <c r="U970" s="89">
        <f t="shared" si="533"/>
        <v>337423.65300000011</v>
      </c>
      <c r="V970" s="89">
        <f t="shared" si="533"/>
        <v>604967.32300000114</v>
      </c>
      <c r="W970" s="89">
        <f t="shared" si="533"/>
        <v>224949.10199999798</v>
      </c>
      <c r="X970" s="89">
        <f t="shared" si="533"/>
        <v>772726.34999999951</v>
      </c>
      <c r="Y970" s="89">
        <f t="shared" si="533"/>
        <v>518606.24999999913</v>
      </c>
      <c r="Z970" s="89">
        <f t="shared" si="533"/>
        <v>0</v>
      </c>
      <c r="AA970" s="89">
        <f t="shared" si="533"/>
        <v>2436</v>
      </c>
      <c r="AB970" s="89">
        <f t="shared" si="533"/>
        <v>2235</v>
      </c>
      <c r="AC970" s="89">
        <f t="shared" si="533"/>
        <v>112062.47</v>
      </c>
      <c r="AD970" s="89">
        <f t="shared" si="533"/>
        <v>191206.7366999989</v>
      </c>
      <c r="AE970" s="89">
        <f t="shared" ref="AE970:AQ970" si="534">SUM(AE8:AE969)/12</f>
        <v>412406.68700000085</v>
      </c>
      <c r="AF970" s="89">
        <f t="shared" si="534"/>
        <v>801345.42999999656</v>
      </c>
      <c r="AG970" s="89">
        <f t="shared" si="534"/>
        <v>1669469.6458333337</v>
      </c>
      <c r="AH970" s="89">
        <f t="shared" si="534"/>
        <v>277456.78999999841</v>
      </c>
      <c r="AI970" s="89">
        <f t="shared" si="534"/>
        <v>371723.7833333314</v>
      </c>
      <c r="AJ970" s="89">
        <f t="shared" si="534"/>
        <v>54041.404583333271</v>
      </c>
      <c r="AK970" s="89">
        <f t="shared" si="534"/>
        <v>90069.007638888943</v>
      </c>
      <c r="AL970" s="89">
        <f t="shared" si="534"/>
        <v>270207.02291666676</v>
      </c>
      <c r="AM970" s="89">
        <f t="shared" si="534"/>
        <v>216165.61833333308</v>
      </c>
      <c r="AN970" s="89">
        <f t="shared" si="534"/>
        <v>0</v>
      </c>
      <c r="AO970" s="89">
        <f t="shared" si="534"/>
        <v>0</v>
      </c>
      <c r="AP970" s="89">
        <f t="shared" si="534"/>
        <v>0</v>
      </c>
      <c r="AQ970" s="89">
        <f t="shared" si="534"/>
        <v>0</v>
      </c>
      <c r="AR970" s="86">
        <f>SUM(N970:AQ970)</f>
        <v>21194800.016838875</v>
      </c>
      <c r="AS970" s="89"/>
    </row>
    <row r="971" spans="1:45" s="88" customFormat="1" ht="24" customHeight="1" x14ac:dyDescent="0.2">
      <c r="A971" s="155" t="s">
        <v>152</v>
      </c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7"/>
      <c r="N971" s="80"/>
      <c r="O971" s="80"/>
      <c r="P971" s="111">
        <f t="shared" ref="P971:AD971" si="535">P970*12</f>
        <v>134969461.19999981</v>
      </c>
      <c r="Q971" s="111">
        <f t="shared" si="535"/>
        <v>12594504</v>
      </c>
      <c r="R971" s="80">
        <f t="shared" si="535"/>
        <v>0</v>
      </c>
      <c r="S971" s="80">
        <f t="shared" si="535"/>
        <v>0</v>
      </c>
      <c r="T971" s="111">
        <f t="shared" si="535"/>
        <v>23619655.710000105</v>
      </c>
      <c r="U971" s="111">
        <f t="shared" si="535"/>
        <v>4049083.8360000011</v>
      </c>
      <c r="V971" s="111">
        <f t="shared" si="535"/>
        <v>7259607.8760000132</v>
      </c>
      <c r="W971" s="111">
        <f t="shared" si="535"/>
        <v>2699389.2239999757</v>
      </c>
      <c r="X971" s="111">
        <f t="shared" si="535"/>
        <v>9272716.1999999937</v>
      </c>
      <c r="Y971" s="111">
        <f t="shared" si="535"/>
        <v>6223274.9999999898</v>
      </c>
      <c r="Z971" s="111">
        <f t="shared" si="535"/>
        <v>0</v>
      </c>
      <c r="AA971" s="111">
        <f t="shared" si="535"/>
        <v>29232</v>
      </c>
      <c r="AB971" s="111">
        <f t="shared" si="535"/>
        <v>26820</v>
      </c>
      <c r="AC971" s="111">
        <f t="shared" si="535"/>
        <v>1344749.6400000001</v>
      </c>
      <c r="AD971" s="111">
        <f t="shared" si="535"/>
        <v>2294480.8403999871</v>
      </c>
      <c r="AE971" s="112">
        <f t="shared" ref="AE971:AQ971" si="536">SUM(AE8:AE969)</f>
        <v>4948880.2440000102</v>
      </c>
      <c r="AF971" s="112">
        <f t="shared" si="536"/>
        <v>9616145.1599999592</v>
      </c>
      <c r="AG971" s="112">
        <f t="shared" si="536"/>
        <v>20033635.750000004</v>
      </c>
      <c r="AH971" s="112">
        <f t="shared" si="536"/>
        <v>3329481.4799999809</v>
      </c>
      <c r="AI971" s="112">
        <f t="shared" si="536"/>
        <v>4460685.3999999771</v>
      </c>
      <c r="AJ971" s="112">
        <f t="shared" si="536"/>
        <v>648496.85499999928</v>
      </c>
      <c r="AK971" s="112">
        <f t="shared" si="536"/>
        <v>1080828.0916666673</v>
      </c>
      <c r="AL971" s="112">
        <f t="shared" si="536"/>
        <v>3242484.2750000013</v>
      </c>
      <c r="AM971" s="112">
        <f t="shared" si="536"/>
        <v>2593987.4199999971</v>
      </c>
      <c r="AN971" s="89">
        <f t="shared" si="536"/>
        <v>0</v>
      </c>
      <c r="AO971" s="89">
        <f t="shared" si="536"/>
        <v>0</v>
      </c>
      <c r="AP971" s="89">
        <f t="shared" si="536"/>
        <v>0</v>
      </c>
      <c r="AQ971" s="89">
        <f t="shared" si="536"/>
        <v>0</v>
      </c>
      <c r="AR971" s="86">
        <f>SUM(N971:AQ971)</f>
        <v>254337600.20206645</v>
      </c>
      <c r="AS971" s="87"/>
    </row>
    <row r="972" spans="1:45" s="88" customFormat="1" ht="24" customHeight="1" x14ac:dyDescent="0.2">
      <c r="A972" s="118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8"/>
    </row>
    <row r="973" spans="1:45" s="53" customFormat="1" ht="24" customHeight="1" x14ac:dyDescent="0.2">
      <c r="A973" s="139">
        <f>+COUNT(A8:A969)</f>
        <v>962</v>
      </c>
      <c r="B973" s="151" t="s">
        <v>175</v>
      </c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40">
        <f>SUM(N951:N970)</f>
        <v>118113.85</v>
      </c>
      <c r="O973" s="140">
        <f>SUM(O951:O970)</f>
        <v>0</v>
      </c>
      <c r="P973" s="140">
        <f t="shared" ref="P973:AR973" si="537">P971</f>
        <v>134969461.19999981</v>
      </c>
      <c r="Q973" s="140">
        <f t="shared" si="537"/>
        <v>12594504</v>
      </c>
      <c r="R973" s="140">
        <f t="shared" si="537"/>
        <v>0</v>
      </c>
      <c r="S973" s="140">
        <f t="shared" si="537"/>
        <v>0</v>
      </c>
      <c r="T973" s="140">
        <f t="shared" si="537"/>
        <v>23619655.710000105</v>
      </c>
      <c r="U973" s="140">
        <f t="shared" si="537"/>
        <v>4049083.8360000011</v>
      </c>
      <c r="V973" s="140">
        <f t="shared" si="537"/>
        <v>7259607.8760000132</v>
      </c>
      <c r="W973" s="140">
        <f t="shared" si="537"/>
        <v>2699389.2239999757</v>
      </c>
      <c r="X973" s="140">
        <f t="shared" si="537"/>
        <v>9272716.1999999937</v>
      </c>
      <c r="Y973" s="140">
        <f t="shared" si="537"/>
        <v>6223274.9999999898</v>
      </c>
      <c r="Z973" s="140">
        <f t="shared" si="537"/>
        <v>0</v>
      </c>
      <c r="AA973" s="140">
        <f t="shared" si="537"/>
        <v>29232</v>
      </c>
      <c r="AB973" s="140">
        <f t="shared" si="537"/>
        <v>26820</v>
      </c>
      <c r="AC973" s="140">
        <f t="shared" si="537"/>
        <v>1344749.6400000001</v>
      </c>
      <c r="AD973" s="140">
        <f t="shared" si="537"/>
        <v>2294480.8403999871</v>
      </c>
      <c r="AE973" s="140">
        <f t="shared" si="537"/>
        <v>4948880.2440000102</v>
      </c>
      <c r="AF973" s="140">
        <f t="shared" si="537"/>
        <v>9616145.1599999592</v>
      </c>
      <c r="AG973" s="140">
        <f t="shared" si="537"/>
        <v>20033635.750000004</v>
      </c>
      <c r="AH973" s="140">
        <f t="shared" si="537"/>
        <v>3329481.4799999809</v>
      </c>
      <c r="AI973" s="140">
        <f t="shared" si="537"/>
        <v>4460685.3999999771</v>
      </c>
      <c r="AJ973" s="140">
        <f t="shared" si="537"/>
        <v>648496.85499999928</v>
      </c>
      <c r="AK973" s="140">
        <f t="shared" si="537"/>
        <v>1080828.0916666673</v>
      </c>
      <c r="AL973" s="140">
        <f t="shared" si="537"/>
        <v>3242484.2750000013</v>
      </c>
      <c r="AM973" s="140">
        <f t="shared" si="537"/>
        <v>2593987.4199999971</v>
      </c>
      <c r="AN973" s="140">
        <f t="shared" si="537"/>
        <v>0</v>
      </c>
      <c r="AO973" s="140">
        <f t="shared" si="537"/>
        <v>0</v>
      </c>
      <c r="AP973" s="140">
        <f t="shared" si="537"/>
        <v>0</v>
      </c>
      <c r="AQ973" s="140">
        <f t="shared" si="537"/>
        <v>0</v>
      </c>
      <c r="AR973" s="140">
        <f t="shared" si="537"/>
        <v>254337600.20206645</v>
      </c>
    </row>
    <row r="974" spans="1:45" s="3" customFormat="1" x14ac:dyDescent="0.2">
      <c r="A974" s="9"/>
      <c r="B974" s="9"/>
      <c r="C974" s="17"/>
      <c r="D974" s="15"/>
      <c r="E974" s="15"/>
      <c r="F974" s="9"/>
      <c r="J974" s="2"/>
      <c r="K974" s="2"/>
      <c r="O974" s="4"/>
      <c r="P974" s="4"/>
      <c r="Q974" s="2"/>
      <c r="R974" s="2"/>
      <c r="S974" s="4"/>
      <c r="T974" s="2"/>
      <c r="U974" s="2"/>
      <c r="V974" s="46"/>
      <c r="W974" s="2"/>
      <c r="X974" s="44"/>
      <c r="Y974" s="2"/>
      <c r="Z974" s="44"/>
      <c r="AA974" s="44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1"/>
      <c r="AS974" s="2"/>
    </row>
    <row r="975" spans="1:45" s="3" customFormat="1" ht="15" x14ac:dyDescent="0.2">
      <c r="A975" s="9"/>
      <c r="B975" s="9"/>
      <c r="C975" s="17"/>
      <c r="D975" s="15"/>
      <c r="E975" s="15"/>
      <c r="F975" s="9"/>
      <c r="I975" s="150" t="s">
        <v>163</v>
      </c>
      <c r="J975" s="150"/>
      <c r="K975" s="150"/>
      <c r="L975" s="150"/>
      <c r="M975" s="150"/>
      <c r="N975" s="150"/>
      <c r="O975" s="150"/>
      <c r="P975" s="4"/>
      <c r="Q975" s="2"/>
      <c r="R975" s="2"/>
      <c r="S975" s="4"/>
      <c r="T975" s="2"/>
      <c r="U975" s="2"/>
      <c r="V975" s="46"/>
      <c r="W975" s="2"/>
      <c r="X975" s="44"/>
      <c r="Y975" s="2"/>
      <c r="Z975" s="44"/>
      <c r="AA975" s="44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2"/>
      <c r="AS975" s="2"/>
    </row>
    <row r="976" spans="1:45" s="3" customFormat="1" ht="15" x14ac:dyDescent="0.2">
      <c r="A976" s="9"/>
      <c r="B976" s="9"/>
      <c r="C976" s="17"/>
      <c r="D976" s="15"/>
      <c r="E976" s="15"/>
      <c r="F976" s="9"/>
      <c r="I976" s="150" t="s">
        <v>164</v>
      </c>
      <c r="J976" s="150"/>
      <c r="K976" s="150"/>
      <c r="L976" s="150"/>
      <c r="M976" s="150"/>
      <c r="N976" s="150"/>
      <c r="O976" s="150"/>
      <c r="P976" s="4"/>
      <c r="Q976" s="2"/>
      <c r="R976" s="2"/>
      <c r="S976" s="4"/>
      <c r="T976" s="2"/>
      <c r="U976" s="2"/>
      <c r="V976" s="46"/>
      <c r="W976" s="2"/>
      <c r="X976" s="44"/>
      <c r="Y976" s="2"/>
      <c r="Z976" s="44"/>
      <c r="AA976" s="44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1"/>
      <c r="AS976" s="2"/>
    </row>
    <row r="977" spans="1:45" s="129" customFormat="1" ht="24" customHeight="1" x14ac:dyDescent="0.2">
      <c r="A977" s="123"/>
      <c r="B977" s="124" t="s">
        <v>165</v>
      </c>
      <c r="C977" s="125"/>
      <c r="D977" s="125"/>
      <c r="E977" s="126"/>
      <c r="F977" s="126"/>
      <c r="G977" s="126"/>
      <c r="H977" s="123"/>
      <c r="I977" s="127" t="s">
        <v>73</v>
      </c>
      <c r="J977" s="128"/>
      <c r="K977" s="128"/>
      <c r="L977" s="128"/>
      <c r="M977" s="128"/>
      <c r="N977" s="128"/>
      <c r="O977" s="128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</row>
    <row r="978" spans="1:45" s="129" customFormat="1" ht="24" customHeight="1" x14ac:dyDescent="0.2">
      <c r="A978" s="123"/>
      <c r="B978" s="130" t="s">
        <v>1</v>
      </c>
      <c r="C978" s="128"/>
      <c r="D978" s="130"/>
      <c r="E978" s="130"/>
      <c r="F978" s="128"/>
      <c r="G978" s="128"/>
      <c r="H978" s="123"/>
      <c r="I978" s="128"/>
      <c r="J978" s="130" t="s">
        <v>74</v>
      </c>
      <c r="K978" s="128"/>
      <c r="L978" s="128"/>
      <c r="M978" s="128"/>
      <c r="N978" s="128"/>
      <c r="O978" s="128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</row>
    <row r="979" spans="1:45" s="129" customFormat="1" ht="24" customHeight="1" x14ac:dyDescent="0.2">
      <c r="A979" s="123"/>
      <c r="B979" s="130" t="s">
        <v>12</v>
      </c>
      <c r="C979" s="128"/>
      <c r="D979" s="130"/>
      <c r="E979" s="130"/>
      <c r="F979" s="128"/>
      <c r="G979" s="128"/>
      <c r="H979" s="123"/>
      <c r="I979" s="128"/>
      <c r="J979" s="131" t="s">
        <v>75</v>
      </c>
      <c r="K979" s="128"/>
      <c r="L979" s="128"/>
      <c r="M979" s="128"/>
      <c r="N979" s="128"/>
      <c r="O979" s="128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</row>
    <row r="980" spans="1:45" s="129" customFormat="1" ht="24" customHeight="1" x14ac:dyDescent="0.2">
      <c r="A980" s="123"/>
      <c r="B980" s="130" t="s">
        <v>2</v>
      </c>
      <c r="C980" s="128"/>
      <c r="D980" s="130"/>
      <c r="E980" s="130"/>
      <c r="F980" s="128"/>
      <c r="G980" s="128"/>
      <c r="H980" s="123"/>
      <c r="I980" s="128"/>
      <c r="J980" s="131" t="s">
        <v>76</v>
      </c>
      <c r="K980" s="128"/>
      <c r="L980" s="128"/>
      <c r="M980" s="128"/>
      <c r="N980" s="128"/>
      <c r="O980" s="128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</row>
    <row r="981" spans="1:45" s="129" customFormat="1" ht="24" customHeight="1" x14ac:dyDescent="0.2">
      <c r="A981" s="123"/>
      <c r="B981" s="130" t="s">
        <v>161</v>
      </c>
      <c r="C981" s="128"/>
      <c r="D981" s="130"/>
      <c r="E981" s="130"/>
      <c r="F981" s="128"/>
      <c r="G981" s="128"/>
      <c r="H981" s="123"/>
      <c r="I981" s="128"/>
      <c r="J981" s="131" t="s">
        <v>166</v>
      </c>
      <c r="K981" s="128"/>
      <c r="L981" s="128"/>
      <c r="M981" s="128"/>
      <c r="N981" s="128"/>
      <c r="O981" s="128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</row>
    <row r="982" spans="1:45" s="129" customFormat="1" ht="24" customHeight="1" x14ac:dyDescent="0.2">
      <c r="A982" s="128"/>
      <c r="B982" s="130" t="s">
        <v>167</v>
      </c>
      <c r="C982" s="128"/>
      <c r="D982" s="130"/>
      <c r="E982" s="130"/>
      <c r="F982" s="128"/>
      <c r="G982" s="128"/>
      <c r="H982" s="123"/>
      <c r="I982" s="123"/>
      <c r="J982" s="132" t="s">
        <v>77</v>
      </c>
      <c r="K982" s="128"/>
      <c r="L982" s="128"/>
      <c r="M982" s="128"/>
      <c r="N982" s="128"/>
      <c r="O982" s="128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</row>
    <row r="983" spans="1:45" s="129" customFormat="1" ht="24" customHeight="1" x14ac:dyDescent="0.2">
      <c r="A983" s="130"/>
      <c r="B983" s="130" t="s">
        <v>3</v>
      </c>
      <c r="C983" s="128"/>
      <c r="D983" s="130"/>
      <c r="E983" s="130"/>
      <c r="F983" s="128"/>
      <c r="G983" s="128"/>
      <c r="H983" s="123"/>
      <c r="I983" s="123"/>
      <c r="J983" s="133" t="s">
        <v>168</v>
      </c>
      <c r="K983" s="128"/>
      <c r="L983" s="128"/>
      <c r="M983" s="128"/>
      <c r="N983" s="128"/>
      <c r="O983" s="128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</row>
    <row r="984" spans="1:45" s="129" customFormat="1" ht="24" customHeight="1" x14ac:dyDescent="0.2">
      <c r="A984" s="130"/>
      <c r="B984" s="130" t="s">
        <v>4</v>
      </c>
      <c r="C984" s="128"/>
      <c r="D984" s="130"/>
      <c r="E984" s="130"/>
      <c r="F984" s="128"/>
      <c r="G984" s="128"/>
      <c r="H984" s="123"/>
      <c r="I984" s="123"/>
      <c r="J984" s="123" t="s">
        <v>169</v>
      </c>
      <c r="K984" s="128"/>
      <c r="L984" s="128"/>
      <c r="M984" s="128"/>
      <c r="N984" s="134" t="s">
        <v>170</v>
      </c>
      <c r="O984" s="128"/>
      <c r="P984" s="135" t="s">
        <v>171</v>
      </c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</row>
    <row r="985" spans="1:45" s="129" customFormat="1" ht="24" customHeight="1" x14ac:dyDescent="0.2">
      <c r="A985" s="130"/>
      <c r="B985" s="130" t="s">
        <v>5</v>
      </c>
      <c r="C985" s="128"/>
      <c r="D985" s="130"/>
      <c r="E985" s="130"/>
      <c r="F985" s="128"/>
      <c r="G985" s="128"/>
      <c r="H985" s="123"/>
      <c r="I985" s="123"/>
      <c r="J985" s="123" t="s">
        <v>172</v>
      </c>
      <c r="K985" s="128"/>
      <c r="L985" s="128"/>
      <c r="M985" s="128"/>
      <c r="N985" s="134" t="s">
        <v>173</v>
      </c>
      <c r="O985" s="128"/>
      <c r="P985" s="135" t="s">
        <v>174</v>
      </c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</row>
    <row r="986" spans="1:45" s="129" customFormat="1" ht="24" customHeight="1" x14ac:dyDescent="0.2">
      <c r="A986" s="130"/>
      <c r="B986" s="130" t="s">
        <v>78</v>
      </c>
      <c r="C986" s="128"/>
      <c r="D986" s="130"/>
      <c r="E986" s="130"/>
      <c r="F986" s="128"/>
      <c r="G986" s="128"/>
      <c r="H986" s="123"/>
      <c r="I986" s="123"/>
      <c r="J986" s="128"/>
      <c r="K986" s="128"/>
      <c r="L986" s="128"/>
      <c r="M986" s="128"/>
      <c r="N986" s="128"/>
      <c r="O986" s="128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</row>
    <row r="987" spans="1:45" s="129" customFormat="1" ht="24" customHeight="1" x14ac:dyDescent="0.2">
      <c r="A987" s="130"/>
      <c r="B987" s="130" t="s">
        <v>79</v>
      </c>
      <c r="C987" s="128"/>
      <c r="D987" s="130"/>
      <c r="E987" s="130"/>
      <c r="F987" s="128"/>
      <c r="G987" s="128"/>
      <c r="H987" s="123"/>
      <c r="I987" s="123"/>
      <c r="J987" s="128"/>
      <c r="K987" s="128"/>
      <c r="L987" s="128"/>
      <c r="M987" s="128"/>
      <c r="N987" s="128"/>
      <c r="O987" s="128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</row>
    <row r="988" spans="1:45" s="129" customFormat="1" ht="24" customHeight="1" x14ac:dyDescent="0.2">
      <c r="A988" s="130"/>
      <c r="B988" s="130" t="s">
        <v>8</v>
      </c>
      <c r="C988" s="128"/>
      <c r="D988" s="130"/>
      <c r="E988" s="130"/>
      <c r="F988" s="128"/>
      <c r="G988" s="128"/>
      <c r="H988" s="123"/>
      <c r="I988" s="123"/>
      <c r="J988" s="128"/>
      <c r="K988" s="128"/>
      <c r="L988" s="128"/>
      <c r="M988" s="128"/>
      <c r="N988" s="128"/>
      <c r="O988" s="128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</row>
    <row r="989" spans="1:45" s="129" customFormat="1" ht="24" customHeight="1" x14ac:dyDescent="0.2">
      <c r="A989" s="130"/>
      <c r="B989" s="130" t="s">
        <v>81</v>
      </c>
      <c r="C989" s="128"/>
      <c r="D989" s="130"/>
      <c r="E989" s="130"/>
      <c r="F989" s="128"/>
      <c r="G989" s="128"/>
      <c r="H989" s="123"/>
      <c r="I989" s="123"/>
      <c r="J989" s="128"/>
      <c r="K989" s="128"/>
      <c r="L989" s="128"/>
      <c r="M989" s="128"/>
      <c r="N989" s="128"/>
      <c r="O989" s="128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</row>
    <row r="990" spans="1:45" s="128" customFormat="1" ht="24" customHeight="1" x14ac:dyDescent="0.2">
      <c r="A990" s="130"/>
      <c r="B990" s="130" t="s">
        <v>10</v>
      </c>
      <c r="D990" s="130"/>
      <c r="E990" s="130"/>
      <c r="H990" s="123"/>
      <c r="I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</row>
    <row r="991" spans="1:45" s="128" customFormat="1" ht="24" customHeight="1" x14ac:dyDescent="0.2">
      <c r="A991" s="130"/>
      <c r="B991" s="130" t="s">
        <v>82</v>
      </c>
      <c r="D991" s="130"/>
      <c r="E991" s="130"/>
      <c r="H991" s="123"/>
      <c r="I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</row>
    <row r="992" spans="1:45" s="128" customFormat="1" ht="24" customHeight="1" x14ac:dyDescent="0.2">
      <c r="A992" s="130"/>
      <c r="B992" s="130" t="s">
        <v>83</v>
      </c>
      <c r="D992" s="130"/>
      <c r="E992" s="130"/>
      <c r="H992" s="123"/>
      <c r="I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</row>
    <row r="993" spans="1:45" s="128" customFormat="1" ht="24" customHeight="1" x14ac:dyDescent="0.2">
      <c r="A993" s="130"/>
      <c r="B993" s="130" t="s">
        <v>84</v>
      </c>
      <c r="D993" s="130"/>
      <c r="E993" s="130"/>
      <c r="H993" s="123"/>
      <c r="I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</row>
    <row r="994" spans="1:45" s="128" customFormat="1" ht="24" customHeight="1" x14ac:dyDescent="0.2">
      <c r="A994" s="130"/>
      <c r="B994" s="130" t="s">
        <v>85</v>
      </c>
      <c r="D994" s="130"/>
      <c r="E994" s="130"/>
      <c r="H994" s="123"/>
      <c r="I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</row>
    <row r="995" spans="1:45" s="128" customFormat="1" ht="24" customHeight="1" x14ac:dyDescent="0.2">
      <c r="A995" s="130"/>
      <c r="B995" s="130" t="s">
        <v>86</v>
      </c>
      <c r="D995" s="130"/>
      <c r="E995" s="130"/>
      <c r="H995" s="123"/>
      <c r="I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</row>
    <row r="996" spans="1:45" s="128" customFormat="1" ht="24" customHeight="1" x14ac:dyDescent="0.2">
      <c r="A996" s="130"/>
      <c r="B996" s="130" t="s">
        <v>87</v>
      </c>
      <c r="D996" s="130"/>
      <c r="E996" s="130"/>
      <c r="H996" s="123"/>
      <c r="I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</row>
    <row r="997" spans="1:45" s="128" customFormat="1" ht="24" customHeight="1" x14ac:dyDescent="0.2">
      <c r="A997" s="130"/>
      <c r="B997" s="130" t="s">
        <v>88</v>
      </c>
      <c r="D997" s="130"/>
      <c r="E997" s="130"/>
      <c r="H997" s="123"/>
      <c r="I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</row>
    <row r="998" spans="1:45" s="128" customFormat="1" ht="24" customHeight="1" x14ac:dyDescent="0.2">
      <c r="A998" s="130"/>
      <c r="B998" s="130" t="s">
        <v>89</v>
      </c>
      <c r="D998" s="130"/>
      <c r="E998" s="130"/>
      <c r="H998" s="123"/>
      <c r="I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</row>
    <row r="999" spans="1:45" s="128" customFormat="1" ht="24" customHeight="1" x14ac:dyDescent="0.2">
      <c r="A999" s="130"/>
      <c r="B999" s="130" t="s">
        <v>90</v>
      </c>
      <c r="D999" s="130"/>
      <c r="E999" s="130"/>
      <c r="H999" s="123"/>
      <c r="I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</row>
    <row r="1000" spans="1:45" s="128" customFormat="1" ht="24" customHeight="1" x14ac:dyDescent="0.2">
      <c r="A1000" s="130"/>
      <c r="B1000" s="130" t="s">
        <v>91</v>
      </c>
      <c r="D1000" s="130"/>
      <c r="E1000" s="130"/>
      <c r="H1000" s="123"/>
      <c r="I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</row>
    <row r="1001" spans="1:45" s="128" customFormat="1" ht="24" customHeight="1" x14ac:dyDescent="0.2">
      <c r="A1001" s="130"/>
      <c r="B1001" s="130" t="s">
        <v>92</v>
      </c>
      <c r="D1001" s="130"/>
      <c r="E1001" s="130"/>
      <c r="H1001" s="123"/>
      <c r="I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</row>
    <row r="1002" spans="1:45" s="128" customFormat="1" ht="24" customHeight="1" x14ac:dyDescent="0.2">
      <c r="A1002" s="130"/>
      <c r="B1002" s="130" t="s">
        <v>93</v>
      </c>
      <c r="D1002" s="130"/>
      <c r="E1002" s="130"/>
      <c r="H1002" s="123"/>
      <c r="I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</row>
    <row r="1003" spans="1:45" s="128" customFormat="1" ht="24" customHeight="1" x14ac:dyDescent="0.2">
      <c r="A1003" s="130"/>
      <c r="B1003" s="130" t="s">
        <v>94</v>
      </c>
      <c r="D1003" s="130"/>
      <c r="E1003" s="130"/>
      <c r="H1003" s="123"/>
      <c r="I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</row>
    <row r="1004" spans="1:45" s="128" customFormat="1" ht="24" customHeight="1" x14ac:dyDescent="0.2">
      <c r="A1004" s="130"/>
      <c r="B1004" s="130"/>
      <c r="C1004" s="123"/>
      <c r="D1004" s="123"/>
      <c r="E1004" s="123"/>
      <c r="H1004" s="123"/>
      <c r="I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</row>
    <row r="1009" spans="6:6" x14ac:dyDescent="0.2">
      <c r="F1009" s="149"/>
    </row>
  </sheetData>
  <autoFilter ref="A7:AS971"/>
  <sortState ref="B9:AH126">
    <sortCondition descending="1" ref="G9:G126"/>
  </sortState>
  <mergeCells count="9">
    <mergeCell ref="A1:AS1"/>
    <mergeCell ref="T6:AD6"/>
    <mergeCell ref="AE6:AQ6"/>
    <mergeCell ref="I975:O975"/>
    <mergeCell ref="I976:O976"/>
    <mergeCell ref="B973:M973"/>
    <mergeCell ref="N6:S6"/>
    <mergeCell ref="A970:M970"/>
    <mergeCell ref="A971:M971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880"/>
  <sheetViews>
    <sheetView showGridLines="0" workbookViewId="0">
      <pane ySplit="7" topLeftCell="A8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5" customWidth="1"/>
    <col min="2" max="2" width="4.85546875" style="55" customWidth="1"/>
    <col min="3" max="3" width="4.42578125" style="54" customWidth="1"/>
    <col min="4" max="4" width="8.42578125" style="58" customWidth="1"/>
    <col min="5" max="5" width="7.5703125" style="58" bestFit="1" customWidth="1"/>
    <col min="6" max="6" width="12.85546875" style="55" bestFit="1" customWidth="1"/>
    <col min="7" max="7" width="4.5703125" style="55" customWidth="1"/>
    <col min="8" max="8" width="6.28515625" style="55" customWidth="1"/>
    <col min="9" max="9" width="5.5703125" style="55" customWidth="1"/>
    <col min="10" max="10" width="17.42578125" style="53" bestFit="1" customWidth="1"/>
    <col min="11" max="11" width="13.140625" style="53" customWidth="1"/>
    <col min="12" max="12" width="32.140625" style="55" bestFit="1" customWidth="1"/>
    <col min="13" max="13" width="11.28515625" style="55" bestFit="1" customWidth="1"/>
    <col min="14" max="14" width="10.42578125" style="56" customWidth="1"/>
    <col min="15" max="15" width="13.28515625" style="56" bestFit="1" customWidth="1"/>
    <col min="16" max="16" width="12.85546875" style="53" customWidth="1"/>
    <col min="17" max="17" width="13.28515625" style="53" customWidth="1"/>
    <col min="18" max="18" width="13.5703125" style="56" customWidth="1"/>
    <col min="19" max="19" width="17.42578125" style="53" bestFit="1" customWidth="1"/>
    <col min="20" max="20" width="14" style="53" customWidth="1"/>
    <col min="21" max="21" width="11.28515625" style="53" customWidth="1"/>
    <col min="22" max="22" width="15.85546875" style="53" bestFit="1" customWidth="1"/>
    <col min="23" max="23" width="13.5703125" style="53" customWidth="1"/>
    <col min="24" max="24" width="11.28515625" style="53" bestFit="1" customWidth="1"/>
    <col min="25" max="25" width="11.42578125" style="53" bestFit="1" customWidth="1"/>
    <col min="26" max="26" width="16.28515625" style="53" customWidth="1"/>
    <col min="27" max="27" width="13.5703125" style="53" customWidth="1"/>
    <col min="28" max="28" width="11.7109375" style="57" customWidth="1"/>
    <col min="29" max="29" width="13.28515625" style="53" bestFit="1" customWidth="1"/>
    <col min="30" max="30" width="12" style="53" bestFit="1" customWidth="1"/>
    <col min="31" max="31" width="12.7109375" style="53" bestFit="1" customWidth="1"/>
    <col min="32" max="32" width="14" style="53" customWidth="1"/>
    <col min="33" max="33" width="14.5703125" style="53" bestFit="1" customWidth="1"/>
    <col min="34" max="34" width="14" style="56" customWidth="1"/>
    <col min="35" max="35" width="18.28515625" style="56" bestFit="1" customWidth="1"/>
    <col min="36" max="36" width="13.5703125" style="53" customWidth="1"/>
    <col min="37" max="37" width="11.28515625" style="53" bestFit="1" customWidth="1"/>
    <col min="38" max="38" width="9.85546875" style="53" bestFit="1" customWidth="1"/>
    <col min="39" max="39" width="14.28515625" style="53" customWidth="1"/>
    <col min="40" max="40" width="13.140625" style="53" bestFit="1" customWidth="1"/>
    <col min="41" max="41" width="14.28515625" style="53" bestFit="1" customWidth="1"/>
    <col min="42" max="42" width="13.85546875" style="53" bestFit="1" customWidth="1"/>
    <col min="43" max="43" width="13.28515625" style="53" bestFit="1" customWidth="1"/>
    <col min="44" max="44" width="13.140625" style="53" bestFit="1" customWidth="1"/>
    <col min="45" max="49" width="12.5703125" style="53" customWidth="1"/>
    <col min="50" max="50" width="14.85546875" style="53" bestFit="1" customWidth="1"/>
    <col min="51" max="51" width="15.85546875" style="53" bestFit="1" customWidth="1"/>
    <col min="52" max="54" width="16.140625" style="53" customWidth="1"/>
    <col min="55" max="16384" width="11.42578125" style="53"/>
  </cols>
  <sheetData>
    <row r="1" spans="1:54" ht="44.25" customHeight="1" x14ac:dyDescent="0.2">
      <c r="A1" s="158" t="s">
        <v>218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</row>
    <row r="2" spans="1:54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3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54" ht="16.5" customHeight="1" x14ac:dyDescent="0.2">
      <c r="A3" s="5"/>
      <c r="B3" s="5"/>
      <c r="D3" s="13"/>
      <c r="E3" s="13"/>
      <c r="F3" s="1"/>
      <c r="G3" s="1"/>
      <c r="H3" s="1"/>
      <c r="I3" s="1"/>
      <c r="AR3" s="114"/>
    </row>
    <row r="4" spans="1:54" ht="16.5" customHeight="1" x14ac:dyDescent="0.2">
      <c r="A4" s="5"/>
      <c r="B4" s="5"/>
      <c r="D4" s="13"/>
      <c r="E4" s="13"/>
      <c r="F4" s="1"/>
      <c r="G4" s="1"/>
      <c r="H4" s="1"/>
      <c r="I4" s="1"/>
      <c r="AR4" s="114"/>
    </row>
    <row r="5" spans="1:54" ht="22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54" ht="25.5" customHeight="1" x14ac:dyDescent="0.2">
      <c r="A6" s="21"/>
      <c r="M6" s="153" t="s">
        <v>148</v>
      </c>
      <c r="N6" s="154"/>
      <c r="O6" s="154"/>
      <c r="P6" s="154"/>
      <c r="Q6" s="154"/>
      <c r="R6" s="166"/>
      <c r="S6" s="167" t="s">
        <v>150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60"/>
      <c r="AG6" s="161" t="s">
        <v>149</v>
      </c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</row>
    <row r="7" spans="1:54" s="98" customFormat="1" ht="63.75" customHeight="1" thickBot="1" x14ac:dyDescent="0.25">
      <c r="A7" s="142" t="s">
        <v>0</v>
      </c>
      <c r="B7" s="142" t="s">
        <v>1</v>
      </c>
      <c r="C7" s="143" t="s">
        <v>12</v>
      </c>
      <c r="D7" s="144" t="s">
        <v>2</v>
      </c>
      <c r="E7" s="145" t="s">
        <v>176</v>
      </c>
      <c r="F7" s="146" t="s">
        <v>4</v>
      </c>
      <c r="G7" s="147" t="s">
        <v>5</v>
      </c>
      <c r="H7" s="147" t="s">
        <v>204</v>
      </c>
      <c r="I7" s="147" t="s">
        <v>7</v>
      </c>
      <c r="J7" s="146" t="s">
        <v>8</v>
      </c>
      <c r="K7" s="146" t="s">
        <v>9</v>
      </c>
      <c r="L7" s="146" t="s">
        <v>10</v>
      </c>
      <c r="M7" s="92" t="s">
        <v>182</v>
      </c>
      <c r="N7" s="93" t="s">
        <v>153</v>
      </c>
      <c r="O7" s="93" t="s">
        <v>154</v>
      </c>
      <c r="P7" s="92" t="s">
        <v>183</v>
      </c>
      <c r="Q7" s="92" t="s">
        <v>147</v>
      </c>
      <c r="R7" s="93" t="s">
        <v>155</v>
      </c>
      <c r="S7" s="92" t="s">
        <v>184</v>
      </c>
      <c r="T7" s="92" t="s">
        <v>185</v>
      </c>
      <c r="U7" s="92" t="s">
        <v>186</v>
      </c>
      <c r="V7" s="92" t="s">
        <v>187</v>
      </c>
      <c r="W7" s="92" t="s">
        <v>188</v>
      </c>
      <c r="X7" s="92" t="s">
        <v>216</v>
      </c>
      <c r="Y7" s="92" t="s">
        <v>189</v>
      </c>
      <c r="Z7" s="92" t="s">
        <v>205</v>
      </c>
      <c r="AA7" s="93" t="s">
        <v>190</v>
      </c>
      <c r="AB7" s="92" t="s">
        <v>191</v>
      </c>
      <c r="AC7" s="92" t="s">
        <v>192</v>
      </c>
      <c r="AD7" s="93" t="s">
        <v>193</v>
      </c>
      <c r="AE7" s="93" t="s">
        <v>206</v>
      </c>
      <c r="AF7" s="93" t="s">
        <v>156</v>
      </c>
      <c r="AG7" s="99" t="s">
        <v>207</v>
      </c>
      <c r="AH7" s="95" t="s">
        <v>208</v>
      </c>
      <c r="AI7" s="95" t="s">
        <v>209</v>
      </c>
      <c r="AJ7" s="95" t="s">
        <v>210</v>
      </c>
      <c r="AK7" s="95" t="s">
        <v>198</v>
      </c>
      <c r="AL7" s="95" t="s">
        <v>98</v>
      </c>
      <c r="AM7" s="95" t="s">
        <v>199</v>
      </c>
      <c r="AN7" s="95" t="s">
        <v>200</v>
      </c>
      <c r="AO7" s="95" t="s">
        <v>201</v>
      </c>
      <c r="AP7" s="95" t="s">
        <v>202</v>
      </c>
      <c r="AQ7" s="95" t="s">
        <v>211</v>
      </c>
      <c r="AR7" s="95" t="s">
        <v>212</v>
      </c>
      <c r="AS7" s="95" t="s">
        <v>213</v>
      </c>
      <c r="AT7" s="95" t="s">
        <v>214</v>
      </c>
      <c r="AU7" s="95" t="s">
        <v>99</v>
      </c>
      <c r="AV7" s="95" t="s">
        <v>100</v>
      </c>
      <c r="AW7" s="95" t="s">
        <v>215</v>
      </c>
      <c r="AX7" s="95" t="s">
        <v>101</v>
      </c>
      <c r="AY7" s="94" t="s">
        <v>11</v>
      </c>
      <c r="AZ7" s="96" t="s">
        <v>13</v>
      </c>
      <c r="BA7" s="97"/>
      <c r="BB7" s="97"/>
    </row>
    <row r="8" spans="1:54" s="59" customForma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72">
        <v>35370</v>
      </c>
      <c r="G8" s="24"/>
      <c r="H8" s="71">
        <v>35</v>
      </c>
      <c r="I8" s="24" t="s">
        <v>102</v>
      </c>
      <c r="J8" s="70" t="s">
        <v>103</v>
      </c>
      <c r="K8" s="73" t="s">
        <v>70</v>
      </c>
      <c r="L8" s="70" t="s">
        <v>104</v>
      </c>
      <c r="M8" s="74">
        <v>12825.9</v>
      </c>
      <c r="N8" s="32"/>
      <c r="O8" s="32">
        <f t="shared" ref="O8:O71" si="0">M8+N8</f>
        <v>12825.9</v>
      </c>
      <c r="P8" s="74">
        <v>955.5</v>
      </c>
      <c r="Q8" s="32"/>
      <c r="R8" s="32"/>
      <c r="S8" s="33">
        <f t="shared" ref="S8:S71" si="1">(M8*17.5%)</f>
        <v>2244.5324999999998</v>
      </c>
      <c r="T8" s="32">
        <f t="shared" ref="T8:T71" si="2">M8*3%</f>
        <v>384.77699999999999</v>
      </c>
      <c r="U8" s="75">
        <f t="shared" ref="U8:U71" si="3">(M8+W8)*6%</f>
        <v>1192.8083999999999</v>
      </c>
      <c r="V8" s="32">
        <f t="shared" ref="V8:V71" si="4">M8*2%</f>
        <v>256.51799999999997</v>
      </c>
      <c r="W8" s="74">
        <v>7054.24</v>
      </c>
      <c r="X8" s="74">
        <v>462</v>
      </c>
      <c r="Y8" s="74">
        <v>66.5</v>
      </c>
      <c r="Z8" s="74">
        <v>788.56</v>
      </c>
      <c r="AA8" s="74">
        <v>0</v>
      </c>
      <c r="AB8" s="74">
        <v>0</v>
      </c>
      <c r="AC8" s="74">
        <v>0</v>
      </c>
      <c r="AD8" s="74">
        <v>0</v>
      </c>
      <c r="AE8" s="32">
        <v>0</v>
      </c>
      <c r="AF8" s="32">
        <f t="shared" ref="AF8:AF71" si="5">M8*1.7%</f>
        <v>218.0403</v>
      </c>
      <c r="AG8" s="32">
        <f>(M8*4%)*11</f>
        <v>5643.3959999999997</v>
      </c>
      <c r="AH8" s="32">
        <f t="shared" ref="AH8:AH71" si="6">(M8+W8+X8)/30*24</f>
        <v>16273.712</v>
      </c>
      <c r="AI8" s="32">
        <f t="shared" ref="AI8:AI71" si="7">(M8+W8+X8)/30*50</f>
        <v>33903.566666666666</v>
      </c>
      <c r="AJ8" s="32">
        <v>6412.95</v>
      </c>
      <c r="AK8" s="32">
        <f t="shared" ref="AK8:AK71" si="8">(M8/30)*15</f>
        <v>6412.95</v>
      </c>
      <c r="AL8" s="32">
        <v>876.2</v>
      </c>
      <c r="AM8" s="32">
        <f t="shared" ref="AM8:AM71" si="9">(M8+W8+X8)/30*3</f>
        <v>2034.2139999999999</v>
      </c>
      <c r="AN8" s="32">
        <f t="shared" ref="AN8:AN71" si="10">(M8+W8+X8)/30*5</f>
        <v>3390.3566666666666</v>
      </c>
      <c r="AO8" s="32">
        <f t="shared" ref="AO8:AO71" si="11">(M8+W8+X8)/30*15</f>
        <v>10171.07</v>
      </c>
      <c r="AP8" s="32">
        <f t="shared" ref="AP8:AP71" si="12">(M8+W8+X8)/30*9</f>
        <v>6102.6419999999998</v>
      </c>
      <c r="AQ8" s="32">
        <v>3580.6</v>
      </c>
      <c r="AR8" s="32"/>
      <c r="AS8" s="74"/>
      <c r="AT8" s="32"/>
      <c r="AU8" s="32"/>
      <c r="AV8" s="32"/>
      <c r="AW8" s="32"/>
      <c r="AX8" s="32"/>
      <c r="AY8" s="76">
        <f t="shared" ref="AY8:AY13" si="13">(O8+P8+Q8+R8+S8+T8+U8+V8+W8+X8+Y8+Z8+AA8+AB8+AC8+AD8+AE8+AF8)*12+(AG8+AH8+AI8+AJ8+AK8+AL8+AM8+AN8+AO8+AP8+AQ8+AR8+AS8+AT8+AU8+AV8+AW8+AX8)</f>
        <v>412194.17173333338</v>
      </c>
      <c r="AZ8" s="77"/>
      <c r="BA8" s="7"/>
      <c r="BB8" s="7"/>
    </row>
    <row r="9" spans="1:54" s="59" customFormat="1" x14ac:dyDescent="0.2">
      <c r="A9" s="24">
        <f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72">
        <v>35370</v>
      </c>
      <c r="G9" s="24"/>
      <c r="H9" s="71">
        <v>38</v>
      </c>
      <c r="I9" s="24" t="s">
        <v>102</v>
      </c>
      <c r="J9" s="70" t="s">
        <v>103</v>
      </c>
      <c r="K9" s="73" t="s">
        <v>70</v>
      </c>
      <c r="L9" s="70" t="s">
        <v>104</v>
      </c>
      <c r="M9" s="74">
        <v>13925.1</v>
      </c>
      <c r="N9" s="32"/>
      <c r="O9" s="32">
        <f t="shared" si="0"/>
        <v>13925.1</v>
      </c>
      <c r="P9" s="74">
        <v>1037.4000000000001</v>
      </c>
      <c r="Q9" s="32"/>
      <c r="R9" s="32"/>
      <c r="S9" s="33">
        <f t="shared" si="1"/>
        <v>2436.8924999999999</v>
      </c>
      <c r="T9" s="32">
        <f t="shared" si="2"/>
        <v>417.75299999999999</v>
      </c>
      <c r="U9" s="75">
        <f t="shared" si="3"/>
        <v>1295.0340000000001</v>
      </c>
      <c r="V9" s="32">
        <f t="shared" si="4"/>
        <v>278.50200000000001</v>
      </c>
      <c r="W9" s="74">
        <v>7658.8</v>
      </c>
      <c r="X9" s="74">
        <v>501.6</v>
      </c>
      <c r="Y9" s="74">
        <v>72.2</v>
      </c>
      <c r="Z9" s="74">
        <v>856.14</v>
      </c>
      <c r="AA9" s="74">
        <v>0</v>
      </c>
      <c r="AB9" s="74">
        <v>0</v>
      </c>
      <c r="AC9" s="74">
        <v>0</v>
      </c>
      <c r="AD9" s="74">
        <v>0</v>
      </c>
      <c r="AE9" s="32">
        <v>0</v>
      </c>
      <c r="AF9" s="32">
        <f t="shared" si="5"/>
        <v>236.72670000000002</v>
      </c>
      <c r="AG9" s="32">
        <f t="shared" ref="AG9:AG72" si="14">(M9*4%)*11</f>
        <v>6127.0439999999999</v>
      </c>
      <c r="AH9" s="32">
        <f t="shared" si="6"/>
        <v>17668.399999999998</v>
      </c>
      <c r="AI9" s="32">
        <f t="shared" si="7"/>
        <v>36809.166666666664</v>
      </c>
      <c r="AJ9" s="32">
        <v>6962.55</v>
      </c>
      <c r="AK9" s="32">
        <f t="shared" si="8"/>
        <v>6962.55</v>
      </c>
      <c r="AL9" s="32">
        <v>876.2</v>
      </c>
      <c r="AM9" s="32">
        <f t="shared" si="9"/>
        <v>2208.5499999999997</v>
      </c>
      <c r="AN9" s="32">
        <f t="shared" si="10"/>
        <v>3680.9166666666665</v>
      </c>
      <c r="AO9" s="32">
        <f t="shared" si="11"/>
        <v>11042.75</v>
      </c>
      <c r="AP9" s="32">
        <f t="shared" si="12"/>
        <v>6625.65</v>
      </c>
      <c r="AQ9" s="32">
        <v>3580.6</v>
      </c>
      <c r="AR9" s="32"/>
      <c r="AS9" s="74"/>
      <c r="AT9" s="32"/>
      <c r="AU9" s="32"/>
      <c r="AV9" s="32"/>
      <c r="AW9" s="32"/>
      <c r="AX9" s="32"/>
      <c r="AY9" s="76">
        <f t="shared" si="13"/>
        <v>447138.15573333332</v>
      </c>
      <c r="AZ9" s="78"/>
      <c r="BA9" s="7"/>
      <c r="BB9" s="7"/>
    </row>
    <row r="10" spans="1:54" s="59" customFormat="1" x14ac:dyDescent="0.2">
      <c r="A10" s="24">
        <f t="shared" ref="A10:A73" si="15">A9+1</f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72">
        <v>36039</v>
      </c>
      <c r="G10" s="24"/>
      <c r="H10" s="71">
        <v>26</v>
      </c>
      <c r="I10" s="24" t="s">
        <v>102</v>
      </c>
      <c r="J10" s="70" t="s">
        <v>133</v>
      </c>
      <c r="K10" s="73" t="s">
        <v>70</v>
      </c>
      <c r="L10" s="70" t="s">
        <v>104</v>
      </c>
      <c r="M10" s="74">
        <v>13346.1</v>
      </c>
      <c r="N10" s="32"/>
      <c r="O10" s="32">
        <f t="shared" si="0"/>
        <v>13346.1</v>
      </c>
      <c r="P10" s="74">
        <v>1254.8</v>
      </c>
      <c r="Q10" s="32"/>
      <c r="R10" s="32"/>
      <c r="S10" s="33">
        <f t="shared" si="1"/>
        <v>2335.5675000000001</v>
      </c>
      <c r="T10" s="32">
        <f t="shared" si="2"/>
        <v>400.38299999999998</v>
      </c>
      <c r="U10" s="75">
        <f t="shared" si="3"/>
        <v>1141.0920000000001</v>
      </c>
      <c r="V10" s="32">
        <f t="shared" si="4"/>
        <v>266.92200000000003</v>
      </c>
      <c r="W10" s="74">
        <v>5672.1</v>
      </c>
      <c r="X10" s="74">
        <v>451.96</v>
      </c>
      <c r="Y10" s="74">
        <v>64.7</v>
      </c>
      <c r="Z10" s="74">
        <v>585.78</v>
      </c>
      <c r="AA10" s="74">
        <v>0</v>
      </c>
      <c r="AB10" s="74">
        <v>0</v>
      </c>
      <c r="AC10" s="74">
        <v>0</v>
      </c>
      <c r="AD10" s="74">
        <v>0</v>
      </c>
      <c r="AE10" s="32">
        <v>0</v>
      </c>
      <c r="AF10" s="32">
        <f t="shared" si="5"/>
        <v>226.88370000000003</v>
      </c>
      <c r="AG10" s="32">
        <f t="shared" si="14"/>
        <v>5872.2840000000006</v>
      </c>
      <c r="AH10" s="32">
        <f t="shared" si="6"/>
        <v>15576.127999999999</v>
      </c>
      <c r="AI10" s="32">
        <f t="shared" si="7"/>
        <v>32450.266666666663</v>
      </c>
      <c r="AJ10" s="32">
        <v>6673.05</v>
      </c>
      <c r="AK10" s="32">
        <f t="shared" si="8"/>
        <v>6673.05</v>
      </c>
      <c r="AL10" s="32">
        <v>876.2</v>
      </c>
      <c r="AM10" s="32">
        <f t="shared" si="9"/>
        <v>1947.0159999999998</v>
      </c>
      <c r="AN10" s="32">
        <f t="shared" si="10"/>
        <v>3245.0266666666666</v>
      </c>
      <c r="AO10" s="32">
        <f t="shared" si="11"/>
        <v>9735.08</v>
      </c>
      <c r="AP10" s="32">
        <f t="shared" si="12"/>
        <v>5841.0479999999998</v>
      </c>
      <c r="AQ10" s="32">
        <v>3580.6</v>
      </c>
      <c r="AR10" s="32"/>
      <c r="AS10" s="74"/>
      <c r="AT10" s="32"/>
      <c r="AU10" s="32"/>
      <c r="AV10" s="32"/>
      <c r="AW10" s="32"/>
      <c r="AX10" s="32"/>
      <c r="AY10" s="76">
        <f t="shared" si="13"/>
        <v>401425.20773333334</v>
      </c>
      <c r="AZ10" s="78"/>
      <c r="BA10" s="7"/>
      <c r="BB10" s="7"/>
    </row>
    <row r="11" spans="1:54" s="59" customFormat="1" x14ac:dyDescent="0.2">
      <c r="A11" s="24">
        <f>A10+1</f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72">
        <v>35674</v>
      </c>
      <c r="G11" s="24"/>
      <c r="H11" s="71">
        <v>40</v>
      </c>
      <c r="I11" s="24" t="s">
        <v>102</v>
      </c>
      <c r="J11" s="70" t="s">
        <v>135</v>
      </c>
      <c r="K11" s="73" t="s">
        <v>70</v>
      </c>
      <c r="L11" s="70" t="s">
        <v>104</v>
      </c>
      <c r="M11" s="74">
        <v>19419.599999999999</v>
      </c>
      <c r="N11" s="32"/>
      <c r="O11" s="32">
        <f t="shared" si="0"/>
        <v>19419.599999999999</v>
      </c>
      <c r="P11" s="74">
        <v>1364</v>
      </c>
      <c r="Q11" s="32"/>
      <c r="R11" s="32"/>
      <c r="S11" s="33">
        <f t="shared" si="1"/>
        <v>3398.4299999999994</v>
      </c>
      <c r="T11" s="32">
        <f t="shared" si="2"/>
        <v>582.58799999999997</v>
      </c>
      <c r="U11" s="75">
        <f t="shared" si="3"/>
        <v>1776.8939999999998</v>
      </c>
      <c r="V11" s="32">
        <f t="shared" si="4"/>
        <v>388.392</v>
      </c>
      <c r="W11" s="74">
        <v>10195.299999999999</v>
      </c>
      <c r="X11" s="74">
        <v>652.46</v>
      </c>
      <c r="Y11" s="74">
        <v>93.46</v>
      </c>
      <c r="Z11" s="74">
        <v>901.2</v>
      </c>
      <c r="AA11" s="74">
        <v>0</v>
      </c>
      <c r="AB11" s="74">
        <v>0</v>
      </c>
      <c r="AC11" s="74">
        <v>0</v>
      </c>
      <c r="AD11" s="74">
        <v>0</v>
      </c>
      <c r="AE11" s="32">
        <v>0</v>
      </c>
      <c r="AF11" s="32">
        <f t="shared" si="5"/>
        <v>330.13319999999999</v>
      </c>
      <c r="AG11" s="32">
        <f t="shared" si="14"/>
        <v>8544.6239999999998</v>
      </c>
      <c r="AH11" s="32">
        <f t="shared" si="6"/>
        <v>24213.887999999999</v>
      </c>
      <c r="AI11" s="32">
        <f t="shared" si="7"/>
        <v>50445.599999999999</v>
      </c>
      <c r="AJ11" s="32">
        <v>9709.7999999999993</v>
      </c>
      <c r="AK11" s="32">
        <f t="shared" si="8"/>
        <v>9709.7999999999993</v>
      </c>
      <c r="AL11" s="32">
        <v>876.2</v>
      </c>
      <c r="AM11" s="32">
        <f t="shared" si="9"/>
        <v>3026.7359999999999</v>
      </c>
      <c r="AN11" s="32">
        <f t="shared" si="10"/>
        <v>5044.5599999999995</v>
      </c>
      <c r="AO11" s="32">
        <f t="shared" si="11"/>
        <v>15133.679999999998</v>
      </c>
      <c r="AP11" s="32">
        <f t="shared" si="12"/>
        <v>9080.2079999999987</v>
      </c>
      <c r="AQ11" s="32">
        <v>6139.45</v>
      </c>
      <c r="AR11" s="32"/>
      <c r="AS11" s="74"/>
      <c r="AT11" s="32"/>
      <c r="AU11" s="32"/>
      <c r="AV11" s="32"/>
      <c r="AW11" s="32"/>
      <c r="AX11" s="32"/>
      <c r="AY11" s="76">
        <f t="shared" si="13"/>
        <v>611154.03239999991</v>
      </c>
      <c r="AZ11" s="78"/>
      <c r="BA11" s="7"/>
      <c r="BB11" s="7"/>
    </row>
    <row r="12" spans="1:54" s="59" customFormat="1" x14ac:dyDescent="0.2">
      <c r="A12" s="24">
        <f t="shared" si="15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72">
        <v>35674</v>
      </c>
      <c r="G12" s="24"/>
      <c r="H12" s="71">
        <v>30</v>
      </c>
      <c r="I12" s="24" t="s">
        <v>102</v>
      </c>
      <c r="J12" s="70" t="s">
        <v>105</v>
      </c>
      <c r="K12" s="73" t="s">
        <v>70</v>
      </c>
      <c r="L12" s="70" t="s">
        <v>104</v>
      </c>
      <c r="M12" s="74">
        <v>16185</v>
      </c>
      <c r="N12" s="32"/>
      <c r="O12" s="32">
        <f t="shared" si="0"/>
        <v>16185</v>
      </c>
      <c r="P12" s="74">
        <v>819</v>
      </c>
      <c r="Q12" s="32"/>
      <c r="R12" s="32"/>
      <c r="S12" s="33">
        <f t="shared" si="1"/>
        <v>2832.375</v>
      </c>
      <c r="T12" s="32">
        <f t="shared" si="2"/>
        <v>485.54999999999995</v>
      </c>
      <c r="U12" s="75">
        <f t="shared" si="3"/>
        <v>1480.9212</v>
      </c>
      <c r="V12" s="32">
        <f t="shared" si="4"/>
        <v>323.7</v>
      </c>
      <c r="W12" s="74">
        <v>8497.02</v>
      </c>
      <c r="X12" s="74">
        <v>615</v>
      </c>
      <c r="Y12" s="74">
        <v>88.5</v>
      </c>
      <c r="Z12" s="74">
        <v>675.9</v>
      </c>
      <c r="AA12" s="74">
        <v>0</v>
      </c>
      <c r="AB12" s="74">
        <v>0</v>
      </c>
      <c r="AC12" s="74">
        <v>0</v>
      </c>
      <c r="AD12" s="74">
        <v>0</v>
      </c>
      <c r="AE12" s="32">
        <v>0</v>
      </c>
      <c r="AF12" s="32">
        <f t="shared" si="5"/>
        <v>275.14500000000004</v>
      </c>
      <c r="AG12" s="32">
        <f t="shared" si="14"/>
        <v>7121.4</v>
      </c>
      <c r="AH12" s="32">
        <f t="shared" si="6"/>
        <v>20237.616000000002</v>
      </c>
      <c r="AI12" s="32">
        <f t="shared" si="7"/>
        <v>42161.700000000004</v>
      </c>
      <c r="AJ12" s="32">
        <v>8092.5</v>
      </c>
      <c r="AK12" s="32">
        <f t="shared" si="8"/>
        <v>8092.5</v>
      </c>
      <c r="AL12" s="32">
        <v>876.2</v>
      </c>
      <c r="AM12" s="32">
        <f t="shared" si="9"/>
        <v>2529.7020000000002</v>
      </c>
      <c r="AN12" s="32">
        <f t="shared" si="10"/>
        <v>4216.17</v>
      </c>
      <c r="AO12" s="32">
        <f t="shared" si="11"/>
        <v>12648.51</v>
      </c>
      <c r="AP12" s="32">
        <f t="shared" si="12"/>
        <v>7589.1060000000007</v>
      </c>
      <c r="AQ12" s="32">
        <v>3580.6</v>
      </c>
      <c r="AR12" s="32"/>
      <c r="AS12" s="74"/>
      <c r="AT12" s="32"/>
      <c r="AU12" s="32"/>
      <c r="AV12" s="32"/>
      <c r="AW12" s="32"/>
      <c r="AX12" s="32"/>
      <c r="AY12" s="76">
        <f t="shared" si="13"/>
        <v>504483.33840000007</v>
      </c>
      <c r="AZ12" s="78"/>
      <c r="BA12" s="7"/>
      <c r="BB12" s="7"/>
    </row>
    <row r="13" spans="1:54" s="59" customFormat="1" x14ac:dyDescent="0.2">
      <c r="A13" s="24">
        <f>A12+1</f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72">
        <v>36281</v>
      </c>
      <c r="G13" s="24"/>
      <c r="H13" s="71">
        <v>30</v>
      </c>
      <c r="I13" s="24" t="s">
        <v>102</v>
      </c>
      <c r="J13" s="70" t="s">
        <v>132</v>
      </c>
      <c r="K13" s="73" t="s">
        <v>70</v>
      </c>
      <c r="L13" s="70" t="s">
        <v>104</v>
      </c>
      <c r="M13" s="74">
        <v>12134.7</v>
      </c>
      <c r="N13" s="32"/>
      <c r="O13" s="32">
        <f t="shared" si="0"/>
        <v>12134.7</v>
      </c>
      <c r="P13" s="74">
        <v>1091</v>
      </c>
      <c r="Q13" s="32"/>
      <c r="R13" s="32"/>
      <c r="S13" s="33">
        <f t="shared" si="1"/>
        <v>2123.5725000000002</v>
      </c>
      <c r="T13" s="32">
        <f t="shared" si="2"/>
        <v>364.041</v>
      </c>
      <c r="U13" s="75">
        <f t="shared" si="3"/>
        <v>1019.3148000000001</v>
      </c>
      <c r="V13" s="32">
        <f t="shared" si="4"/>
        <v>242.69400000000002</v>
      </c>
      <c r="W13" s="74">
        <v>4853.88</v>
      </c>
      <c r="X13" s="74">
        <v>430.96</v>
      </c>
      <c r="Y13" s="74">
        <v>57.56</v>
      </c>
      <c r="Z13" s="74">
        <v>675.9</v>
      </c>
      <c r="AA13" s="74">
        <v>0</v>
      </c>
      <c r="AB13" s="74">
        <v>0</v>
      </c>
      <c r="AC13" s="74">
        <v>0</v>
      </c>
      <c r="AD13" s="74">
        <v>0</v>
      </c>
      <c r="AE13" s="32">
        <v>0</v>
      </c>
      <c r="AF13" s="32">
        <f t="shared" si="5"/>
        <v>206.28990000000002</v>
      </c>
      <c r="AG13" s="32">
        <f t="shared" si="14"/>
        <v>5339.268</v>
      </c>
      <c r="AH13" s="32">
        <f t="shared" si="6"/>
        <v>13935.632000000001</v>
      </c>
      <c r="AI13" s="32">
        <f t="shared" si="7"/>
        <v>29032.566666666669</v>
      </c>
      <c r="AJ13" s="32">
        <v>6067.35</v>
      </c>
      <c r="AK13" s="32">
        <f t="shared" si="8"/>
        <v>6067.35</v>
      </c>
      <c r="AL13" s="32">
        <v>876.2</v>
      </c>
      <c r="AM13" s="32">
        <f t="shared" si="9"/>
        <v>1741.9540000000002</v>
      </c>
      <c r="AN13" s="32">
        <f t="shared" si="10"/>
        <v>2903.2566666666667</v>
      </c>
      <c r="AO13" s="32">
        <f t="shared" si="11"/>
        <v>8709.77</v>
      </c>
      <c r="AP13" s="32">
        <f t="shared" si="12"/>
        <v>5225.8620000000001</v>
      </c>
      <c r="AQ13" s="32">
        <v>3580.6</v>
      </c>
      <c r="AR13" s="32">
        <f>(M13+W13+X13)/30*40</f>
        <v>23226.053333333333</v>
      </c>
      <c r="AS13" s="74"/>
      <c r="AT13" s="32"/>
      <c r="AU13" s="32"/>
      <c r="AV13" s="32"/>
      <c r="AW13" s="32"/>
      <c r="AX13" s="32"/>
      <c r="AY13" s="76">
        <f t="shared" si="13"/>
        <v>385104.8090666667</v>
      </c>
      <c r="AZ13" s="78"/>
      <c r="BA13" s="7"/>
      <c r="BB13" s="7"/>
    </row>
    <row r="14" spans="1:54" s="59" customFormat="1" x14ac:dyDescent="0.2">
      <c r="A14" s="24">
        <f t="shared" si="15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72">
        <v>36404</v>
      </c>
      <c r="G14" s="24"/>
      <c r="H14" s="71">
        <v>23</v>
      </c>
      <c r="I14" s="24" t="s">
        <v>102</v>
      </c>
      <c r="J14" s="70" t="s">
        <v>103</v>
      </c>
      <c r="K14" s="73" t="s">
        <v>70</v>
      </c>
      <c r="L14" s="70" t="s">
        <v>104</v>
      </c>
      <c r="M14" s="74">
        <v>8428.5</v>
      </c>
      <c r="N14" s="32"/>
      <c r="O14" s="32">
        <f t="shared" si="0"/>
        <v>8428.5</v>
      </c>
      <c r="P14" s="74">
        <v>627.9</v>
      </c>
      <c r="Q14" s="32"/>
      <c r="R14" s="32"/>
      <c r="S14" s="33">
        <f t="shared" si="1"/>
        <v>1474.9875</v>
      </c>
      <c r="T14" s="32">
        <f t="shared" si="2"/>
        <v>252.85499999999999</v>
      </c>
      <c r="U14" s="75">
        <f t="shared" si="3"/>
        <v>707.99399999999991</v>
      </c>
      <c r="V14" s="32">
        <f t="shared" si="4"/>
        <v>168.57</v>
      </c>
      <c r="W14" s="74">
        <v>3371.4</v>
      </c>
      <c r="X14" s="74">
        <v>303.60000000000002</v>
      </c>
      <c r="Y14" s="74">
        <v>43.7</v>
      </c>
      <c r="Z14" s="74">
        <v>518.20000000000005</v>
      </c>
      <c r="AA14" s="74">
        <v>0</v>
      </c>
      <c r="AB14" s="74">
        <v>0</v>
      </c>
      <c r="AC14" s="74">
        <v>0</v>
      </c>
      <c r="AD14" s="74">
        <v>0</v>
      </c>
      <c r="AE14" s="32">
        <v>2041.34</v>
      </c>
      <c r="AF14" s="32">
        <f t="shared" si="5"/>
        <v>143.28450000000001</v>
      </c>
      <c r="AG14" s="32">
        <f t="shared" si="14"/>
        <v>3708.54</v>
      </c>
      <c r="AH14" s="32">
        <f t="shared" si="6"/>
        <v>9682.7999999999993</v>
      </c>
      <c r="AI14" s="32">
        <f t="shared" si="7"/>
        <v>20172.5</v>
      </c>
      <c r="AJ14" s="32">
        <v>4214.25</v>
      </c>
      <c r="AK14" s="32">
        <f t="shared" si="8"/>
        <v>4214.25</v>
      </c>
      <c r="AL14" s="32">
        <v>876.2</v>
      </c>
      <c r="AM14" s="32">
        <f t="shared" si="9"/>
        <v>1210.3499999999999</v>
      </c>
      <c r="AN14" s="32">
        <f t="shared" si="10"/>
        <v>2017.25</v>
      </c>
      <c r="AO14" s="32">
        <f t="shared" si="11"/>
        <v>6051.75</v>
      </c>
      <c r="AP14" s="32">
        <f t="shared" si="12"/>
        <v>3631.0499999999997</v>
      </c>
      <c r="AQ14" s="32">
        <v>3580.6</v>
      </c>
      <c r="AR14" s="32">
        <f>(M14+W14+X14)/30*40</f>
        <v>16138</v>
      </c>
      <c r="AS14" s="74"/>
      <c r="AT14" s="32"/>
      <c r="AU14" s="32"/>
      <c r="AV14" s="32"/>
      <c r="AW14" s="32"/>
      <c r="AX14" s="32"/>
      <c r="AY14" s="76">
        <f t="shared" ref="AY14:AY72" si="16">(O14+P14+Q14+R14+S14+T14+U14+V14+W14+X14+Y14+Z14+AA14+AB14+AC14+AD14+AE14+AF14)*12+(AG14+AH14+AI14+AJ14+AK14+AL14+AM14+AN14+AO14+AP14+AQ14+AR14+AS14+AT14+AU14+AV14+AW14+AX14)</f>
        <v>292485.51199999999</v>
      </c>
      <c r="AZ14" s="78"/>
      <c r="BA14" s="7"/>
      <c r="BB14" s="7"/>
    </row>
    <row r="15" spans="1:54" s="59" customFormat="1" x14ac:dyDescent="0.2">
      <c r="A15" s="24">
        <f t="shared" si="15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72">
        <v>36601</v>
      </c>
      <c r="G15" s="24"/>
      <c r="H15" s="71">
        <v>38</v>
      </c>
      <c r="I15" s="24" t="s">
        <v>102</v>
      </c>
      <c r="J15" s="70" t="s">
        <v>103</v>
      </c>
      <c r="K15" s="73" t="s">
        <v>70</v>
      </c>
      <c r="L15" s="70" t="s">
        <v>104</v>
      </c>
      <c r="M15" s="74">
        <v>13925.1</v>
      </c>
      <c r="N15" s="32"/>
      <c r="O15" s="32">
        <f t="shared" si="0"/>
        <v>13925.1</v>
      </c>
      <c r="P15" s="74">
        <v>1037.4000000000001</v>
      </c>
      <c r="Q15" s="32"/>
      <c r="R15" s="32"/>
      <c r="S15" s="33">
        <f t="shared" si="1"/>
        <v>2436.8924999999999</v>
      </c>
      <c r="T15" s="32">
        <f t="shared" si="2"/>
        <v>417.75299999999999</v>
      </c>
      <c r="U15" s="75">
        <f t="shared" si="3"/>
        <v>1152.9983999999999</v>
      </c>
      <c r="V15" s="32">
        <f t="shared" si="4"/>
        <v>278.50200000000001</v>
      </c>
      <c r="W15" s="74">
        <v>5291.54</v>
      </c>
      <c r="X15" s="74">
        <v>501.6</v>
      </c>
      <c r="Y15" s="74">
        <v>72.2</v>
      </c>
      <c r="Z15" s="74">
        <v>856.14</v>
      </c>
      <c r="AA15" s="74">
        <v>0</v>
      </c>
      <c r="AB15" s="74">
        <v>0</v>
      </c>
      <c r="AC15" s="74">
        <v>0</v>
      </c>
      <c r="AD15" s="74">
        <v>0</v>
      </c>
      <c r="AE15" s="32">
        <v>0</v>
      </c>
      <c r="AF15" s="32">
        <f t="shared" si="5"/>
        <v>236.72670000000002</v>
      </c>
      <c r="AG15" s="32">
        <f t="shared" si="14"/>
        <v>6127.0439999999999</v>
      </c>
      <c r="AH15" s="32">
        <f t="shared" si="6"/>
        <v>15774.591999999997</v>
      </c>
      <c r="AI15" s="32">
        <f t="shared" si="7"/>
        <v>32863.73333333333</v>
      </c>
      <c r="AJ15" s="32">
        <v>6962.55</v>
      </c>
      <c r="AK15" s="32">
        <f t="shared" si="8"/>
        <v>6962.55</v>
      </c>
      <c r="AL15" s="32">
        <v>876.2</v>
      </c>
      <c r="AM15" s="32">
        <f t="shared" si="9"/>
        <v>1971.8239999999996</v>
      </c>
      <c r="AN15" s="32">
        <f t="shared" si="10"/>
        <v>3286.373333333333</v>
      </c>
      <c r="AO15" s="32">
        <f t="shared" si="11"/>
        <v>9859.119999999999</v>
      </c>
      <c r="AP15" s="32">
        <f t="shared" si="12"/>
        <v>5915.4719999999988</v>
      </c>
      <c r="AQ15" s="32">
        <v>3580.6</v>
      </c>
      <c r="AR15" s="32"/>
      <c r="AS15" s="74"/>
      <c r="AT15" s="32"/>
      <c r="AU15" s="32"/>
      <c r="AV15" s="32"/>
      <c r="AW15" s="32"/>
      <c r="AX15" s="32"/>
      <c r="AY15" s="76">
        <f t="shared" si="16"/>
        <v>408662.28986666666</v>
      </c>
      <c r="AZ15" s="78"/>
      <c r="BA15" s="7"/>
      <c r="BB15" s="7"/>
    </row>
    <row r="16" spans="1:54" s="59" customFormat="1" x14ac:dyDescent="0.2">
      <c r="A16" s="24">
        <f t="shared" si="15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72">
        <v>36766</v>
      </c>
      <c r="G16" s="24"/>
      <c r="H16" s="71">
        <v>25</v>
      </c>
      <c r="I16" s="24" t="s">
        <v>102</v>
      </c>
      <c r="J16" s="70" t="s">
        <v>103</v>
      </c>
      <c r="K16" s="73" t="s">
        <v>70</v>
      </c>
      <c r="L16" s="70" t="s">
        <v>104</v>
      </c>
      <c r="M16" s="74">
        <v>9161.4</v>
      </c>
      <c r="N16" s="32"/>
      <c r="O16" s="32">
        <f t="shared" si="0"/>
        <v>9161.4</v>
      </c>
      <c r="P16" s="74">
        <v>682.5</v>
      </c>
      <c r="Q16" s="32"/>
      <c r="R16" s="32"/>
      <c r="S16" s="33">
        <f t="shared" si="1"/>
        <v>1603.2449999999999</v>
      </c>
      <c r="T16" s="32">
        <f t="shared" si="2"/>
        <v>274.84199999999998</v>
      </c>
      <c r="U16" s="75">
        <f t="shared" si="3"/>
        <v>758.56439999999998</v>
      </c>
      <c r="V16" s="32">
        <f t="shared" si="4"/>
        <v>183.22800000000001</v>
      </c>
      <c r="W16" s="74">
        <v>3481.34</v>
      </c>
      <c r="X16" s="74">
        <v>330</v>
      </c>
      <c r="Y16" s="74">
        <v>47.5</v>
      </c>
      <c r="Z16" s="74">
        <v>563.26</v>
      </c>
      <c r="AA16" s="74">
        <v>0</v>
      </c>
      <c r="AB16" s="74">
        <v>0</v>
      </c>
      <c r="AC16" s="74">
        <v>0</v>
      </c>
      <c r="AD16" s="74">
        <v>0</v>
      </c>
      <c r="AE16" s="32">
        <v>0</v>
      </c>
      <c r="AF16" s="32">
        <f t="shared" si="5"/>
        <v>155.74379999999999</v>
      </c>
      <c r="AG16" s="32">
        <f t="shared" si="14"/>
        <v>4031.0160000000001</v>
      </c>
      <c r="AH16" s="32">
        <f t="shared" si="6"/>
        <v>10378.191999999999</v>
      </c>
      <c r="AI16" s="32">
        <f t="shared" si="7"/>
        <v>21621.233333333334</v>
      </c>
      <c r="AJ16" s="32">
        <v>4580.7</v>
      </c>
      <c r="AK16" s="32">
        <f t="shared" si="8"/>
        <v>4580.7</v>
      </c>
      <c r="AL16" s="32">
        <v>876.2</v>
      </c>
      <c r="AM16" s="32">
        <f t="shared" si="9"/>
        <v>1297.2739999999999</v>
      </c>
      <c r="AN16" s="32">
        <f t="shared" si="10"/>
        <v>2162.1233333333334</v>
      </c>
      <c r="AO16" s="32">
        <f t="shared" si="11"/>
        <v>6486.37</v>
      </c>
      <c r="AP16" s="32">
        <f t="shared" si="12"/>
        <v>3891.8220000000001</v>
      </c>
      <c r="AQ16" s="32">
        <v>3580.6</v>
      </c>
      <c r="AR16" s="32"/>
      <c r="AS16" s="74"/>
      <c r="AT16" s="32"/>
      <c r="AU16" s="32"/>
      <c r="AV16" s="32"/>
      <c r="AW16" s="32"/>
      <c r="AX16" s="32"/>
      <c r="AY16" s="76">
        <f t="shared" si="16"/>
        <v>270385.7090666666</v>
      </c>
      <c r="AZ16" s="78"/>
      <c r="BA16" s="7"/>
      <c r="BB16" s="7"/>
    </row>
    <row r="17" spans="1:54" s="59" customFormat="1" x14ac:dyDescent="0.2">
      <c r="A17" s="24">
        <f t="shared" si="15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72">
        <v>36766</v>
      </c>
      <c r="G17" s="24"/>
      <c r="H17" s="71">
        <v>28</v>
      </c>
      <c r="I17" s="24" t="s">
        <v>102</v>
      </c>
      <c r="J17" s="70" t="s">
        <v>103</v>
      </c>
      <c r="K17" s="73" t="s">
        <v>70</v>
      </c>
      <c r="L17" s="70" t="s">
        <v>104</v>
      </c>
      <c r="M17" s="74">
        <v>10260.6</v>
      </c>
      <c r="N17" s="32"/>
      <c r="O17" s="32">
        <f t="shared" si="0"/>
        <v>10260.6</v>
      </c>
      <c r="P17" s="74">
        <v>764.4</v>
      </c>
      <c r="Q17" s="32"/>
      <c r="R17" s="32"/>
      <c r="S17" s="33">
        <f t="shared" si="1"/>
        <v>1795.605</v>
      </c>
      <c r="T17" s="32">
        <f t="shared" si="2"/>
        <v>307.81799999999998</v>
      </c>
      <c r="U17" s="75">
        <f t="shared" si="3"/>
        <v>849.57720000000006</v>
      </c>
      <c r="V17" s="32">
        <f t="shared" si="4"/>
        <v>205.21200000000002</v>
      </c>
      <c r="W17" s="74">
        <v>3899.02</v>
      </c>
      <c r="X17" s="74">
        <v>369.6</v>
      </c>
      <c r="Y17" s="74">
        <v>53.2</v>
      </c>
      <c r="Z17" s="74">
        <v>630.84</v>
      </c>
      <c r="AA17" s="74">
        <v>0</v>
      </c>
      <c r="AB17" s="74">
        <v>0</v>
      </c>
      <c r="AC17" s="74">
        <v>0</v>
      </c>
      <c r="AD17" s="74">
        <v>0</v>
      </c>
      <c r="AE17" s="32">
        <v>0</v>
      </c>
      <c r="AF17" s="32">
        <f t="shared" si="5"/>
        <v>174.43020000000001</v>
      </c>
      <c r="AG17" s="32">
        <f t="shared" si="14"/>
        <v>4514.6640000000007</v>
      </c>
      <c r="AH17" s="32">
        <f t="shared" si="6"/>
        <v>11623.376</v>
      </c>
      <c r="AI17" s="32">
        <f t="shared" si="7"/>
        <v>24215.366666666669</v>
      </c>
      <c r="AJ17" s="32">
        <v>5130.3</v>
      </c>
      <c r="AK17" s="32">
        <f t="shared" si="8"/>
        <v>5130.3</v>
      </c>
      <c r="AL17" s="32">
        <v>876.2</v>
      </c>
      <c r="AM17" s="32">
        <f t="shared" si="9"/>
        <v>1452.922</v>
      </c>
      <c r="AN17" s="32">
        <f t="shared" si="10"/>
        <v>2421.5366666666669</v>
      </c>
      <c r="AO17" s="32">
        <f t="shared" si="11"/>
        <v>7264.6100000000006</v>
      </c>
      <c r="AP17" s="32">
        <f t="shared" si="12"/>
        <v>4358.7660000000005</v>
      </c>
      <c r="AQ17" s="32">
        <v>3580.6</v>
      </c>
      <c r="AR17" s="32"/>
      <c r="AS17" s="74"/>
      <c r="AT17" s="32"/>
      <c r="AU17" s="32"/>
      <c r="AV17" s="32"/>
      <c r="AW17" s="32"/>
      <c r="AX17" s="32"/>
      <c r="AY17" s="76">
        <f t="shared" si="16"/>
        <v>302292.27013333328</v>
      </c>
      <c r="AZ17" s="78"/>
      <c r="BA17" s="7"/>
      <c r="BB17" s="7"/>
    </row>
    <row r="18" spans="1:54" s="59" customFormat="1" x14ac:dyDescent="0.2">
      <c r="A18" s="24">
        <f t="shared" si="15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72">
        <v>36766</v>
      </c>
      <c r="G18" s="24"/>
      <c r="H18" s="71">
        <v>34</v>
      </c>
      <c r="I18" s="24" t="s">
        <v>102</v>
      </c>
      <c r="J18" s="70" t="s">
        <v>132</v>
      </c>
      <c r="K18" s="73" t="s">
        <v>70</v>
      </c>
      <c r="L18" s="70" t="s">
        <v>104</v>
      </c>
      <c r="M18" s="74">
        <v>13600.5</v>
      </c>
      <c r="N18" s="32"/>
      <c r="O18" s="32">
        <f t="shared" si="0"/>
        <v>13600.5</v>
      </c>
      <c r="P18" s="74">
        <v>1200.2</v>
      </c>
      <c r="Q18" s="32"/>
      <c r="R18" s="32"/>
      <c r="S18" s="33">
        <f t="shared" si="1"/>
        <v>2380.0874999999996</v>
      </c>
      <c r="T18" s="32">
        <f t="shared" si="2"/>
        <v>408.01499999999999</v>
      </c>
      <c r="U18" s="75">
        <f t="shared" si="3"/>
        <v>1126.1220000000001</v>
      </c>
      <c r="V18" s="32">
        <f t="shared" si="4"/>
        <v>272.01</v>
      </c>
      <c r="W18" s="74">
        <v>5168.2</v>
      </c>
      <c r="X18" s="74">
        <v>483.76</v>
      </c>
      <c r="Y18" s="74">
        <v>65.16</v>
      </c>
      <c r="Z18" s="74">
        <v>766.02</v>
      </c>
      <c r="AA18" s="74">
        <v>0</v>
      </c>
      <c r="AB18" s="74">
        <v>0</v>
      </c>
      <c r="AC18" s="74">
        <v>0</v>
      </c>
      <c r="AD18" s="74">
        <v>0</v>
      </c>
      <c r="AE18" s="32">
        <v>0</v>
      </c>
      <c r="AF18" s="32">
        <f t="shared" si="5"/>
        <v>231.20850000000002</v>
      </c>
      <c r="AG18" s="32">
        <f t="shared" si="14"/>
        <v>5984.2199999999993</v>
      </c>
      <c r="AH18" s="32">
        <f t="shared" si="6"/>
        <v>15401.967999999999</v>
      </c>
      <c r="AI18" s="32">
        <f t="shared" si="7"/>
        <v>32087.433333333331</v>
      </c>
      <c r="AJ18" s="32">
        <v>6800.25</v>
      </c>
      <c r="AK18" s="32">
        <f t="shared" si="8"/>
        <v>6800.25</v>
      </c>
      <c r="AL18" s="32">
        <v>876.2</v>
      </c>
      <c r="AM18" s="32">
        <f t="shared" si="9"/>
        <v>1925.2459999999999</v>
      </c>
      <c r="AN18" s="32">
        <f t="shared" si="10"/>
        <v>3208.7433333333329</v>
      </c>
      <c r="AO18" s="32">
        <f t="shared" si="11"/>
        <v>9626.23</v>
      </c>
      <c r="AP18" s="32">
        <f t="shared" si="12"/>
        <v>5775.7379999999994</v>
      </c>
      <c r="AQ18" s="32">
        <v>3580.6</v>
      </c>
      <c r="AR18" s="32"/>
      <c r="AS18" s="74"/>
      <c r="AT18" s="32"/>
      <c r="AU18" s="32"/>
      <c r="AV18" s="32"/>
      <c r="AW18" s="32"/>
      <c r="AX18" s="32"/>
      <c r="AY18" s="76">
        <f t="shared" si="16"/>
        <v>400482.27466666664</v>
      </c>
      <c r="AZ18" s="78"/>
      <c r="BA18" s="7"/>
      <c r="BB18" s="7"/>
    </row>
    <row r="19" spans="1:54" s="59" customFormat="1" x14ac:dyDescent="0.2">
      <c r="A19" s="24">
        <f t="shared" si="15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72">
        <v>36951</v>
      </c>
      <c r="G19" s="24"/>
      <c r="H19" s="71">
        <v>31</v>
      </c>
      <c r="I19" s="24" t="s">
        <v>102</v>
      </c>
      <c r="J19" s="70" t="s">
        <v>107</v>
      </c>
      <c r="K19" s="73" t="s">
        <v>70</v>
      </c>
      <c r="L19" s="70" t="s">
        <v>104</v>
      </c>
      <c r="M19" s="74">
        <v>13506.9</v>
      </c>
      <c r="N19" s="32"/>
      <c r="O19" s="32">
        <f t="shared" si="0"/>
        <v>13506.9</v>
      </c>
      <c r="P19" s="74">
        <v>846.3</v>
      </c>
      <c r="Q19" s="32"/>
      <c r="R19" s="32"/>
      <c r="S19" s="33">
        <f t="shared" si="1"/>
        <v>2363.7075</v>
      </c>
      <c r="T19" s="32">
        <f t="shared" si="2"/>
        <v>405.20699999999999</v>
      </c>
      <c r="U19" s="75">
        <f t="shared" si="3"/>
        <v>1102.1627999999998</v>
      </c>
      <c r="V19" s="32">
        <f t="shared" si="4"/>
        <v>270.13799999999998</v>
      </c>
      <c r="W19" s="74">
        <v>4862.4799999999996</v>
      </c>
      <c r="X19" s="74">
        <v>495.2</v>
      </c>
      <c r="Y19" s="74">
        <v>70.900000000000006</v>
      </c>
      <c r="Z19" s="74">
        <v>698.44</v>
      </c>
      <c r="AA19" s="74">
        <v>0</v>
      </c>
      <c r="AB19" s="74">
        <v>0</v>
      </c>
      <c r="AC19" s="74">
        <v>0</v>
      </c>
      <c r="AD19" s="74">
        <v>0</v>
      </c>
      <c r="AE19" s="32">
        <v>0</v>
      </c>
      <c r="AF19" s="32">
        <f t="shared" si="5"/>
        <v>229.6173</v>
      </c>
      <c r="AG19" s="32">
        <f t="shared" si="14"/>
        <v>5943.0359999999991</v>
      </c>
      <c r="AH19" s="32">
        <f t="shared" si="6"/>
        <v>15091.663999999997</v>
      </c>
      <c r="AI19" s="32">
        <f t="shared" si="7"/>
        <v>31440.966666666664</v>
      </c>
      <c r="AJ19" s="32">
        <v>6753.45</v>
      </c>
      <c r="AK19" s="32">
        <f t="shared" si="8"/>
        <v>6753.45</v>
      </c>
      <c r="AL19" s="32">
        <v>876.2</v>
      </c>
      <c r="AM19" s="32">
        <f t="shared" si="9"/>
        <v>1886.4579999999996</v>
      </c>
      <c r="AN19" s="32">
        <f t="shared" si="10"/>
        <v>3144.0966666666664</v>
      </c>
      <c r="AO19" s="32">
        <f t="shared" si="11"/>
        <v>9432.2899999999991</v>
      </c>
      <c r="AP19" s="32">
        <f t="shared" si="12"/>
        <v>5659.3739999999989</v>
      </c>
      <c r="AQ19" s="32">
        <v>3580.6</v>
      </c>
      <c r="AR19" s="32"/>
      <c r="AS19" s="74"/>
      <c r="AT19" s="32"/>
      <c r="AU19" s="32"/>
      <c r="AV19" s="32"/>
      <c r="AW19" s="32"/>
      <c r="AX19" s="32"/>
      <c r="AY19" s="76">
        <f t="shared" si="16"/>
        <v>388774.21653333324</v>
      </c>
      <c r="AZ19" s="78"/>
      <c r="BA19" s="7"/>
      <c r="BB19" s="7"/>
    </row>
    <row r="20" spans="1:54" s="59" customFormat="1" x14ac:dyDescent="0.2">
      <c r="A20" s="24">
        <f t="shared" si="15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72">
        <v>38762</v>
      </c>
      <c r="G20" s="24"/>
      <c r="H20" s="71">
        <v>37</v>
      </c>
      <c r="I20" s="24" t="s">
        <v>102</v>
      </c>
      <c r="J20" s="70" t="s">
        <v>103</v>
      </c>
      <c r="K20" s="73" t="s">
        <v>70</v>
      </c>
      <c r="L20" s="70" t="s">
        <v>104</v>
      </c>
      <c r="M20" s="74">
        <v>13558.800000000001</v>
      </c>
      <c r="N20" s="32"/>
      <c r="O20" s="32">
        <f t="shared" si="0"/>
        <v>13558.800000000001</v>
      </c>
      <c r="P20" s="74">
        <v>1010.1</v>
      </c>
      <c r="Q20" s="32"/>
      <c r="R20" s="32"/>
      <c r="S20" s="33">
        <f t="shared" si="1"/>
        <v>2372.79</v>
      </c>
      <c r="T20" s="32">
        <f t="shared" si="2"/>
        <v>406.76400000000001</v>
      </c>
      <c r="U20" s="75">
        <f t="shared" si="3"/>
        <v>1025.0448000000001</v>
      </c>
      <c r="V20" s="32">
        <f t="shared" si="4"/>
        <v>271.17600000000004</v>
      </c>
      <c r="W20" s="74">
        <v>3525.28</v>
      </c>
      <c r="X20" s="74">
        <v>488.4</v>
      </c>
      <c r="Y20" s="74">
        <v>70.3</v>
      </c>
      <c r="Z20" s="74">
        <v>833.62</v>
      </c>
      <c r="AA20" s="74">
        <v>0</v>
      </c>
      <c r="AB20" s="74">
        <v>0</v>
      </c>
      <c r="AC20" s="74">
        <v>0</v>
      </c>
      <c r="AD20" s="74">
        <v>0</v>
      </c>
      <c r="AE20" s="32">
        <v>0</v>
      </c>
      <c r="AF20" s="32">
        <f t="shared" si="5"/>
        <v>230.49960000000004</v>
      </c>
      <c r="AG20" s="32">
        <f t="shared" si="14"/>
        <v>5965.8720000000012</v>
      </c>
      <c r="AH20" s="32">
        <f t="shared" si="6"/>
        <v>14057.984000000002</v>
      </c>
      <c r="AI20" s="32">
        <f t="shared" si="7"/>
        <v>29287.466666666671</v>
      </c>
      <c r="AJ20" s="32">
        <v>6779.4</v>
      </c>
      <c r="AK20" s="32">
        <f t="shared" si="8"/>
        <v>6779.4000000000005</v>
      </c>
      <c r="AL20" s="32">
        <v>876.2</v>
      </c>
      <c r="AM20" s="32">
        <f t="shared" si="9"/>
        <v>1757.2480000000003</v>
      </c>
      <c r="AN20" s="32">
        <f t="shared" si="10"/>
        <v>2928.7466666666669</v>
      </c>
      <c r="AO20" s="32">
        <f t="shared" si="11"/>
        <v>8786.2400000000016</v>
      </c>
      <c r="AP20" s="32">
        <f t="shared" si="12"/>
        <v>5271.7440000000006</v>
      </c>
      <c r="AQ20" s="32">
        <v>3580.6</v>
      </c>
      <c r="AR20" s="32"/>
      <c r="AS20" s="74"/>
      <c r="AT20" s="32"/>
      <c r="AU20" s="32"/>
      <c r="AV20" s="32"/>
      <c r="AW20" s="32"/>
      <c r="AX20" s="32"/>
      <c r="AY20" s="76">
        <f t="shared" si="16"/>
        <v>371584.19413333334</v>
      </c>
      <c r="AZ20" s="78"/>
      <c r="BA20" s="7"/>
      <c r="BB20" s="7"/>
    </row>
    <row r="21" spans="1:54" s="59" customFormat="1" x14ac:dyDescent="0.2">
      <c r="A21" s="24">
        <f t="shared" si="15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72">
        <v>37123</v>
      </c>
      <c r="G21" s="24"/>
      <c r="H21" s="71">
        <v>22</v>
      </c>
      <c r="I21" s="24" t="s">
        <v>102</v>
      </c>
      <c r="J21" s="70" t="s">
        <v>139</v>
      </c>
      <c r="K21" s="73" t="s">
        <v>70</v>
      </c>
      <c r="L21" s="70" t="s">
        <v>104</v>
      </c>
      <c r="M21" s="74">
        <v>9930</v>
      </c>
      <c r="N21" s="32"/>
      <c r="O21" s="32">
        <f t="shared" si="0"/>
        <v>9930</v>
      </c>
      <c r="P21" s="74">
        <v>1145.5999999999999</v>
      </c>
      <c r="Q21" s="32"/>
      <c r="R21" s="32"/>
      <c r="S21" s="33">
        <f t="shared" si="1"/>
        <v>1737.75</v>
      </c>
      <c r="T21" s="32">
        <f t="shared" si="2"/>
        <v>297.89999999999998</v>
      </c>
      <c r="U21" s="75">
        <f t="shared" si="3"/>
        <v>810.2879999999999</v>
      </c>
      <c r="V21" s="32">
        <f t="shared" si="4"/>
        <v>198.6</v>
      </c>
      <c r="W21" s="74">
        <v>3574.8</v>
      </c>
      <c r="X21" s="74">
        <v>343.9</v>
      </c>
      <c r="Y21" s="74">
        <v>47.26</v>
      </c>
      <c r="Z21" s="74">
        <v>495.66</v>
      </c>
      <c r="AA21" s="74">
        <v>0</v>
      </c>
      <c r="AB21" s="74">
        <v>0</v>
      </c>
      <c r="AC21" s="74">
        <v>0</v>
      </c>
      <c r="AD21" s="74">
        <v>0</v>
      </c>
      <c r="AE21" s="32">
        <v>0</v>
      </c>
      <c r="AF21" s="32">
        <f t="shared" si="5"/>
        <v>168.81</v>
      </c>
      <c r="AG21" s="32">
        <f t="shared" si="14"/>
        <v>4369.2</v>
      </c>
      <c r="AH21" s="32">
        <f t="shared" si="6"/>
        <v>11078.96</v>
      </c>
      <c r="AI21" s="32">
        <f t="shared" si="7"/>
        <v>23081.166666666664</v>
      </c>
      <c r="AJ21" s="32">
        <v>4965</v>
      </c>
      <c r="AK21" s="32">
        <f t="shared" si="8"/>
        <v>4965</v>
      </c>
      <c r="AL21" s="32">
        <v>876.2</v>
      </c>
      <c r="AM21" s="32">
        <f t="shared" si="9"/>
        <v>1384.87</v>
      </c>
      <c r="AN21" s="32">
        <f t="shared" si="10"/>
        <v>2308.1166666666663</v>
      </c>
      <c r="AO21" s="32">
        <f t="shared" si="11"/>
        <v>6924.3499999999995</v>
      </c>
      <c r="AP21" s="32">
        <f t="shared" si="12"/>
        <v>4154.6099999999997</v>
      </c>
      <c r="AQ21" s="32">
        <v>3580.6</v>
      </c>
      <c r="AR21" s="32"/>
      <c r="AS21" s="74"/>
      <c r="AT21" s="32"/>
      <c r="AU21" s="32"/>
      <c r="AV21" s="32"/>
      <c r="AW21" s="32"/>
      <c r="AX21" s="32"/>
      <c r="AY21" s="76">
        <f t="shared" si="16"/>
        <v>292694.88933333335</v>
      </c>
      <c r="AZ21" s="78"/>
      <c r="BA21" s="7"/>
      <c r="BB21" s="7"/>
    </row>
    <row r="22" spans="1:54" s="59" customFormat="1" x14ac:dyDescent="0.2">
      <c r="A22" s="24">
        <f t="shared" si="15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72">
        <v>37123</v>
      </c>
      <c r="G22" s="24"/>
      <c r="H22" s="71">
        <v>20</v>
      </c>
      <c r="I22" s="24" t="s">
        <v>102</v>
      </c>
      <c r="J22" s="70" t="s">
        <v>103</v>
      </c>
      <c r="K22" s="73" t="s">
        <v>70</v>
      </c>
      <c r="L22" s="70" t="s">
        <v>104</v>
      </c>
      <c r="M22" s="74">
        <v>7329</v>
      </c>
      <c r="N22" s="32"/>
      <c r="O22" s="32">
        <f t="shared" si="0"/>
        <v>7329</v>
      </c>
      <c r="P22" s="74">
        <v>546</v>
      </c>
      <c r="Q22" s="32"/>
      <c r="R22" s="32"/>
      <c r="S22" s="33">
        <f t="shared" si="1"/>
        <v>1282.5749999999998</v>
      </c>
      <c r="T22" s="32">
        <f t="shared" si="2"/>
        <v>219.87</v>
      </c>
      <c r="U22" s="75">
        <f t="shared" si="3"/>
        <v>598.04640000000006</v>
      </c>
      <c r="V22" s="32">
        <f t="shared" si="4"/>
        <v>146.58000000000001</v>
      </c>
      <c r="W22" s="74">
        <v>2638.44</v>
      </c>
      <c r="X22" s="74">
        <v>264</v>
      </c>
      <c r="Y22" s="74">
        <v>38</v>
      </c>
      <c r="Z22" s="74">
        <v>450.6</v>
      </c>
      <c r="AA22" s="74">
        <v>0</v>
      </c>
      <c r="AB22" s="74">
        <v>0</v>
      </c>
      <c r="AC22" s="74">
        <v>0</v>
      </c>
      <c r="AD22" s="74">
        <v>0</v>
      </c>
      <c r="AE22" s="32">
        <v>0</v>
      </c>
      <c r="AF22" s="32">
        <f t="shared" si="5"/>
        <v>124.593</v>
      </c>
      <c r="AG22" s="32">
        <f t="shared" si="14"/>
        <v>3224.76</v>
      </c>
      <c r="AH22" s="32">
        <f t="shared" si="6"/>
        <v>8185.152</v>
      </c>
      <c r="AI22" s="32">
        <f t="shared" si="7"/>
        <v>17052.400000000001</v>
      </c>
      <c r="AJ22" s="32">
        <v>3664.5</v>
      </c>
      <c r="AK22" s="32">
        <f t="shared" si="8"/>
        <v>3664.5</v>
      </c>
      <c r="AL22" s="32">
        <v>876.2</v>
      </c>
      <c r="AM22" s="32">
        <f t="shared" si="9"/>
        <v>1023.144</v>
      </c>
      <c r="AN22" s="32">
        <f t="shared" si="10"/>
        <v>1705.24</v>
      </c>
      <c r="AO22" s="32">
        <f t="shared" si="11"/>
        <v>5115.72</v>
      </c>
      <c r="AP22" s="32">
        <f t="shared" si="12"/>
        <v>3069.4319999999998</v>
      </c>
      <c r="AQ22" s="32">
        <v>3580.6</v>
      </c>
      <c r="AR22" s="32"/>
      <c r="AS22" s="74"/>
      <c r="AT22" s="32"/>
      <c r="AU22" s="32"/>
      <c r="AV22" s="32"/>
      <c r="AW22" s="32"/>
      <c r="AX22" s="32"/>
      <c r="AY22" s="76">
        <f t="shared" si="16"/>
        <v>214814.10080000001</v>
      </c>
      <c r="AZ22" s="78"/>
      <c r="BA22" s="7"/>
      <c r="BB22" s="7"/>
    </row>
    <row r="23" spans="1:54" s="59" customFormat="1" x14ac:dyDescent="0.2">
      <c r="A23" s="24">
        <f t="shared" si="15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72">
        <v>37298</v>
      </c>
      <c r="G23" s="24"/>
      <c r="H23" s="71">
        <v>36</v>
      </c>
      <c r="I23" s="24" t="s">
        <v>102</v>
      </c>
      <c r="J23" s="70" t="s">
        <v>108</v>
      </c>
      <c r="K23" s="73" t="s">
        <v>70</v>
      </c>
      <c r="L23" s="70" t="s">
        <v>104</v>
      </c>
      <c r="M23" s="74">
        <v>14538.9</v>
      </c>
      <c r="N23" s="32"/>
      <c r="O23" s="32">
        <f t="shared" si="0"/>
        <v>14538.9</v>
      </c>
      <c r="P23" s="74">
        <v>982.8</v>
      </c>
      <c r="Q23" s="32"/>
      <c r="R23" s="32"/>
      <c r="S23" s="33">
        <f t="shared" si="1"/>
        <v>2544.3074999999999</v>
      </c>
      <c r="T23" s="32">
        <f t="shared" si="2"/>
        <v>436.16699999999997</v>
      </c>
      <c r="U23" s="75">
        <f t="shared" si="3"/>
        <v>1168.9271999999999</v>
      </c>
      <c r="V23" s="32">
        <f t="shared" si="4"/>
        <v>290.77800000000002</v>
      </c>
      <c r="W23" s="74">
        <v>4943.22</v>
      </c>
      <c r="X23" s="74">
        <v>508.8</v>
      </c>
      <c r="Y23" s="74">
        <v>75.400000000000006</v>
      </c>
      <c r="Z23" s="74">
        <v>811.08</v>
      </c>
      <c r="AA23" s="74">
        <v>0</v>
      </c>
      <c r="AB23" s="74">
        <v>0</v>
      </c>
      <c r="AC23" s="74">
        <v>0</v>
      </c>
      <c r="AD23" s="74">
        <v>0</v>
      </c>
      <c r="AE23" s="32">
        <v>0</v>
      </c>
      <c r="AF23" s="32">
        <f t="shared" si="5"/>
        <v>247.16130000000001</v>
      </c>
      <c r="AG23" s="32">
        <f t="shared" si="14"/>
        <v>6397.116</v>
      </c>
      <c r="AH23" s="32">
        <f t="shared" si="6"/>
        <v>15992.735999999997</v>
      </c>
      <c r="AI23" s="32">
        <f t="shared" si="7"/>
        <v>33318.199999999997</v>
      </c>
      <c r="AJ23" s="32">
        <v>7269.45</v>
      </c>
      <c r="AK23" s="32">
        <f t="shared" si="8"/>
        <v>7269.45</v>
      </c>
      <c r="AL23" s="32">
        <v>876.2</v>
      </c>
      <c r="AM23" s="32">
        <f t="shared" si="9"/>
        <v>1999.0919999999996</v>
      </c>
      <c r="AN23" s="32">
        <f t="shared" si="10"/>
        <v>3331.8199999999997</v>
      </c>
      <c r="AO23" s="32">
        <f t="shared" si="11"/>
        <v>9995.4599999999991</v>
      </c>
      <c r="AP23" s="32">
        <f t="shared" si="12"/>
        <v>5997.2759999999989</v>
      </c>
      <c r="AQ23" s="32">
        <v>3580.6</v>
      </c>
      <c r="AR23" s="32"/>
      <c r="AS23" s="74"/>
      <c r="AT23" s="32"/>
      <c r="AU23" s="32"/>
      <c r="AV23" s="32"/>
      <c r="AW23" s="32"/>
      <c r="AX23" s="32"/>
      <c r="AY23" s="76">
        <f t="shared" si="16"/>
        <v>414597.89199999999</v>
      </c>
      <c r="AZ23" s="78"/>
      <c r="BA23" s="7"/>
      <c r="BB23" s="7"/>
    </row>
    <row r="24" spans="1:54" s="59" customFormat="1" x14ac:dyDescent="0.2">
      <c r="A24" s="24">
        <f t="shared" si="15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72">
        <v>37331</v>
      </c>
      <c r="G24" s="24"/>
      <c r="H24" s="71">
        <v>40</v>
      </c>
      <c r="I24" s="24" t="s">
        <v>102</v>
      </c>
      <c r="J24" s="70" t="s">
        <v>139</v>
      </c>
      <c r="K24" s="73" t="s">
        <v>70</v>
      </c>
      <c r="L24" s="70" t="s">
        <v>104</v>
      </c>
      <c r="M24" s="74">
        <v>16670.400000000001</v>
      </c>
      <c r="N24" s="32"/>
      <c r="O24" s="32">
        <f t="shared" si="0"/>
        <v>16670.400000000001</v>
      </c>
      <c r="P24" s="74">
        <v>1637</v>
      </c>
      <c r="Q24" s="32"/>
      <c r="R24" s="32"/>
      <c r="S24" s="33">
        <f t="shared" si="1"/>
        <v>2917.32</v>
      </c>
      <c r="T24" s="32">
        <f t="shared" si="2"/>
        <v>500.11200000000002</v>
      </c>
      <c r="U24" s="75">
        <f t="shared" si="3"/>
        <v>1340.3003999999999</v>
      </c>
      <c r="V24" s="32">
        <f t="shared" si="4"/>
        <v>333.40800000000002</v>
      </c>
      <c r="W24" s="74">
        <v>5667.94</v>
      </c>
      <c r="X24" s="74">
        <v>585.1</v>
      </c>
      <c r="Y24" s="74">
        <v>82.2</v>
      </c>
      <c r="Z24" s="74">
        <v>901.2</v>
      </c>
      <c r="AA24" s="74">
        <v>0</v>
      </c>
      <c r="AB24" s="74">
        <v>0</v>
      </c>
      <c r="AC24" s="74">
        <v>0</v>
      </c>
      <c r="AD24" s="74">
        <v>0</v>
      </c>
      <c r="AE24" s="32">
        <v>0</v>
      </c>
      <c r="AF24" s="32">
        <f t="shared" si="5"/>
        <v>283.39680000000004</v>
      </c>
      <c r="AG24" s="32">
        <f t="shared" si="14"/>
        <v>7334.9760000000006</v>
      </c>
      <c r="AH24" s="32">
        <f t="shared" si="6"/>
        <v>18338.752</v>
      </c>
      <c r="AI24" s="32">
        <f t="shared" si="7"/>
        <v>38205.73333333333</v>
      </c>
      <c r="AJ24" s="32">
        <v>8335.2000000000007</v>
      </c>
      <c r="AK24" s="32">
        <f t="shared" si="8"/>
        <v>8335.2000000000007</v>
      </c>
      <c r="AL24" s="32">
        <v>876.2</v>
      </c>
      <c r="AM24" s="32">
        <f t="shared" si="9"/>
        <v>2292.3440000000001</v>
      </c>
      <c r="AN24" s="32">
        <f t="shared" si="10"/>
        <v>3820.5733333333328</v>
      </c>
      <c r="AO24" s="32">
        <f t="shared" si="11"/>
        <v>11461.72</v>
      </c>
      <c r="AP24" s="32">
        <f t="shared" si="12"/>
        <v>6877.0319999999992</v>
      </c>
      <c r="AQ24" s="32">
        <v>6139.45</v>
      </c>
      <c r="AR24" s="32"/>
      <c r="AS24" s="74"/>
      <c r="AT24" s="32"/>
      <c r="AU24" s="32"/>
      <c r="AV24" s="32"/>
      <c r="AW24" s="32"/>
      <c r="AX24" s="32"/>
      <c r="AY24" s="76">
        <f t="shared" si="16"/>
        <v>483037.70706666663</v>
      </c>
      <c r="AZ24" s="78"/>
      <c r="BA24" s="7"/>
      <c r="BB24" s="7"/>
    </row>
    <row r="25" spans="1:54" s="59" customFormat="1" x14ac:dyDescent="0.2">
      <c r="A25" s="24">
        <f t="shared" si="15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72">
        <v>37487</v>
      </c>
      <c r="G25" s="24"/>
      <c r="H25" s="71">
        <v>20</v>
      </c>
      <c r="I25" s="24" t="s">
        <v>102</v>
      </c>
      <c r="J25" s="70" t="s">
        <v>108</v>
      </c>
      <c r="K25" s="73" t="s">
        <v>70</v>
      </c>
      <c r="L25" s="70" t="s">
        <v>104</v>
      </c>
      <c r="M25" s="74">
        <v>8291.1</v>
      </c>
      <c r="N25" s="32"/>
      <c r="O25" s="32">
        <f t="shared" si="0"/>
        <v>8291.1</v>
      </c>
      <c r="P25" s="74">
        <v>546</v>
      </c>
      <c r="Q25" s="32"/>
      <c r="R25" s="32"/>
      <c r="S25" s="33">
        <f t="shared" si="1"/>
        <v>1450.9424999999999</v>
      </c>
      <c r="T25" s="32">
        <f t="shared" si="2"/>
        <v>248.733</v>
      </c>
      <c r="U25" s="75">
        <f t="shared" si="3"/>
        <v>666.60479999999995</v>
      </c>
      <c r="V25" s="32">
        <f t="shared" si="4"/>
        <v>165.822</v>
      </c>
      <c r="W25" s="74">
        <v>2818.98</v>
      </c>
      <c r="X25" s="74">
        <v>288</v>
      </c>
      <c r="Y25" s="74">
        <v>43</v>
      </c>
      <c r="Z25" s="74">
        <v>450.6</v>
      </c>
      <c r="AA25" s="74">
        <v>0</v>
      </c>
      <c r="AB25" s="74">
        <v>0</v>
      </c>
      <c r="AC25" s="74">
        <v>0</v>
      </c>
      <c r="AD25" s="74">
        <v>0</v>
      </c>
      <c r="AE25" s="32">
        <v>0</v>
      </c>
      <c r="AF25" s="32">
        <f t="shared" si="5"/>
        <v>140.9487</v>
      </c>
      <c r="AG25" s="32">
        <f t="shared" si="14"/>
        <v>3648.0839999999998</v>
      </c>
      <c r="AH25" s="32">
        <f t="shared" si="6"/>
        <v>9118.4639999999999</v>
      </c>
      <c r="AI25" s="32">
        <f t="shared" si="7"/>
        <v>18996.8</v>
      </c>
      <c r="AJ25" s="32">
        <v>4145.55</v>
      </c>
      <c r="AK25" s="32">
        <f t="shared" si="8"/>
        <v>4145.55</v>
      </c>
      <c r="AL25" s="32">
        <v>876.2</v>
      </c>
      <c r="AM25" s="32">
        <f t="shared" si="9"/>
        <v>1139.808</v>
      </c>
      <c r="AN25" s="32">
        <f t="shared" si="10"/>
        <v>1899.6799999999998</v>
      </c>
      <c r="AO25" s="32">
        <f t="shared" si="11"/>
        <v>5699.04</v>
      </c>
      <c r="AP25" s="32">
        <f t="shared" si="12"/>
        <v>3419.424</v>
      </c>
      <c r="AQ25" s="32">
        <v>3580.6</v>
      </c>
      <c r="AR25" s="32"/>
      <c r="AS25" s="74"/>
      <c r="AT25" s="32"/>
      <c r="AU25" s="32"/>
      <c r="AV25" s="32"/>
      <c r="AW25" s="32"/>
      <c r="AX25" s="32"/>
      <c r="AY25" s="76">
        <f>(O25+P25+Q25+R25+S25+T25+U25+V25+W25+X25+Y25+Z25+AA25+AB25+AC25+AD25+AE25+AF25)*12+(AG25+AH25+AI25+AJ25+AK25+AL25+AM25+AN25+AO25+AP25+AQ25+AR25+AS25+AT25+AU25+AV25+AW25+AX25)</f>
        <v>237997.97200000001</v>
      </c>
      <c r="AZ25" s="78"/>
      <c r="BA25" s="7"/>
      <c r="BB25" s="7"/>
    </row>
    <row r="26" spans="1:54" s="59" customFormat="1" x14ac:dyDescent="0.2">
      <c r="A26" s="24">
        <f>A25+1</f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72">
        <v>37515</v>
      </c>
      <c r="G26" s="24"/>
      <c r="H26" s="71">
        <v>18</v>
      </c>
      <c r="I26" s="24" t="s">
        <v>102</v>
      </c>
      <c r="J26" s="70" t="s">
        <v>108</v>
      </c>
      <c r="K26" s="73" t="s">
        <v>70</v>
      </c>
      <c r="L26" s="70" t="s">
        <v>104</v>
      </c>
      <c r="M26" s="74">
        <v>7461.9</v>
      </c>
      <c r="N26" s="32"/>
      <c r="O26" s="32">
        <f t="shared" si="0"/>
        <v>7461.9</v>
      </c>
      <c r="P26" s="74">
        <v>491.4</v>
      </c>
      <c r="Q26" s="32"/>
      <c r="R26" s="32"/>
      <c r="S26" s="33">
        <f t="shared" si="1"/>
        <v>1305.8324999999998</v>
      </c>
      <c r="T26" s="32">
        <f t="shared" si="2"/>
        <v>223.85699999999997</v>
      </c>
      <c r="U26" s="75">
        <f t="shared" si="3"/>
        <v>599.93639999999994</v>
      </c>
      <c r="V26" s="32">
        <f t="shared" si="4"/>
        <v>149.238</v>
      </c>
      <c r="W26" s="74">
        <v>2537.04</v>
      </c>
      <c r="X26" s="74">
        <v>259.2</v>
      </c>
      <c r="Y26" s="74">
        <v>38.700000000000003</v>
      </c>
      <c r="Z26" s="74">
        <v>405.54</v>
      </c>
      <c r="AA26" s="74">
        <v>0</v>
      </c>
      <c r="AB26" s="74">
        <v>0</v>
      </c>
      <c r="AC26" s="74">
        <v>0</v>
      </c>
      <c r="AD26" s="74">
        <v>0</v>
      </c>
      <c r="AE26" s="32">
        <v>0</v>
      </c>
      <c r="AF26" s="32">
        <f t="shared" si="5"/>
        <v>126.8523</v>
      </c>
      <c r="AG26" s="32">
        <f t="shared" si="14"/>
        <v>3283.2359999999999</v>
      </c>
      <c r="AH26" s="32">
        <f t="shared" si="6"/>
        <v>8206.5119999999988</v>
      </c>
      <c r="AI26" s="32">
        <f t="shared" si="7"/>
        <v>17096.899999999998</v>
      </c>
      <c r="AJ26" s="32">
        <v>3730.95</v>
      </c>
      <c r="AK26" s="32">
        <f t="shared" si="8"/>
        <v>3730.95</v>
      </c>
      <c r="AL26" s="32">
        <v>876.2</v>
      </c>
      <c r="AM26" s="32">
        <f t="shared" si="9"/>
        <v>1025.8139999999999</v>
      </c>
      <c r="AN26" s="32">
        <f t="shared" si="10"/>
        <v>1709.69</v>
      </c>
      <c r="AO26" s="32">
        <f t="shared" si="11"/>
        <v>5129.07</v>
      </c>
      <c r="AP26" s="32">
        <f t="shared" si="12"/>
        <v>3077.442</v>
      </c>
      <c r="AQ26" s="32">
        <v>2614.85</v>
      </c>
      <c r="AR26" s="32"/>
      <c r="AS26" s="74"/>
      <c r="AT26" s="32"/>
      <c r="AU26" s="32"/>
      <c r="AV26" s="32"/>
      <c r="AW26" s="32"/>
      <c r="AX26" s="32"/>
      <c r="AY26" s="76">
        <f>(O26+P26+Q26+R26+S26+T26+U26+V26+W26+X26+Y26+Z26+AA26+AB26+AC26+AD26+AE26+AF26)*12+(AG26+AH26+AI26+AJ26+AK26+AL26+AM26+AN26+AO26+AP26+AQ26+AR26+AS26+AT26+AU26+AV26+AW26+AX26)</f>
        <v>213675.56840000005</v>
      </c>
      <c r="AZ26" s="78"/>
      <c r="BA26" s="7"/>
      <c r="BB26" s="7"/>
    </row>
    <row r="27" spans="1:54" s="59" customFormat="1" x14ac:dyDescent="0.2">
      <c r="A27" s="24">
        <f t="shared" si="15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72">
        <v>37865</v>
      </c>
      <c r="G27" s="34"/>
      <c r="H27" s="71">
        <v>36</v>
      </c>
      <c r="I27" s="24" t="s">
        <v>102</v>
      </c>
      <c r="J27" s="70" t="s">
        <v>138</v>
      </c>
      <c r="K27" s="73" t="s">
        <v>70</v>
      </c>
      <c r="L27" s="70" t="s">
        <v>104</v>
      </c>
      <c r="M27" s="74">
        <v>15898.2</v>
      </c>
      <c r="N27" s="32"/>
      <c r="O27" s="32">
        <f t="shared" si="0"/>
        <v>15898.2</v>
      </c>
      <c r="P27" s="74">
        <v>1254.8</v>
      </c>
      <c r="Q27" s="32"/>
      <c r="R27" s="32"/>
      <c r="S27" s="33">
        <f t="shared" si="1"/>
        <v>2782.1849999999999</v>
      </c>
      <c r="T27" s="32">
        <f t="shared" si="2"/>
        <v>476.94600000000003</v>
      </c>
      <c r="U27" s="75">
        <f t="shared" si="3"/>
        <v>1259.1372000000001</v>
      </c>
      <c r="V27" s="32">
        <f t="shared" si="4"/>
        <v>317.964</v>
      </c>
      <c r="W27" s="74">
        <v>5087.42</v>
      </c>
      <c r="X27" s="74">
        <v>553.05999999999995</v>
      </c>
      <c r="Y27" s="74">
        <v>75.959999999999994</v>
      </c>
      <c r="Z27" s="74">
        <v>811.08</v>
      </c>
      <c r="AA27" s="74">
        <v>0</v>
      </c>
      <c r="AB27" s="74">
        <v>0</v>
      </c>
      <c r="AC27" s="74">
        <v>0</v>
      </c>
      <c r="AD27" s="74">
        <v>0</v>
      </c>
      <c r="AE27" s="32">
        <v>0</v>
      </c>
      <c r="AF27" s="32">
        <f t="shared" si="5"/>
        <v>270.26940000000002</v>
      </c>
      <c r="AG27" s="32">
        <f t="shared" si="14"/>
        <v>6995.2079999999996</v>
      </c>
      <c r="AH27" s="32">
        <f t="shared" si="6"/>
        <v>17230.944000000003</v>
      </c>
      <c r="AI27" s="32">
        <f t="shared" si="7"/>
        <v>35897.800000000003</v>
      </c>
      <c r="AJ27" s="32">
        <v>7949.1</v>
      </c>
      <c r="AK27" s="32">
        <f t="shared" si="8"/>
        <v>7949.1</v>
      </c>
      <c r="AL27" s="32">
        <v>876.2</v>
      </c>
      <c r="AM27" s="32">
        <f t="shared" si="9"/>
        <v>2153.8680000000004</v>
      </c>
      <c r="AN27" s="32">
        <f t="shared" si="10"/>
        <v>3589.7800000000007</v>
      </c>
      <c r="AO27" s="32">
        <f t="shared" si="11"/>
        <v>10769.340000000002</v>
      </c>
      <c r="AP27" s="32">
        <f t="shared" si="12"/>
        <v>6461.6040000000012</v>
      </c>
      <c r="AQ27" s="32">
        <v>3580.6</v>
      </c>
      <c r="AR27" s="32"/>
      <c r="AS27" s="74"/>
      <c r="AT27" s="32"/>
      <c r="AU27" s="32"/>
      <c r="AV27" s="32"/>
      <c r="AW27" s="32"/>
      <c r="AX27" s="32"/>
      <c r="AY27" s="76">
        <f t="shared" si="16"/>
        <v>448897.80320000008</v>
      </c>
      <c r="AZ27" s="78"/>
      <c r="BA27" s="7"/>
      <c r="BB27" s="7"/>
    </row>
    <row r="28" spans="1:54" s="59" customFormat="1" x14ac:dyDescent="0.2">
      <c r="A28" s="24">
        <f t="shared" si="15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72">
        <v>38108</v>
      </c>
      <c r="G28" s="24"/>
      <c r="H28" s="71">
        <v>40</v>
      </c>
      <c r="I28" s="24" t="s">
        <v>102</v>
      </c>
      <c r="J28" s="70" t="s">
        <v>132</v>
      </c>
      <c r="K28" s="73" t="s">
        <v>70</v>
      </c>
      <c r="L28" s="70" t="s">
        <v>104</v>
      </c>
      <c r="M28" s="74">
        <v>15799.2</v>
      </c>
      <c r="N28" s="32"/>
      <c r="O28" s="32">
        <f t="shared" si="0"/>
        <v>15799.2</v>
      </c>
      <c r="P28" s="74">
        <v>1364</v>
      </c>
      <c r="Q28" s="32"/>
      <c r="R28" s="32"/>
      <c r="S28" s="33">
        <f t="shared" si="1"/>
        <v>2764.86</v>
      </c>
      <c r="T28" s="32">
        <f t="shared" si="2"/>
        <v>473.976</v>
      </c>
      <c r="U28" s="75">
        <f t="shared" si="3"/>
        <v>1232.3375999999998</v>
      </c>
      <c r="V28" s="32">
        <f t="shared" si="4"/>
        <v>315.98400000000004</v>
      </c>
      <c r="W28" s="74">
        <v>4739.76</v>
      </c>
      <c r="X28" s="74">
        <v>562.96</v>
      </c>
      <c r="Y28" s="74">
        <v>76.56</v>
      </c>
      <c r="Z28" s="74">
        <v>901.2</v>
      </c>
      <c r="AA28" s="74">
        <v>0</v>
      </c>
      <c r="AB28" s="74">
        <v>0</v>
      </c>
      <c r="AC28" s="74">
        <v>0</v>
      </c>
      <c r="AD28" s="74">
        <v>0</v>
      </c>
      <c r="AE28" s="32">
        <v>0</v>
      </c>
      <c r="AF28" s="32">
        <f t="shared" si="5"/>
        <v>268.58640000000003</v>
      </c>
      <c r="AG28" s="32">
        <f t="shared" si="14"/>
        <v>6951.648000000001</v>
      </c>
      <c r="AH28" s="32">
        <f t="shared" si="6"/>
        <v>16881.535999999996</v>
      </c>
      <c r="AI28" s="32">
        <f t="shared" si="7"/>
        <v>35169.866666666661</v>
      </c>
      <c r="AJ28" s="32">
        <v>7899.6</v>
      </c>
      <c r="AK28" s="32">
        <f t="shared" si="8"/>
        <v>7899.5999999999995</v>
      </c>
      <c r="AL28" s="32">
        <v>876.2</v>
      </c>
      <c r="AM28" s="32">
        <f t="shared" si="9"/>
        <v>2110.1919999999996</v>
      </c>
      <c r="AN28" s="32">
        <f t="shared" si="10"/>
        <v>3516.9866666666662</v>
      </c>
      <c r="AO28" s="32">
        <f t="shared" si="11"/>
        <v>10550.96</v>
      </c>
      <c r="AP28" s="32">
        <f t="shared" si="12"/>
        <v>6330.5759999999991</v>
      </c>
      <c r="AQ28" s="32">
        <v>6139.45</v>
      </c>
      <c r="AR28" s="32">
        <f>(M28+W28+X28)/30*30</f>
        <v>21101.919999999998</v>
      </c>
      <c r="AS28" s="74"/>
      <c r="AT28" s="32"/>
      <c r="AU28" s="32"/>
      <c r="AV28" s="32"/>
      <c r="AW28" s="32"/>
      <c r="AX28" s="32"/>
      <c r="AY28" s="76">
        <f>(O28+P28+Q28+R28+S28+T28+U28+V28+W28+X28+Y28+Z28+AA28+AB28+AC28+AD28+AE28+AF28)*12+(AG28+AH28+AI28+AJ28+AK28+AL28+AM28+AN28+AO28+AP28+AQ28+AR28+AS28+AT28+AU28+AV28+AW28+AX28)</f>
        <v>467421.62333333329</v>
      </c>
      <c r="AZ28" s="78"/>
      <c r="BA28" s="7"/>
      <c r="BB28" s="7"/>
    </row>
    <row r="29" spans="1:54" s="59" customFormat="1" x14ac:dyDescent="0.2">
      <c r="A29" s="24">
        <f t="shared" si="15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72">
        <v>38159</v>
      </c>
      <c r="G29" s="24"/>
      <c r="H29" s="71">
        <v>38</v>
      </c>
      <c r="I29" s="24" t="s">
        <v>102</v>
      </c>
      <c r="J29" s="70" t="s">
        <v>103</v>
      </c>
      <c r="K29" s="73" t="s">
        <v>70</v>
      </c>
      <c r="L29" s="70" t="s">
        <v>104</v>
      </c>
      <c r="M29" s="74">
        <v>13925.1</v>
      </c>
      <c r="N29" s="32"/>
      <c r="O29" s="32">
        <f t="shared" si="0"/>
        <v>13925.1</v>
      </c>
      <c r="P29" s="74">
        <v>1037.4000000000001</v>
      </c>
      <c r="Q29" s="32"/>
      <c r="R29" s="32"/>
      <c r="S29" s="33">
        <f t="shared" si="1"/>
        <v>2436.8924999999999</v>
      </c>
      <c r="T29" s="32">
        <f t="shared" si="2"/>
        <v>417.75299999999999</v>
      </c>
      <c r="U29" s="75">
        <f t="shared" si="3"/>
        <v>1086.1584</v>
      </c>
      <c r="V29" s="32">
        <f t="shared" si="4"/>
        <v>278.50200000000001</v>
      </c>
      <c r="W29" s="74">
        <v>4177.54</v>
      </c>
      <c r="X29" s="74">
        <v>501.6</v>
      </c>
      <c r="Y29" s="74">
        <v>72.2</v>
      </c>
      <c r="Z29" s="74">
        <v>856.14</v>
      </c>
      <c r="AA29" s="74">
        <v>0</v>
      </c>
      <c r="AB29" s="74">
        <v>0</v>
      </c>
      <c r="AC29" s="74">
        <v>0</v>
      </c>
      <c r="AD29" s="74">
        <v>0</v>
      </c>
      <c r="AE29" s="32">
        <v>0</v>
      </c>
      <c r="AF29" s="32">
        <f t="shared" si="5"/>
        <v>236.72670000000002</v>
      </c>
      <c r="AG29" s="32">
        <f t="shared" si="14"/>
        <v>6127.0439999999999</v>
      </c>
      <c r="AH29" s="32">
        <f t="shared" si="6"/>
        <v>14883.391999999998</v>
      </c>
      <c r="AI29" s="32">
        <f t="shared" si="7"/>
        <v>31007.066666666662</v>
      </c>
      <c r="AJ29" s="32">
        <v>4603.0200000000004</v>
      </c>
      <c r="AK29" s="32">
        <f t="shared" si="8"/>
        <v>6962.55</v>
      </c>
      <c r="AL29" s="32">
        <v>876.2</v>
      </c>
      <c r="AM29" s="32">
        <f t="shared" si="9"/>
        <v>1860.4239999999998</v>
      </c>
      <c r="AN29" s="32">
        <f t="shared" si="10"/>
        <v>3100.706666666666</v>
      </c>
      <c r="AO29" s="32">
        <f t="shared" si="11"/>
        <v>9302.119999999999</v>
      </c>
      <c r="AP29" s="32">
        <f t="shared" si="12"/>
        <v>5581.271999999999</v>
      </c>
      <c r="AQ29" s="32">
        <v>3580.6</v>
      </c>
      <c r="AR29" s="32">
        <f>(M29+W29+X29)/30*30</f>
        <v>18604.239999999998</v>
      </c>
      <c r="AS29" s="74"/>
      <c r="AT29" s="32"/>
      <c r="AU29" s="32"/>
      <c r="AV29" s="32"/>
      <c r="AW29" s="32"/>
      <c r="AX29" s="32"/>
      <c r="AY29" s="76">
        <f t="shared" si="16"/>
        <v>406800.78653333336</v>
      </c>
      <c r="AZ29" s="78"/>
      <c r="BA29" s="7"/>
      <c r="BB29" s="7"/>
    </row>
    <row r="30" spans="1:54" s="59" customFormat="1" x14ac:dyDescent="0.2">
      <c r="A30" s="24">
        <f t="shared" si="15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72">
        <v>38231</v>
      </c>
      <c r="G30" s="24"/>
      <c r="H30" s="71">
        <v>20</v>
      </c>
      <c r="I30" s="24" t="s">
        <v>102</v>
      </c>
      <c r="J30" s="70" t="s">
        <v>137</v>
      </c>
      <c r="K30" s="73" t="s">
        <v>70</v>
      </c>
      <c r="L30" s="70" t="s">
        <v>104</v>
      </c>
      <c r="M30" s="74">
        <v>8089.8</v>
      </c>
      <c r="N30" s="32"/>
      <c r="O30" s="32">
        <f t="shared" si="0"/>
        <v>8089.8</v>
      </c>
      <c r="P30" s="74">
        <v>1091</v>
      </c>
      <c r="Q30" s="32"/>
      <c r="R30" s="32"/>
      <c r="S30" s="33">
        <f t="shared" si="1"/>
        <v>1415.7149999999999</v>
      </c>
      <c r="T30" s="32">
        <f t="shared" si="2"/>
        <v>242.69399999999999</v>
      </c>
      <c r="U30" s="75">
        <f t="shared" si="3"/>
        <v>631.00439999999992</v>
      </c>
      <c r="V30" s="32">
        <f t="shared" si="4"/>
        <v>161.79600000000002</v>
      </c>
      <c r="W30" s="74">
        <v>2426.94</v>
      </c>
      <c r="X30" s="74">
        <v>287.3</v>
      </c>
      <c r="Y30" s="74">
        <v>38.46</v>
      </c>
      <c r="Z30" s="74">
        <v>450.6</v>
      </c>
      <c r="AA30" s="74">
        <v>0</v>
      </c>
      <c r="AB30" s="74">
        <v>0</v>
      </c>
      <c r="AC30" s="74">
        <v>0</v>
      </c>
      <c r="AD30" s="74">
        <v>0</v>
      </c>
      <c r="AE30" s="32">
        <v>0</v>
      </c>
      <c r="AF30" s="32">
        <f t="shared" si="5"/>
        <v>137.5266</v>
      </c>
      <c r="AG30" s="32">
        <f t="shared" si="14"/>
        <v>3559.5120000000006</v>
      </c>
      <c r="AH30" s="32">
        <f t="shared" si="6"/>
        <v>8643.232</v>
      </c>
      <c r="AI30" s="32">
        <f t="shared" si="7"/>
        <v>18006.733333333334</v>
      </c>
      <c r="AJ30" s="32">
        <v>4044.9</v>
      </c>
      <c r="AK30" s="32">
        <f t="shared" si="8"/>
        <v>4044.9000000000005</v>
      </c>
      <c r="AL30" s="32">
        <v>876.2</v>
      </c>
      <c r="AM30" s="32">
        <f t="shared" si="9"/>
        <v>1080.404</v>
      </c>
      <c r="AN30" s="32">
        <f t="shared" si="10"/>
        <v>1800.6733333333332</v>
      </c>
      <c r="AO30" s="32">
        <f t="shared" si="11"/>
        <v>5402.0199999999995</v>
      </c>
      <c r="AP30" s="32">
        <f t="shared" si="12"/>
        <v>3241.212</v>
      </c>
      <c r="AQ30" s="32">
        <v>3580.6</v>
      </c>
      <c r="AR30" s="32">
        <f>(M30+W30+X30)/30*30</f>
        <v>10804.039999999999</v>
      </c>
      <c r="AS30" s="74"/>
      <c r="AT30" s="32"/>
      <c r="AU30" s="32"/>
      <c r="AV30" s="32"/>
      <c r="AW30" s="32"/>
      <c r="AX30" s="32"/>
      <c r="AY30" s="76">
        <f t="shared" si="16"/>
        <v>244758.45866666664</v>
      </c>
      <c r="AZ30" s="78"/>
      <c r="BA30" s="7"/>
      <c r="BB30" s="7"/>
    </row>
    <row r="31" spans="1:54" s="59" customFormat="1" x14ac:dyDescent="0.2">
      <c r="A31" s="24">
        <f t="shared" si="15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72">
        <v>38473</v>
      </c>
      <c r="G31" s="24"/>
      <c r="H31" s="71">
        <v>4</v>
      </c>
      <c r="I31" s="24" t="s">
        <v>102</v>
      </c>
      <c r="J31" s="70" t="s">
        <v>103</v>
      </c>
      <c r="K31" s="73" t="s">
        <v>70</v>
      </c>
      <c r="L31" s="70" t="s">
        <v>104</v>
      </c>
      <c r="M31" s="74">
        <v>1465.8</v>
      </c>
      <c r="N31" s="32"/>
      <c r="O31" s="32">
        <f t="shared" si="0"/>
        <v>1465.8</v>
      </c>
      <c r="P31" s="74">
        <v>109.2</v>
      </c>
      <c r="Q31" s="32"/>
      <c r="R31" s="32"/>
      <c r="S31" s="33">
        <f t="shared" si="1"/>
        <v>256.51499999999999</v>
      </c>
      <c r="T31" s="32">
        <f t="shared" si="2"/>
        <v>43.973999999999997</v>
      </c>
      <c r="U31" s="75">
        <f t="shared" si="3"/>
        <v>112.5732</v>
      </c>
      <c r="V31" s="32">
        <f t="shared" si="4"/>
        <v>29.315999999999999</v>
      </c>
      <c r="W31" s="74">
        <v>410.42</v>
      </c>
      <c r="X31" s="74">
        <v>52.8</v>
      </c>
      <c r="Y31" s="74">
        <v>7.6</v>
      </c>
      <c r="Z31" s="74">
        <v>90.12</v>
      </c>
      <c r="AA31" s="74">
        <v>0</v>
      </c>
      <c r="AB31" s="74">
        <v>0</v>
      </c>
      <c r="AC31" s="74">
        <v>0</v>
      </c>
      <c r="AD31" s="74">
        <v>0</v>
      </c>
      <c r="AE31" s="32">
        <v>0</v>
      </c>
      <c r="AF31" s="32">
        <f t="shared" si="5"/>
        <v>24.918600000000001</v>
      </c>
      <c r="AG31" s="32">
        <f t="shared" si="14"/>
        <v>644.952</v>
      </c>
      <c r="AH31" s="32">
        <f t="shared" si="6"/>
        <v>1543.2160000000001</v>
      </c>
      <c r="AI31" s="32">
        <f t="shared" si="7"/>
        <v>3215.0333333333338</v>
      </c>
      <c r="AJ31" s="32">
        <v>732.9</v>
      </c>
      <c r="AK31" s="32">
        <f t="shared" si="8"/>
        <v>732.9</v>
      </c>
      <c r="AL31" s="32">
        <v>876.2</v>
      </c>
      <c r="AM31" s="32">
        <f t="shared" si="9"/>
        <v>192.90200000000002</v>
      </c>
      <c r="AN31" s="32">
        <f t="shared" si="10"/>
        <v>321.50333333333333</v>
      </c>
      <c r="AO31" s="32">
        <f t="shared" si="11"/>
        <v>964.5100000000001</v>
      </c>
      <c r="AP31" s="32">
        <f t="shared" si="12"/>
        <v>578.70600000000002</v>
      </c>
      <c r="AQ31" s="32">
        <v>2614.85</v>
      </c>
      <c r="AR31" s="32"/>
      <c r="AS31" s="74"/>
      <c r="AT31" s="32"/>
      <c r="AU31" s="32"/>
      <c r="AV31" s="32"/>
      <c r="AW31" s="32"/>
      <c r="AX31" s="32"/>
      <c r="AY31" s="76">
        <f t="shared" si="16"/>
        <v>43656.514266666665</v>
      </c>
      <c r="AZ31" s="78"/>
      <c r="BA31" s="7"/>
      <c r="BB31" s="7"/>
    </row>
    <row r="32" spans="1:54" s="59" customFormat="1" x14ac:dyDescent="0.2">
      <c r="A32" s="24">
        <f t="shared" si="15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72">
        <v>38504</v>
      </c>
      <c r="G32" s="24"/>
      <c r="H32" s="71">
        <v>37</v>
      </c>
      <c r="I32" s="24" t="s">
        <v>102</v>
      </c>
      <c r="J32" s="70" t="s">
        <v>103</v>
      </c>
      <c r="K32" s="73" t="s">
        <v>70</v>
      </c>
      <c r="L32" s="70" t="s">
        <v>104</v>
      </c>
      <c r="M32" s="74">
        <v>13558.8</v>
      </c>
      <c r="N32" s="32"/>
      <c r="O32" s="32">
        <f t="shared" si="0"/>
        <v>13558.8</v>
      </c>
      <c r="P32" s="74">
        <v>1010.1</v>
      </c>
      <c r="Q32" s="32"/>
      <c r="R32" s="32"/>
      <c r="S32" s="33">
        <f t="shared" si="1"/>
        <v>2372.7899999999995</v>
      </c>
      <c r="T32" s="32">
        <f t="shared" si="2"/>
        <v>406.76399999999995</v>
      </c>
      <c r="U32" s="75">
        <f t="shared" si="3"/>
        <v>1041.3155999999999</v>
      </c>
      <c r="V32" s="32">
        <f t="shared" si="4"/>
        <v>271.17599999999999</v>
      </c>
      <c r="W32" s="74">
        <v>3796.46</v>
      </c>
      <c r="X32" s="74">
        <v>488.4</v>
      </c>
      <c r="Y32" s="74">
        <v>70.3</v>
      </c>
      <c r="Z32" s="74">
        <v>833.62</v>
      </c>
      <c r="AA32" s="74">
        <v>0</v>
      </c>
      <c r="AB32" s="74">
        <v>0</v>
      </c>
      <c r="AC32" s="74">
        <v>0</v>
      </c>
      <c r="AD32" s="74">
        <v>0</v>
      </c>
      <c r="AE32" s="32">
        <v>2310.34</v>
      </c>
      <c r="AF32" s="32">
        <f t="shared" si="5"/>
        <v>230.49960000000002</v>
      </c>
      <c r="AG32" s="32">
        <f t="shared" si="14"/>
        <v>5965.8719999999994</v>
      </c>
      <c r="AH32" s="32">
        <f t="shared" si="6"/>
        <v>14274.928</v>
      </c>
      <c r="AI32" s="32">
        <f t="shared" si="7"/>
        <v>29739.433333333334</v>
      </c>
      <c r="AJ32" s="32">
        <v>6779.4</v>
      </c>
      <c r="AK32" s="32">
        <f t="shared" si="8"/>
        <v>6779.4</v>
      </c>
      <c r="AL32" s="32">
        <v>876.2</v>
      </c>
      <c r="AM32" s="32">
        <f t="shared" si="9"/>
        <v>1784.366</v>
      </c>
      <c r="AN32" s="32">
        <f t="shared" si="10"/>
        <v>2973.9433333333336</v>
      </c>
      <c r="AO32" s="32">
        <f t="shared" si="11"/>
        <v>8921.83</v>
      </c>
      <c r="AP32" s="32">
        <f t="shared" si="12"/>
        <v>5353.098</v>
      </c>
      <c r="AQ32" s="32">
        <v>3580.6</v>
      </c>
      <c r="AR32" s="32"/>
      <c r="AS32" s="74"/>
      <c r="AT32" s="32"/>
      <c r="AU32" s="32"/>
      <c r="AV32" s="32"/>
      <c r="AW32" s="32"/>
      <c r="AX32" s="32"/>
      <c r="AY32" s="76">
        <f t="shared" si="16"/>
        <v>403715.85306666663</v>
      </c>
      <c r="AZ32" s="78"/>
      <c r="BA32" s="7"/>
      <c r="BB32" s="7"/>
    </row>
    <row r="33" spans="1:54" s="59" customFormat="1" x14ac:dyDescent="0.2">
      <c r="A33" s="24">
        <f t="shared" si="15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72">
        <v>38580</v>
      </c>
      <c r="G33" s="24"/>
      <c r="H33" s="71">
        <v>28</v>
      </c>
      <c r="I33" s="24" t="s">
        <v>102</v>
      </c>
      <c r="J33" s="70" t="s">
        <v>103</v>
      </c>
      <c r="K33" s="73" t="s">
        <v>70</v>
      </c>
      <c r="L33" s="70" t="s">
        <v>104</v>
      </c>
      <c r="M33" s="74">
        <v>10260.6</v>
      </c>
      <c r="N33" s="32"/>
      <c r="O33" s="32">
        <f t="shared" si="0"/>
        <v>10260.6</v>
      </c>
      <c r="P33" s="74">
        <v>764.4</v>
      </c>
      <c r="Q33" s="32"/>
      <c r="R33" s="32"/>
      <c r="S33" s="33">
        <f t="shared" si="1"/>
        <v>1795.605</v>
      </c>
      <c r="T33" s="32">
        <f t="shared" si="2"/>
        <v>307.81799999999998</v>
      </c>
      <c r="U33" s="75">
        <f t="shared" si="3"/>
        <v>788.0136</v>
      </c>
      <c r="V33" s="32">
        <f t="shared" si="4"/>
        <v>205.21200000000002</v>
      </c>
      <c r="W33" s="74">
        <v>2872.96</v>
      </c>
      <c r="X33" s="74">
        <v>369.6</v>
      </c>
      <c r="Y33" s="74">
        <v>53.2</v>
      </c>
      <c r="Z33" s="74">
        <v>630.84</v>
      </c>
      <c r="AA33" s="74">
        <v>0</v>
      </c>
      <c r="AB33" s="74">
        <v>0</v>
      </c>
      <c r="AC33" s="74">
        <v>0</v>
      </c>
      <c r="AD33" s="74">
        <v>0</v>
      </c>
      <c r="AE33" s="32">
        <v>2041.34</v>
      </c>
      <c r="AF33" s="32">
        <f t="shared" si="5"/>
        <v>174.43020000000001</v>
      </c>
      <c r="AG33" s="32">
        <f t="shared" si="14"/>
        <v>4514.6640000000007</v>
      </c>
      <c r="AH33" s="32">
        <f t="shared" si="6"/>
        <v>10802.528</v>
      </c>
      <c r="AI33" s="32">
        <f t="shared" si="7"/>
        <v>22505.266666666666</v>
      </c>
      <c r="AJ33" s="32">
        <v>5130.3</v>
      </c>
      <c r="AK33" s="32">
        <f t="shared" si="8"/>
        <v>5130.3</v>
      </c>
      <c r="AL33" s="32">
        <v>876.2</v>
      </c>
      <c r="AM33" s="32">
        <f t="shared" si="9"/>
        <v>1350.316</v>
      </c>
      <c r="AN33" s="32">
        <f t="shared" si="10"/>
        <v>2250.5266666666666</v>
      </c>
      <c r="AO33" s="32">
        <f t="shared" si="11"/>
        <v>6751.5800000000008</v>
      </c>
      <c r="AP33" s="32">
        <f t="shared" si="12"/>
        <v>4050.9480000000003</v>
      </c>
      <c r="AQ33" s="32">
        <v>3580.6</v>
      </c>
      <c r="AR33" s="32"/>
      <c r="AS33" s="74"/>
      <c r="AT33" s="32"/>
      <c r="AU33" s="32"/>
      <c r="AV33" s="32"/>
      <c r="AW33" s="32"/>
      <c r="AX33" s="32"/>
      <c r="AY33" s="76">
        <f t="shared" si="16"/>
        <v>310111.45493333333</v>
      </c>
      <c r="AZ33" s="78"/>
      <c r="BA33" s="7"/>
      <c r="BB33" s="7"/>
    </row>
    <row r="34" spans="1:54" s="59" customFormat="1" x14ac:dyDescent="0.2">
      <c r="A34" s="24">
        <f t="shared" si="15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72">
        <v>38580</v>
      </c>
      <c r="G34" s="24"/>
      <c r="H34" s="71">
        <v>30</v>
      </c>
      <c r="I34" s="24" t="s">
        <v>102</v>
      </c>
      <c r="J34" s="70" t="s">
        <v>139</v>
      </c>
      <c r="K34" s="73" t="s">
        <v>70</v>
      </c>
      <c r="L34" s="70" t="s">
        <v>104</v>
      </c>
      <c r="M34" s="74">
        <v>13005.9</v>
      </c>
      <c r="N34" s="32"/>
      <c r="O34" s="32">
        <f t="shared" si="0"/>
        <v>13005.9</v>
      </c>
      <c r="P34" s="74">
        <v>1364</v>
      </c>
      <c r="Q34" s="32"/>
      <c r="R34" s="32"/>
      <c r="S34" s="33">
        <f t="shared" si="1"/>
        <v>2276.0324999999998</v>
      </c>
      <c r="T34" s="32">
        <f t="shared" si="2"/>
        <v>390.17699999999996</v>
      </c>
      <c r="U34" s="75">
        <f t="shared" si="3"/>
        <v>998.8535999999998</v>
      </c>
      <c r="V34" s="32">
        <f t="shared" si="4"/>
        <v>260.11799999999999</v>
      </c>
      <c r="W34" s="74">
        <v>3641.66</v>
      </c>
      <c r="X34" s="74">
        <v>453.1</v>
      </c>
      <c r="Y34" s="74">
        <v>63.2</v>
      </c>
      <c r="Z34" s="74">
        <v>675.9</v>
      </c>
      <c r="AA34" s="74">
        <v>0</v>
      </c>
      <c r="AB34" s="74">
        <v>0</v>
      </c>
      <c r="AC34" s="74">
        <v>0</v>
      </c>
      <c r="AD34" s="74">
        <v>737.5</v>
      </c>
      <c r="AE34" s="32">
        <v>0</v>
      </c>
      <c r="AF34" s="32">
        <f t="shared" si="5"/>
        <v>221.1003</v>
      </c>
      <c r="AG34" s="32">
        <f t="shared" si="14"/>
        <v>5722.5959999999995</v>
      </c>
      <c r="AH34" s="32">
        <f t="shared" si="6"/>
        <v>13680.527999999995</v>
      </c>
      <c r="AI34" s="32">
        <f t="shared" si="7"/>
        <v>28501.099999999991</v>
      </c>
      <c r="AJ34" s="32">
        <v>6502.95</v>
      </c>
      <c r="AK34" s="32">
        <f t="shared" si="8"/>
        <v>6502.95</v>
      </c>
      <c r="AL34" s="32">
        <v>876.2</v>
      </c>
      <c r="AM34" s="32">
        <f t="shared" si="9"/>
        <v>1710.0659999999993</v>
      </c>
      <c r="AN34" s="32">
        <f t="shared" si="10"/>
        <v>2850.1099999999992</v>
      </c>
      <c r="AO34" s="32">
        <f t="shared" si="11"/>
        <v>8550.3299999999981</v>
      </c>
      <c r="AP34" s="32">
        <f t="shared" si="12"/>
        <v>5130.1979999999985</v>
      </c>
      <c r="AQ34" s="32">
        <v>3580.6</v>
      </c>
      <c r="AR34" s="32"/>
      <c r="AS34" s="74"/>
      <c r="AT34" s="32"/>
      <c r="AU34" s="32"/>
      <c r="AV34" s="32"/>
      <c r="AW34" s="32"/>
      <c r="AX34" s="32"/>
      <c r="AY34" s="76">
        <f t="shared" si="16"/>
        <v>372658.12479999993</v>
      </c>
      <c r="AZ34" s="78"/>
      <c r="BA34" s="7"/>
      <c r="BB34" s="7"/>
    </row>
    <row r="35" spans="1:54" s="59" customFormat="1" x14ac:dyDescent="0.2">
      <c r="A35" s="24">
        <f t="shared" si="15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72">
        <v>38596</v>
      </c>
      <c r="G35" s="24"/>
      <c r="H35" s="71">
        <v>34</v>
      </c>
      <c r="I35" s="24" t="s">
        <v>102</v>
      </c>
      <c r="J35" s="70" t="s">
        <v>139</v>
      </c>
      <c r="K35" s="73" t="s">
        <v>70</v>
      </c>
      <c r="L35" s="70" t="s">
        <v>104</v>
      </c>
      <c r="M35" s="74">
        <v>14231.4</v>
      </c>
      <c r="N35" s="32"/>
      <c r="O35" s="32">
        <f t="shared" si="0"/>
        <v>14231.4</v>
      </c>
      <c r="P35" s="74">
        <v>1473.2</v>
      </c>
      <c r="Q35" s="32"/>
      <c r="R35" s="32"/>
      <c r="S35" s="33">
        <f t="shared" si="1"/>
        <v>2490.4949999999999</v>
      </c>
      <c r="T35" s="32">
        <f t="shared" si="2"/>
        <v>426.94199999999995</v>
      </c>
      <c r="U35" s="75">
        <f t="shared" si="3"/>
        <v>1092.972</v>
      </c>
      <c r="V35" s="32">
        <f t="shared" si="4"/>
        <v>284.62799999999999</v>
      </c>
      <c r="W35" s="74">
        <v>3984.8</v>
      </c>
      <c r="X35" s="74">
        <v>499.9</v>
      </c>
      <c r="Y35" s="74">
        <v>69.56</v>
      </c>
      <c r="Z35" s="74">
        <v>766.02</v>
      </c>
      <c r="AA35" s="74">
        <v>0</v>
      </c>
      <c r="AB35" s="74">
        <v>0</v>
      </c>
      <c r="AC35" s="74">
        <v>0</v>
      </c>
      <c r="AD35" s="74">
        <v>0</v>
      </c>
      <c r="AE35" s="32">
        <v>0</v>
      </c>
      <c r="AF35" s="32">
        <f t="shared" si="5"/>
        <v>241.93380000000002</v>
      </c>
      <c r="AG35" s="32">
        <f t="shared" si="14"/>
        <v>6261.8159999999998</v>
      </c>
      <c r="AH35" s="32">
        <f t="shared" si="6"/>
        <v>14972.880000000003</v>
      </c>
      <c r="AI35" s="32">
        <f t="shared" si="7"/>
        <v>31193.500000000007</v>
      </c>
      <c r="AJ35" s="32">
        <v>7115.7</v>
      </c>
      <c r="AK35" s="32">
        <f t="shared" si="8"/>
        <v>7115.7</v>
      </c>
      <c r="AL35" s="32">
        <v>876.2</v>
      </c>
      <c r="AM35" s="32">
        <f t="shared" si="9"/>
        <v>1871.6100000000004</v>
      </c>
      <c r="AN35" s="32">
        <f t="shared" si="10"/>
        <v>3119.3500000000004</v>
      </c>
      <c r="AO35" s="32">
        <f t="shared" si="11"/>
        <v>9358.0500000000011</v>
      </c>
      <c r="AP35" s="32">
        <f t="shared" si="12"/>
        <v>5614.8300000000008</v>
      </c>
      <c r="AQ35" s="32">
        <v>3580.6</v>
      </c>
      <c r="AR35" s="32"/>
      <c r="AS35" s="74"/>
      <c r="AT35" s="32"/>
      <c r="AU35" s="32"/>
      <c r="AV35" s="32"/>
      <c r="AW35" s="32"/>
      <c r="AX35" s="32"/>
      <c r="AY35" s="76">
        <f t="shared" si="16"/>
        <v>397822.44560000009</v>
      </c>
      <c r="AZ35" s="78"/>
      <c r="BA35" s="7"/>
      <c r="BB35" s="7"/>
    </row>
    <row r="36" spans="1:54" s="59" customFormat="1" x14ac:dyDescent="0.2">
      <c r="A36" s="24">
        <f t="shared" si="15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72">
        <v>38607</v>
      </c>
      <c r="G36" s="24"/>
      <c r="H36" s="71">
        <v>28</v>
      </c>
      <c r="I36" s="24" t="s">
        <v>102</v>
      </c>
      <c r="J36" s="70" t="s">
        <v>137</v>
      </c>
      <c r="K36" s="73" t="s">
        <v>70</v>
      </c>
      <c r="L36" s="70" t="s">
        <v>104</v>
      </c>
      <c r="M36" s="74">
        <v>11021.4</v>
      </c>
      <c r="N36" s="32"/>
      <c r="O36" s="32">
        <f t="shared" si="0"/>
        <v>11021.4</v>
      </c>
      <c r="P36" s="74">
        <v>1309.4000000000001</v>
      </c>
      <c r="Q36" s="32"/>
      <c r="R36" s="32"/>
      <c r="S36" s="33">
        <f t="shared" si="1"/>
        <v>1928.7449999999999</v>
      </c>
      <c r="T36" s="32">
        <f t="shared" si="2"/>
        <v>330.642</v>
      </c>
      <c r="U36" s="75">
        <f t="shared" si="3"/>
        <v>846.44399999999996</v>
      </c>
      <c r="V36" s="32">
        <f t="shared" si="4"/>
        <v>220.428</v>
      </c>
      <c r="W36" s="74">
        <v>3086</v>
      </c>
      <c r="X36" s="74">
        <v>392.9</v>
      </c>
      <c r="Y36" s="74">
        <v>53.66</v>
      </c>
      <c r="Z36" s="74">
        <v>630.84</v>
      </c>
      <c r="AA36" s="74">
        <v>0</v>
      </c>
      <c r="AB36" s="74">
        <v>0</v>
      </c>
      <c r="AC36" s="74">
        <v>0</v>
      </c>
      <c r="AD36" s="74">
        <v>0</v>
      </c>
      <c r="AE36" s="32">
        <v>0</v>
      </c>
      <c r="AF36" s="32">
        <f t="shared" si="5"/>
        <v>187.3638</v>
      </c>
      <c r="AG36" s="32">
        <f t="shared" si="14"/>
        <v>4849.4160000000002</v>
      </c>
      <c r="AH36" s="32">
        <f t="shared" si="6"/>
        <v>11600.24</v>
      </c>
      <c r="AI36" s="32">
        <f t="shared" si="7"/>
        <v>24167.166666666664</v>
      </c>
      <c r="AJ36" s="32">
        <v>5510.7</v>
      </c>
      <c r="AK36" s="32">
        <f t="shared" si="8"/>
        <v>5510.7</v>
      </c>
      <c r="AL36" s="32">
        <v>876.2</v>
      </c>
      <c r="AM36" s="32">
        <f t="shared" si="9"/>
        <v>1450.03</v>
      </c>
      <c r="AN36" s="32">
        <f t="shared" si="10"/>
        <v>2416.7166666666667</v>
      </c>
      <c r="AO36" s="32">
        <f t="shared" si="11"/>
        <v>7250.15</v>
      </c>
      <c r="AP36" s="32">
        <f t="shared" si="12"/>
        <v>4350.09</v>
      </c>
      <c r="AQ36" s="32">
        <v>3580.6</v>
      </c>
      <c r="AR36" s="32"/>
      <c r="AS36" s="74"/>
      <c r="AT36" s="32"/>
      <c r="AU36" s="32"/>
      <c r="AV36" s="32"/>
      <c r="AW36" s="32"/>
      <c r="AX36" s="32"/>
      <c r="AY36" s="76">
        <f t="shared" si="16"/>
        <v>311655.88293333328</v>
      </c>
      <c r="AZ36" s="78"/>
      <c r="BA36" s="7"/>
      <c r="BB36" s="7"/>
    </row>
    <row r="37" spans="1:54" s="59" customFormat="1" x14ac:dyDescent="0.2">
      <c r="A37" s="24">
        <f t="shared" si="15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72">
        <v>38621</v>
      </c>
      <c r="G37" s="24"/>
      <c r="H37" s="71">
        <v>35</v>
      </c>
      <c r="I37" s="24" t="s">
        <v>102</v>
      </c>
      <c r="J37" s="70" t="s">
        <v>137</v>
      </c>
      <c r="K37" s="73" t="s">
        <v>70</v>
      </c>
      <c r="L37" s="70" t="s">
        <v>104</v>
      </c>
      <c r="M37" s="74">
        <v>13586.7</v>
      </c>
      <c r="N37" s="32"/>
      <c r="O37" s="32">
        <f t="shared" si="0"/>
        <v>13586.7</v>
      </c>
      <c r="P37" s="74">
        <v>1500.5</v>
      </c>
      <c r="Q37" s="32"/>
      <c r="R37" s="32"/>
      <c r="S37" s="33">
        <f t="shared" si="1"/>
        <v>2377.6725000000001</v>
      </c>
      <c r="T37" s="32">
        <f t="shared" si="2"/>
        <v>407.601</v>
      </c>
      <c r="U37" s="75">
        <f t="shared" si="3"/>
        <v>1032.5891999999999</v>
      </c>
      <c r="V37" s="32">
        <f t="shared" si="4"/>
        <v>271.73400000000004</v>
      </c>
      <c r="W37" s="74">
        <v>3623.12</v>
      </c>
      <c r="X37" s="74">
        <v>485.3</v>
      </c>
      <c r="Y37" s="74">
        <v>66.959999999999994</v>
      </c>
      <c r="Z37" s="74">
        <v>788.54</v>
      </c>
      <c r="AA37" s="74">
        <v>0</v>
      </c>
      <c r="AB37" s="74">
        <v>0</v>
      </c>
      <c r="AC37" s="74">
        <v>0</v>
      </c>
      <c r="AD37" s="74">
        <v>0</v>
      </c>
      <c r="AE37" s="32">
        <v>0</v>
      </c>
      <c r="AF37" s="32">
        <f t="shared" si="5"/>
        <v>230.97390000000004</v>
      </c>
      <c r="AG37" s="32">
        <f t="shared" si="14"/>
        <v>5978.148000000001</v>
      </c>
      <c r="AH37" s="32">
        <f t="shared" si="6"/>
        <v>14156.095999999998</v>
      </c>
      <c r="AI37" s="32">
        <f t="shared" si="7"/>
        <v>29491.866666666665</v>
      </c>
      <c r="AJ37" s="32">
        <v>6793.35</v>
      </c>
      <c r="AK37" s="32">
        <f t="shared" si="8"/>
        <v>6793.35</v>
      </c>
      <c r="AL37" s="32">
        <v>876.2</v>
      </c>
      <c r="AM37" s="32">
        <f t="shared" si="9"/>
        <v>1769.5119999999997</v>
      </c>
      <c r="AN37" s="32">
        <f t="shared" si="10"/>
        <v>2949.1866666666665</v>
      </c>
      <c r="AO37" s="32">
        <f t="shared" si="11"/>
        <v>8847.56</v>
      </c>
      <c r="AP37" s="32">
        <f t="shared" si="12"/>
        <v>5308.5359999999991</v>
      </c>
      <c r="AQ37" s="32">
        <v>3580.6</v>
      </c>
      <c r="AR37" s="32"/>
      <c r="AS37" s="74"/>
      <c r="AT37" s="32"/>
      <c r="AU37" s="32"/>
      <c r="AV37" s="32"/>
      <c r="AW37" s="32"/>
      <c r="AX37" s="32"/>
      <c r="AY37" s="76">
        <f t="shared" si="16"/>
        <v>379004.69253333326</v>
      </c>
      <c r="AZ37" s="78"/>
      <c r="BA37" s="7"/>
      <c r="BB37" s="7"/>
    </row>
    <row r="38" spans="1:54" s="59" customFormat="1" x14ac:dyDescent="0.2">
      <c r="A38" s="24">
        <f t="shared" si="15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72">
        <v>38642</v>
      </c>
      <c r="G38" s="24"/>
      <c r="H38" s="71">
        <v>39</v>
      </c>
      <c r="I38" s="24" t="s">
        <v>102</v>
      </c>
      <c r="J38" s="70" t="s">
        <v>139</v>
      </c>
      <c r="K38" s="73" t="s">
        <v>70</v>
      </c>
      <c r="L38" s="70" t="s">
        <v>104</v>
      </c>
      <c r="M38" s="74">
        <v>16304.1</v>
      </c>
      <c r="N38" s="32"/>
      <c r="O38" s="32">
        <f t="shared" si="0"/>
        <v>16304.1</v>
      </c>
      <c r="P38" s="74">
        <v>1609.7</v>
      </c>
      <c r="Q38" s="32"/>
      <c r="R38" s="32"/>
      <c r="S38" s="33">
        <f t="shared" si="1"/>
        <v>2853.2174999999997</v>
      </c>
      <c r="T38" s="32">
        <f t="shared" si="2"/>
        <v>489.12299999999999</v>
      </c>
      <c r="U38" s="75">
        <f t="shared" si="3"/>
        <v>1232.5896</v>
      </c>
      <c r="V38" s="32">
        <f t="shared" si="4"/>
        <v>326.08199999999999</v>
      </c>
      <c r="W38" s="74">
        <v>4239.0600000000004</v>
      </c>
      <c r="X38" s="74">
        <v>571.9</v>
      </c>
      <c r="Y38" s="74">
        <v>80.3</v>
      </c>
      <c r="Z38" s="74">
        <v>878.68</v>
      </c>
      <c r="AA38" s="74">
        <v>0</v>
      </c>
      <c r="AB38" s="74">
        <v>0</v>
      </c>
      <c r="AC38" s="74">
        <v>0</v>
      </c>
      <c r="AD38" s="74">
        <v>0</v>
      </c>
      <c r="AE38" s="32">
        <v>0</v>
      </c>
      <c r="AF38" s="32">
        <f t="shared" si="5"/>
        <v>277.16970000000003</v>
      </c>
      <c r="AG38" s="32">
        <f t="shared" si="14"/>
        <v>7173.8040000000001</v>
      </c>
      <c r="AH38" s="32">
        <f t="shared" si="6"/>
        <v>16892.047999999999</v>
      </c>
      <c r="AI38" s="32">
        <f t="shared" si="7"/>
        <v>35191.766666666663</v>
      </c>
      <c r="AJ38" s="32">
        <v>8152.05</v>
      </c>
      <c r="AK38" s="32">
        <f t="shared" si="8"/>
        <v>8152.05</v>
      </c>
      <c r="AL38" s="32">
        <v>876.2</v>
      </c>
      <c r="AM38" s="32">
        <f t="shared" si="9"/>
        <v>2111.5059999999999</v>
      </c>
      <c r="AN38" s="32">
        <f t="shared" si="10"/>
        <v>3519.1766666666667</v>
      </c>
      <c r="AO38" s="32">
        <f t="shared" si="11"/>
        <v>10557.53</v>
      </c>
      <c r="AP38" s="32">
        <f t="shared" si="12"/>
        <v>6334.518</v>
      </c>
      <c r="AQ38" s="32">
        <v>3580.6</v>
      </c>
      <c r="AR38" s="32"/>
      <c r="AS38" s="74"/>
      <c r="AT38" s="32"/>
      <c r="AU38" s="32"/>
      <c r="AV38" s="32"/>
      <c r="AW38" s="32"/>
      <c r="AX38" s="32"/>
      <c r="AY38" s="76">
        <f t="shared" si="16"/>
        <v>448884.3109333333</v>
      </c>
      <c r="AZ38" s="78"/>
      <c r="BA38" s="7"/>
      <c r="BB38" s="7"/>
    </row>
    <row r="39" spans="1:54" s="59" customFormat="1" x14ac:dyDescent="0.2">
      <c r="A39" s="24">
        <f t="shared" si="15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72">
        <v>38762</v>
      </c>
      <c r="G39" s="24"/>
      <c r="H39" s="71">
        <v>24</v>
      </c>
      <c r="I39" s="24" t="s">
        <v>102</v>
      </c>
      <c r="J39" s="70" t="s">
        <v>137</v>
      </c>
      <c r="K39" s="73" t="s">
        <v>70</v>
      </c>
      <c r="L39" s="70" t="s">
        <v>104</v>
      </c>
      <c r="M39" s="74">
        <v>9555.6</v>
      </c>
      <c r="N39" s="32"/>
      <c r="O39" s="32">
        <f t="shared" si="0"/>
        <v>9555.6</v>
      </c>
      <c r="P39" s="74">
        <v>1200.2</v>
      </c>
      <c r="Q39" s="32"/>
      <c r="R39" s="32"/>
      <c r="S39" s="33">
        <f t="shared" si="1"/>
        <v>1672.23</v>
      </c>
      <c r="T39" s="32">
        <f t="shared" si="2"/>
        <v>286.66800000000001</v>
      </c>
      <c r="U39" s="75">
        <f t="shared" si="3"/>
        <v>722.4036000000001</v>
      </c>
      <c r="V39" s="32">
        <f t="shared" si="4"/>
        <v>191.11200000000002</v>
      </c>
      <c r="W39" s="74">
        <v>2484.46</v>
      </c>
      <c r="X39" s="74">
        <v>340.1</v>
      </c>
      <c r="Y39" s="74">
        <v>46.06</v>
      </c>
      <c r="Z39" s="74">
        <v>540.72</v>
      </c>
      <c r="AA39" s="74">
        <v>0</v>
      </c>
      <c r="AB39" s="74">
        <v>0</v>
      </c>
      <c r="AC39" s="74">
        <v>0</v>
      </c>
      <c r="AD39" s="74">
        <v>0</v>
      </c>
      <c r="AE39" s="32">
        <v>0</v>
      </c>
      <c r="AF39" s="32">
        <f t="shared" si="5"/>
        <v>162.44520000000003</v>
      </c>
      <c r="AG39" s="32">
        <f t="shared" si="14"/>
        <v>4204.4640000000009</v>
      </c>
      <c r="AH39" s="32">
        <f t="shared" si="6"/>
        <v>9904.1280000000024</v>
      </c>
      <c r="AI39" s="32">
        <f t="shared" si="7"/>
        <v>20633.600000000006</v>
      </c>
      <c r="AJ39" s="32">
        <v>4777.8</v>
      </c>
      <c r="AK39" s="32">
        <f t="shared" si="8"/>
        <v>4777.8</v>
      </c>
      <c r="AL39" s="32">
        <v>876.2</v>
      </c>
      <c r="AM39" s="32">
        <f t="shared" si="9"/>
        <v>1238.0160000000003</v>
      </c>
      <c r="AN39" s="32">
        <f t="shared" si="10"/>
        <v>2063.3600000000006</v>
      </c>
      <c r="AO39" s="32">
        <f t="shared" si="11"/>
        <v>6190.0800000000008</v>
      </c>
      <c r="AP39" s="32">
        <f t="shared" si="12"/>
        <v>3714.0480000000007</v>
      </c>
      <c r="AQ39" s="32">
        <v>3580.6</v>
      </c>
      <c r="AR39" s="32"/>
      <c r="AS39" s="74"/>
      <c r="AT39" s="32"/>
      <c r="AU39" s="32"/>
      <c r="AV39" s="32"/>
      <c r="AW39" s="32"/>
      <c r="AX39" s="32"/>
      <c r="AY39" s="76">
        <f t="shared" si="16"/>
        <v>268384.08159999998</v>
      </c>
      <c r="AZ39" s="78"/>
      <c r="BA39" s="7"/>
      <c r="BB39" s="7"/>
    </row>
    <row r="40" spans="1:54" s="59" customFormat="1" x14ac:dyDescent="0.2">
      <c r="A40" s="24">
        <f t="shared" si="15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72">
        <v>38762</v>
      </c>
      <c r="G40" s="24"/>
      <c r="H40" s="71">
        <v>20</v>
      </c>
      <c r="I40" s="24" t="s">
        <v>102</v>
      </c>
      <c r="J40" s="70" t="s">
        <v>103</v>
      </c>
      <c r="K40" s="73" t="s">
        <v>70</v>
      </c>
      <c r="L40" s="70" t="s">
        <v>104</v>
      </c>
      <c r="M40" s="74">
        <v>7329</v>
      </c>
      <c r="N40" s="32"/>
      <c r="O40" s="32">
        <f t="shared" si="0"/>
        <v>7329</v>
      </c>
      <c r="P40" s="74">
        <v>546</v>
      </c>
      <c r="Q40" s="32"/>
      <c r="R40" s="32"/>
      <c r="S40" s="33">
        <f t="shared" si="1"/>
        <v>1282.5749999999998</v>
      </c>
      <c r="T40" s="32">
        <f t="shared" si="2"/>
        <v>219.87</v>
      </c>
      <c r="U40" s="75">
        <f t="shared" si="3"/>
        <v>554.07240000000002</v>
      </c>
      <c r="V40" s="32">
        <f t="shared" si="4"/>
        <v>146.58000000000001</v>
      </c>
      <c r="W40" s="74">
        <v>1905.54</v>
      </c>
      <c r="X40" s="74">
        <v>264</v>
      </c>
      <c r="Y40" s="74">
        <v>38</v>
      </c>
      <c r="Z40" s="74">
        <v>450.6</v>
      </c>
      <c r="AA40" s="74">
        <v>0</v>
      </c>
      <c r="AB40" s="74">
        <v>0</v>
      </c>
      <c r="AC40" s="74">
        <v>0</v>
      </c>
      <c r="AD40" s="74">
        <v>0</v>
      </c>
      <c r="AE40" s="32">
        <v>0</v>
      </c>
      <c r="AF40" s="32">
        <f t="shared" si="5"/>
        <v>124.593</v>
      </c>
      <c r="AG40" s="32">
        <f t="shared" si="14"/>
        <v>3224.76</v>
      </c>
      <c r="AH40" s="32">
        <f t="shared" si="6"/>
        <v>7598.8320000000012</v>
      </c>
      <c r="AI40" s="32">
        <f t="shared" si="7"/>
        <v>15830.900000000003</v>
      </c>
      <c r="AJ40" s="32">
        <v>1872.97</v>
      </c>
      <c r="AK40" s="32">
        <f t="shared" si="8"/>
        <v>3664.5</v>
      </c>
      <c r="AL40" s="32">
        <v>876.2</v>
      </c>
      <c r="AM40" s="32">
        <f t="shared" si="9"/>
        <v>949.85400000000016</v>
      </c>
      <c r="AN40" s="32">
        <f t="shared" si="10"/>
        <v>1583.0900000000001</v>
      </c>
      <c r="AO40" s="32">
        <f t="shared" si="11"/>
        <v>4749.2700000000004</v>
      </c>
      <c r="AP40" s="32">
        <f t="shared" si="12"/>
        <v>2849.5620000000004</v>
      </c>
      <c r="AQ40" s="32">
        <v>3580.6</v>
      </c>
      <c r="AR40" s="32"/>
      <c r="AS40" s="74"/>
      <c r="AT40" s="32"/>
      <c r="AU40" s="32"/>
      <c r="AV40" s="32"/>
      <c r="AW40" s="32"/>
      <c r="AX40" s="32"/>
      <c r="AY40" s="76">
        <f t="shared" si="16"/>
        <v>201110.50280000002</v>
      </c>
      <c r="AZ40" s="78"/>
      <c r="BA40" s="7"/>
      <c r="BB40" s="7"/>
    </row>
    <row r="41" spans="1:54" s="59" customFormat="1" x14ac:dyDescent="0.2">
      <c r="A41" s="24">
        <f t="shared" si="15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72">
        <v>38778</v>
      </c>
      <c r="G41" s="24"/>
      <c r="H41" s="71">
        <v>34</v>
      </c>
      <c r="I41" s="24" t="s">
        <v>102</v>
      </c>
      <c r="J41" s="70" t="s">
        <v>137</v>
      </c>
      <c r="K41" s="73" t="s">
        <v>70</v>
      </c>
      <c r="L41" s="70" t="s">
        <v>104</v>
      </c>
      <c r="M41" s="74">
        <v>13220.1</v>
      </c>
      <c r="N41" s="32"/>
      <c r="O41" s="32">
        <f t="shared" si="0"/>
        <v>13220.1</v>
      </c>
      <c r="P41" s="74">
        <v>1473.2</v>
      </c>
      <c r="Q41" s="32"/>
      <c r="R41" s="32"/>
      <c r="S41" s="33">
        <f t="shared" si="1"/>
        <v>2313.5174999999999</v>
      </c>
      <c r="T41" s="32">
        <f t="shared" si="2"/>
        <v>396.60300000000001</v>
      </c>
      <c r="U41" s="75">
        <f t="shared" si="3"/>
        <v>999.43919999999991</v>
      </c>
      <c r="V41" s="32">
        <f t="shared" si="4"/>
        <v>264.40199999999999</v>
      </c>
      <c r="W41" s="74">
        <v>3437.22</v>
      </c>
      <c r="X41" s="74">
        <v>472.1</v>
      </c>
      <c r="Y41" s="74">
        <v>65.06</v>
      </c>
      <c r="Z41" s="74">
        <v>766.02</v>
      </c>
      <c r="AA41" s="74">
        <v>0</v>
      </c>
      <c r="AB41" s="74">
        <v>0</v>
      </c>
      <c r="AC41" s="74">
        <v>0</v>
      </c>
      <c r="AD41" s="74">
        <v>0</v>
      </c>
      <c r="AE41" s="32">
        <v>0</v>
      </c>
      <c r="AF41" s="32">
        <f t="shared" si="5"/>
        <v>224.74170000000001</v>
      </c>
      <c r="AG41" s="32">
        <f t="shared" si="14"/>
        <v>5816.8440000000001</v>
      </c>
      <c r="AH41" s="32">
        <f t="shared" si="6"/>
        <v>13703.535999999998</v>
      </c>
      <c r="AI41" s="32">
        <f t="shared" si="7"/>
        <v>28549.033333333329</v>
      </c>
      <c r="AJ41" s="32">
        <v>6610.05</v>
      </c>
      <c r="AK41" s="32">
        <f t="shared" si="8"/>
        <v>6610.05</v>
      </c>
      <c r="AL41" s="32">
        <v>876.2</v>
      </c>
      <c r="AM41" s="32">
        <f t="shared" si="9"/>
        <v>1712.9419999999998</v>
      </c>
      <c r="AN41" s="32">
        <f t="shared" si="10"/>
        <v>2854.9033333333327</v>
      </c>
      <c r="AO41" s="32">
        <f t="shared" si="11"/>
        <v>8564.7099999999991</v>
      </c>
      <c r="AP41" s="32">
        <f t="shared" si="12"/>
        <v>5138.8259999999991</v>
      </c>
      <c r="AQ41" s="32">
        <v>3580.6</v>
      </c>
      <c r="AR41" s="32"/>
      <c r="AS41" s="74"/>
      <c r="AT41" s="32"/>
      <c r="AU41" s="32"/>
      <c r="AV41" s="32"/>
      <c r="AW41" s="32"/>
      <c r="AX41" s="32"/>
      <c r="AY41" s="76">
        <f t="shared" si="16"/>
        <v>367606.53546666668</v>
      </c>
      <c r="AZ41" s="78"/>
      <c r="BA41" s="7"/>
      <c r="BB41" s="7"/>
    </row>
    <row r="42" spans="1:54" s="59" customFormat="1" x14ac:dyDescent="0.2">
      <c r="A42" s="24">
        <f t="shared" si="15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72">
        <v>38945</v>
      </c>
      <c r="G42" s="24"/>
      <c r="H42" s="71">
        <v>40</v>
      </c>
      <c r="I42" s="24" t="s">
        <v>102</v>
      </c>
      <c r="J42" s="70" t="s">
        <v>137</v>
      </c>
      <c r="K42" s="73" t="s">
        <v>70</v>
      </c>
      <c r="L42" s="70" t="s">
        <v>104</v>
      </c>
      <c r="M42" s="74">
        <v>15418.8</v>
      </c>
      <c r="N42" s="32"/>
      <c r="O42" s="32">
        <f t="shared" si="0"/>
        <v>15418.8</v>
      </c>
      <c r="P42" s="74">
        <v>1637</v>
      </c>
      <c r="Q42" s="32"/>
      <c r="R42" s="32"/>
      <c r="S42" s="33">
        <f t="shared" si="1"/>
        <v>2698.2899999999995</v>
      </c>
      <c r="T42" s="32">
        <f t="shared" si="2"/>
        <v>462.56399999999996</v>
      </c>
      <c r="U42" s="75">
        <f t="shared" si="3"/>
        <v>1165.6607999999999</v>
      </c>
      <c r="V42" s="32">
        <f t="shared" si="4"/>
        <v>308.37599999999998</v>
      </c>
      <c r="W42" s="74">
        <v>4008.88</v>
      </c>
      <c r="X42" s="74">
        <v>551.29999999999995</v>
      </c>
      <c r="Y42" s="74">
        <v>76.459999999999994</v>
      </c>
      <c r="Z42" s="74">
        <v>901.2</v>
      </c>
      <c r="AA42" s="74">
        <v>0</v>
      </c>
      <c r="AB42" s="74">
        <v>0</v>
      </c>
      <c r="AC42" s="74">
        <v>0</v>
      </c>
      <c r="AD42" s="74">
        <v>0</v>
      </c>
      <c r="AE42" s="32">
        <v>0</v>
      </c>
      <c r="AF42" s="32">
        <f t="shared" si="5"/>
        <v>262.11959999999999</v>
      </c>
      <c r="AG42" s="32">
        <f t="shared" si="14"/>
        <v>6784.271999999999</v>
      </c>
      <c r="AH42" s="32">
        <f t="shared" si="6"/>
        <v>15983.184000000001</v>
      </c>
      <c r="AI42" s="32">
        <f t="shared" si="7"/>
        <v>33298.300000000003</v>
      </c>
      <c r="AJ42" s="32">
        <v>7709.4</v>
      </c>
      <c r="AK42" s="32">
        <f t="shared" si="8"/>
        <v>7709.3999999999987</v>
      </c>
      <c r="AL42" s="32">
        <v>876.2</v>
      </c>
      <c r="AM42" s="32">
        <f t="shared" si="9"/>
        <v>1997.8980000000001</v>
      </c>
      <c r="AN42" s="32">
        <f t="shared" si="10"/>
        <v>3329.83</v>
      </c>
      <c r="AO42" s="32">
        <f t="shared" si="11"/>
        <v>9989.49</v>
      </c>
      <c r="AP42" s="32">
        <f t="shared" si="12"/>
        <v>5993.6940000000004</v>
      </c>
      <c r="AQ42" s="32">
        <v>6139.45</v>
      </c>
      <c r="AR42" s="32"/>
      <c r="AS42" s="74"/>
      <c r="AT42" s="32"/>
      <c r="AU42" s="32"/>
      <c r="AV42" s="32"/>
      <c r="AW42" s="32"/>
      <c r="AX42" s="32"/>
      <c r="AY42" s="76">
        <f t="shared" si="16"/>
        <v>429698.9228</v>
      </c>
      <c r="AZ42" s="78"/>
      <c r="BA42" s="7"/>
      <c r="BB42" s="7"/>
    </row>
    <row r="43" spans="1:54" s="59" customFormat="1" x14ac:dyDescent="0.2">
      <c r="A43" s="24">
        <f t="shared" si="15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72">
        <v>38945</v>
      </c>
      <c r="G43" s="24"/>
      <c r="H43" s="71">
        <v>30</v>
      </c>
      <c r="I43" s="24" t="s">
        <v>102</v>
      </c>
      <c r="J43" s="70" t="s">
        <v>132</v>
      </c>
      <c r="K43" s="73" t="s">
        <v>70</v>
      </c>
      <c r="L43" s="70" t="s">
        <v>104</v>
      </c>
      <c r="M43" s="74">
        <v>12134.7</v>
      </c>
      <c r="N43" s="32"/>
      <c r="O43" s="32">
        <f t="shared" si="0"/>
        <v>12134.7</v>
      </c>
      <c r="P43" s="74">
        <v>1091</v>
      </c>
      <c r="Q43" s="32"/>
      <c r="R43" s="32"/>
      <c r="S43" s="33">
        <f t="shared" si="1"/>
        <v>2123.5725000000002</v>
      </c>
      <c r="T43" s="32">
        <f t="shared" si="2"/>
        <v>364.041</v>
      </c>
      <c r="U43" s="75">
        <f t="shared" si="3"/>
        <v>917.38319999999999</v>
      </c>
      <c r="V43" s="32">
        <f t="shared" si="4"/>
        <v>242.69400000000002</v>
      </c>
      <c r="W43" s="74">
        <v>3155.02</v>
      </c>
      <c r="X43" s="74">
        <v>430.96</v>
      </c>
      <c r="Y43" s="74">
        <v>57.56</v>
      </c>
      <c r="Z43" s="74">
        <v>675.9</v>
      </c>
      <c r="AA43" s="74">
        <v>0</v>
      </c>
      <c r="AB43" s="74">
        <v>0</v>
      </c>
      <c r="AC43" s="74">
        <v>0</v>
      </c>
      <c r="AD43" s="74">
        <v>0</v>
      </c>
      <c r="AE43" s="32">
        <v>0</v>
      </c>
      <c r="AF43" s="32">
        <f t="shared" si="5"/>
        <v>206.28990000000002</v>
      </c>
      <c r="AG43" s="32">
        <f t="shared" si="14"/>
        <v>5339.268</v>
      </c>
      <c r="AH43" s="32">
        <f t="shared" si="6"/>
        <v>12576.543999999998</v>
      </c>
      <c r="AI43" s="32">
        <f t="shared" si="7"/>
        <v>26201.133333333331</v>
      </c>
      <c r="AJ43" s="32">
        <v>6067.35</v>
      </c>
      <c r="AK43" s="32">
        <f t="shared" si="8"/>
        <v>6067.35</v>
      </c>
      <c r="AL43" s="32">
        <v>876.2</v>
      </c>
      <c r="AM43" s="32">
        <f t="shared" si="9"/>
        <v>1572.0679999999998</v>
      </c>
      <c r="AN43" s="32">
        <f t="shared" si="10"/>
        <v>2620.1133333333332</v>
      </c>
      <c r="AO43" s="32">
        <f t="shared" si="11"/>
        <v>7860.3399999999992</v>
      </c>
      <c r="AP43" s="32">
        <f t="shared" si="12"/>
        <v>4716.2039999999997</v>
      </c>
      <c r="AQ43" s="32">
        <v>3580.6</v>
      </c>
      <c r="AR43" s="32"/>
      <c r="AS43" s="74"/>
      <c r="AT43" s="32"/>
      <c r="AU43" s="32"/>
      <c r="AV43" s="32"/>
      <c r="AW43" s="32"/>
      <c r="AX43" s="32"/>
      <c r="AY43" s="76">
        <f t="shared" si="16"/>
        <v>334266.6178666667</v>
      </c>
      <c r="AZ43" s="78"/>
      <c r="BA43" s="7"/>
      <c r="BB43" s="7"/>
    </row>
    <row r="44" spans="1:54" s="59" customFormat="1" x14ac:dyDescent="0.2">
      <c r="A44" s="24">
        <f t="shared" si="15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72">
        <v>38965</v>
      </c>
      <c r="G44" s="24"/>
      <c r="H44" s="71">
        <v>40</v>
      </c>
      <c r="I44" s="24" t="s">
        <v>102</v>
      </c>
      <c r="J44" s="70" t="s">
        <v>137</v>
      </c>
      <c r="K44" s="73" t="s">
        <v>70</v>
      </c>
      <c r="L44" s="70" t="s">
        <v>104</v>
      </c>
      <c r="M44" s="74">
        <v>15418.8</v>
      </c>
      <c r="N44" s="32"/>
      <c r="O44" s="32">
        <f t="shared" si="0"/>
        <v>15418.8</v>
      </c>
      <c r="P44" s="74">
        <v>1637</v>
      </c>
      <c r="Q44" s="32"/>
      <c r="R44" s="32"/>
      <c r="S44" s="33">
        <f t="shared" si="1"/>
        <v>2698.2899999999995</v>
      </c>
      <c r="T44" s="32">
        <f t="shared" si="2"/>
        <v>462.56399999999996</v>
      </c>
      <c r="U44" s="75">
        <f t="shared" si="3"/>
        <v>1165.6607999999999</v>
      </c>
      <c r="V44" s="32">
        <f t="shared" si="4"/>
        <v>308.37599999999998</v>
      </c>
      <c r="W44" s="74">
        <v>4008.88</v>
      </c>
      <c r="X44" s="74">
        <v>551.29999999999995</v>
      </c>
      <c r="Y44" s="74">
        <v>76.459999999999994</v>
      </c>
      <c r="Z44" s="74">
        <v>901.2</v>
      </c>
      <c r="AA44" s="74">
        <v>0</v>
      </c>
      <c r="AB44" s="74">
        <v>0</v>
      </c>
      <c r="AC44" s="74">
        <v>0</v>
      </c>
      <c r="AD44" s="74">
        <v>1180</v>
      </c>
      <c r="AE44" s="32">
        <v>0</v>
      </c>
      <c r="AF44" s="32">
        <f t="shared" si="5"/>
        <v>262.11959999999999</v>
      </c>
      <c r="AG44" s="32">
        <f t="shared" si="14"/>
        <v>6784.271999999999</v>
      </c>
      <c r="AH44" s="32">
        <f t="shared" si="6"/>
        <v>15983.184000000001</v>
      </c>
      <c r="AI44" s="32">
        <f t="shared" si="7"/>
        <v>33298.300000000003</v>
      </c>
      <c r="AJ44" s="32">
        <v>7709.4</v>
      </c>
      <c r="AK44" s="32">
        <f t="shared" si="8"/>
        <v>7709.3999999999987</v>
      </c>
      <c r="AL44" s="32">
        <v>876.2</v>
      </c>
      <c r="AM44" s="32">
        <f t="shared" si="9"/>
        <v>1997.8980000000001</v>
      </c>
      <c r="AN44" s="32">
        <f t="shared" si="10"/>
        <v>3329.83</v>
      </c>
      <c r="AO44" s="32">
        <f t="shared" si="11"/>
        <v>9989.49</v>
      </c>
      <c r="AP44" s="32">
        <f t="shared" si="12"/>
        <v>5993.6940000000004</v>
      </c>
      <c r="AQ44" s="32">
        <v>6139.45</v>
      </c>
      <c r="AR44" s="32"/>
      <c r="AS44" s="74"/>
      <c r="AT44" s="32"/>
      <c r="AU44" s="32"/>
      <c r="AV44" s="32"/>
      <c r="AW44" s="32"/>
      <c r="AX44" s="32"/>
      <c r="AY44" s="76">
        <f t="shared" si="16"/>
        <v>443858.9228</v>
      </c>
      <c r="AZ44" s="78"/>
      <c r="BA44" s="7"/>
      <c r="BB44" s="7"/>
    </row>
    <row r="45" spans="1:54" s="59" customFormat="1" x14ac:dyDescent="0.2">
      <c r="A45" s="24">
        <f t="shared" si="15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72">
        <v>39028</v>
      </c>
      <c r="G45" s="24"/>
      <c r="H45" s="71">
        <v>31</v>
      </c>
      <c r="I45" s="24" t="s">
        <v>102</v>
      </c>
      <c r="J45" s="70" t="s">
        <v>137</v>
      </c>
      <c r="K45" s="73" t="s">
        <v>70</v>
      </c>
      <c r="L45" s="70" t="s">
        <v>104</v>
      </c>
      <c r="M45" s="74">
        <v>12120.9</v>
      </c>
      <c r="N45" s="32"/>
      <c r="O45" s="32">
        <f t="shared" si="0"/>
        <v>12120.9</v>
      </c>
      <c r="P45" s="74">
        <v>1391.3</v>
      </c>
      <c r="Q45" s="32"/>
      <c r="R45" s="32"/>
      <c r="S45" s="33">
        <f t="shared" si="1"/>
        <v>2121.1574999999998</v>
      </c>
      <c r="T45" s="32">
        <f t="shared" si="2"/>
        <v>363.62699999999995</v>
      </c>
      <c r="U45" s="75">
        <f t="shared" si="3"/>
        <v>901.79520000000002</v>
      </c>
      <c r="V45" s="32">
        <f t="shared" si="4"/>
        <v>242.41800000000001</v>
      </c>
      <c r="W45" s="74">
        <v>2909.02</v>
      </c>
      <c r="X45" s="74">
        <v>432.5</v>
      </c>
      <c r="Y45" s="74">
        <v>59.36</v>
      </c>
      <c r="Z45" s="74">
        <v>698.44</v>
      </c>
      <c r="AA45" s="74">
        <v>0</v>
      </c>
      <c r="AB45" s="74">
        <v>0</v>
      </c>
      <c r="AC45" s="74">
        <v>0</v>
      </c>
      <c r="AD45" s="74">
        <v>0</v>
      </c>
      <c r="AE45" s="32">
        <v>0</v>
      </c>
      <c r="AF45" s="32">
        <f t="shared" si="5"/>
        <v>206.05530000000002</v>
      </c>
      <c r="AG45" s="32">
        <f t="shared" si="14"/>
        <v>5333.1959999999999</v>
      </c>
      <c r="AH45" s="32">
        <f t="shared" si="6"/>
        <v>12369.936</v>
      </c>
      <c r="AI45" s="32">
        <f t="shared" si="7"/>
        <v>25770.7</v>
      </c>
      <c r="AJ45" s="32">
        <v>6060.45</v>
      </c>
      <c r="AK45" s="32">
        <f t="shared" si="8"/>
        <v>6060.45</v>
      </c>
      <c r="AL45" s="32">
        <v>876.2</v>
      </c>
      <c r="AM45" s="32">
        <f t="shared" si="9"/>
        <v>1546.242</v>
      </c>
      <c r="AN45" s="32">
        <f t="shared" si="10"/>
        <v>2577.0699999999997</v>
      </c>
      <c r="AO45" s="32">
        <f t="shared" si="11"/>
        <v>7731.21</v>
      </c>
      <c r="AP45" s="32">
        <f t="shared" si="12"/>
        <v>4638.7259999999997</v>
      </c>
      <c r="AQ45" s="32">
        <v>3580.6</v>
      </c>
      <c r="AR45" s="32"/>
      <c r="AS45" s="74"/>
      <c r="AT45" s="32"/>
      <c r="AU45" s="32"/>
      <c r="AV45" s="32"/>
      <c r="AW45" s="32"/>
      <c r="AX45" s="32"/>
      <c r="AY45" s="76">
        <f t="shared" si="16"/>
        <v>333903.65599999996</v>
      </c>
      <c r="AZ45" s="78"/>
      <c r="BA45" s="7"/>
      <c r="BB45" s="7"/>
    </row>
    <row r="46" spans="1:54" s="59" customFormat="1" x14ac:dyDescent="0.2">
      <c r="A46" s="24">
        <f t="shared" si="15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72">
        <v>39253</v>
      </c>
      <c r="G46" s="24"/>
      <c r="H46" s="71">
        <v>34</v>
      </c>
      <c r="I46" s="24" t="s">
        <v>102</v>
      </c>
      <c r="J46" s="70" t="s">
        <v>103</v>
      </c>
      <c r="K46" s="73" t="s">
        <v>70</v>
      </c>
      <c r="L46" s="70" t="s">
        <v>104</v>
      </c>
      <c r="M46" s="74">
        <v>12459.3</v>
      </c>
      <c r="N46" s="32"/>
      <c r="O46" s="32">
        <f t="shared" si="0"/>
        <v>12459.3</v>
      </c>
      <c r="P46" s="74">
        <v>928.2</v>
      </c>
      <c r="Q46" s="32"/>
      <c r="R46" s="32"/>
      <c r="S46" s="33">
        <f t="shared" si="1"/>
        <v>2180.3774999999996</v>
      </c>
      <c r="T46" s="32">
        <f t="shared" si="2"/>
        <v>373.77899999999994</v>
      </c>
      <c r="U46" s="75">
        <f t="shared" si="3"/>
        <v>926.97239999999988</v>
      </c>
      <c r="V46" s="32">
        <f t="shared" si="4"/>
        <v>249.18599999999998</v>
      </c>
      <c r="W46" s="74">
        <v>2990.24</v>
      </c>
      <c r="X46" s="74">
        <v>448.8</v>
      </c>
      <c r="Y46" s="74">
        <v>64.599999999999994</v>
      </c>
      <c r="Z46" s="74">
        <v>766.02</v>
      </c>
      <c r="AA46" s="74">
        <v>0</v>
      </c>
      <c r="AB46" s="74">
        <v>0</v>
      </c>
      <c r="AC46" s="74">
        <v>0</v>
      </c>
      <c r="AD46" s="74">
        <v>2006</v>
      </c>
      <c r="AE46" s="32">
        <v>0</v>
      </c>
      <c r="AF46" s="32">
        <f t="shared" si="5"/>
        <v>211.8081</v>
      </c>
      <c r="AG46" s="32">
        <f t="shared" si="14"/>
        <v>5482.0919999999996</v>
      </c>
      <c r="AH46" s="32">
        <f t="shared" si="6"/>
        <v>12718.671999999999</v>
      </c>
      <c r="AI46" s="32">
        <f t="shared" si="7"/>
        <v>26497.233333333334</v>
      </c>
      <c r="AJ46" s="32">
        <v>6229.65</v>
      </c>
      <c r="AK46" s="32">
        <f t="shared" si="8"/>
        <v>6229.65</v>
      </c>
      <c r="AL46" s="32">
        <v>876.2</v>
      </c>
      <c r="AM46" s="32">
        <f t="shared" si="9"/>
        <v>1589.8339999999998</v>
      </c>
      <c r="AN46" s="32">
        <f t="shared" si="10"/>
        <v>2649.7233333333334</v>
      </c>
      <c r="AO46" s="32">
        <f t="shared" si="11"/>
        <v>7949.17</v>
      </c>
      <c r="AP46" s="32">
        <f t="shared" si="12"/>
        <v>4769.5019999999995</v>
      </c>
      <c r="AQ46" s="32">
        <v>3580.6</v>
      </c>
      <c r="AR46" s="32"/>
      <c r="AS46" s="74"/>
      <c r="AT46" s="32"/>
      <c r="AU46" s="32"/>
      <c r="AV46" s="32"/>
      <c r="AW46" s="32"/>
      <c r="AX46" s="32"/>
      <c r="AY46" s="76">
        <f t="shared" si="16"/>
        <v>361835.72266666667</v>
      </c>
      <c r="AZ46" s="78"/>
      <c r="BA46" s="7"/>
      <c r="BB46" s="7"/>
    </row>
    <row r="47" spans="1:54" s="59" customFormat="1" x14ac:dyDescent="0.2">
      <c r="A47" s="24">
        <f t="shared" si="15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72">
        <v>39307</v>
      </c>
      <c r="G47" s="24"/>
      <c r="H47" s="71">
        <v>30</v>
      </c>
      <c r="I47" s="24" t="s">
        <v>102</v>
      </c>
      <c r="J47" s="70" t="s">
        <v>103</v>
      </c>
      <c r="K47" s="73" t="s">
        <v>70</v>
      </c>
      <c r="L47" s="70" t="s">
        <v>104</v>
      </c>
      <c r="M47" s="74">
        <v>10993.5</v>
      </c>
      <c r="N47" s="32"/>
      <c r="O47" s="32">
        <f t="shared" si="0"/>
        <v>10993.5</v>
      </c>
      <c r="P47" s="74">
        <v>819</v>
      </c>
      <c r="Q47" s="32"/>
      <c r="R47" s="32"/>
      <c r="S47" s="33">
        <f t="shared" si="1"/>
        <v>1923.8625</v>
      </c>
      <c r="T47" s="32">
        <f t="shared" si="2"/>
        <v>329.80500000000001</v>
      </c>
      <c r="U47" s="75">
        <f t="shared" si="3"/>
        <v>817.91639999999995</v>
      </c>
      <c r="V47" s="32">
        <f t="shared" si="4"/>
        <v>219.87</v>
      </c>
      <c r="W47" s="74">
        <v>2638.44</v>
      </c>
      <c r="X47" s="74">
        <v>396</v>
      </c>
      <c r="Y47" s="74">
        <v>57</v>
      </c>
      <c r="Z47" s="74">
        <v>675.9</v>
      </c>
      <c r="AA47" s="74">
        <v>0</v>
      </c>
      <c r="AB47" s="74">
        <v>0</v>
      </c>
      <c r="AC47" s="74">
        <v>0</v>
      </c>
      <c r="AD47" s="74">
        <v>0</v>
      </c>
      <c r="AE47" s="32">
        <v>0</v>
      </c>
      <c r="AF47" s="32">
        <f t="shared" si="5"/>
        <v>186.88950000000003</v>
      </c>
      <c r="AG47" s="32">
        <f t="shared" si="14"/>
        <v>4837.1400000000003</v>
      </c>
      <c r="AH47" s="32">
        <f t="shared" si="6"/>
        <v>11222.352000000001</v>
      </c>
      <c r="AI47" s="32">
        <f t="shared" si="7"/>
        <v>23379.9</v>
      </c>
      <c r="AJ47" s="32">
        <v>5496.75</v>
      </c>
      <c r="AK47" s="32">
        <f t="shared" si="8"/>
        <v>5496.75</v>
      </c>
      <c r="AL47" s="32">
        <v>876.2</v>
      </c>
      <c r="AM47" s="32">
        <f t="shared" si="9"/>
        <v>1402.7940000000001</v>
      </c>
      <c r="AN47" s="32">
        <f t="shared" si="10"/>
        <v>2337.9900000000002</v>
      </c>
      <c r="AO47" s="32">
        <f t="shared" si="11"/>
        <v>7013.97</v>
      </c>
      <c r="AP47" s="32">
        <f t="shared" si="12"/>
        <v>4208.3820000000005</v>
      </c>
      <c r="AQ47" s="32">
        <v>3580.6</v>
      </c>
      <c r="AR47" s="32"/>
      <c r="AS47" s="74"/>
      <c r="AT47" s="32"/>
      <c r="AU47" s="32"/>
      <c r="AV47" s="32"/>
      <c r="AW47" s="32"/>
      <c r="AX47" s="32"/>
      <c r="AY47" s="76">
        <f t="shared" si="16"/>
        <v>298551.02880000003</v>
      </c>
      <c r="AZ47" s="78"/>
      <c r="BA47" s="7"/>
      <c r="BB47" s="7"/>
    </row>
    <row r="48" spans="1:54" s="59" customFormat="1" x14ac:dyDescent="0.2">
      <c r="A48" s="24">
        <f>A47+1</f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72">
        <v>39853</v>
      </c>
      <c r="G48" s="24"/>
      <c r="H48" s="71">
        <v>24</v>
      </c>
      <c r="I48" s="24" t="s">
        <v>102</v>
      </c>
      <c r="J48" s="70" t="s">
        <v>103</v>
      </c>
      <c r="K48" s="73" t="s">
        <v>70</v>
      </c>
      <c r="L48" s="70" t="s">
        <v>104</v>
      </c>
      <c r="M48" s="74">
        <v>8794.7999999999993</v>
      </c>
      <c r="N48" s="32"/>
      <c r="O48" s="32">
        <f t="shared" si="0"/>
        <v>8794.7999999999993</v>
      </c>
      <c r="P48" s="74">
        <v>655.20000000000005</v>
      </c>
      <c r="Q48" s="32"/>
      <c r="R48" s="32"/>
      <c r="S48" s="33">
        <f t="shared" si="1"/>
        <v>1539.0899999999997</v>
      </c>
      <c r="T48" s="32">
        <f t="shared" si="2"/>
        <v>263.84399999999999</v>
      </c>
      <c r="U48" s="75">
        <f t="shared" si="3"/>
        <v>633.22559999999987</v>
      </c>
      <c r="V48" s="32">
        <f t="shared" si="4"/>
        <v>175.89599999999999</v>
      </c>
      <c r="W48" s="74">
        <v>1758.96</v>
      </c>
      <c r="X48" s="74">
        <v>316.8</v>
      </c>
      <c r="Y48" s="74">
        <v>45.6</v>
      </c>
      <c r="Z48" s="74">
        <v>540.72</v>
      </c>
      <c r="AA48" s="74">
        <v>0</v>
      </c>
      <c r="AB48" s="74">
        <v>0</v>
      </c>
      <c r="AC48" s="74">
        <v>0</v>
      </c>
      <c r="AD48" s="74">
        <v>0</v>
      </c>
      <c r="AE48" s="32">
        <v>0</v>
      </c>
      <c r="AF48" s="32">
        <f t="shared" si="5"/>
        <v>149.51159999999999</v>
      </c>
      <c r="AG48" s="32">
        <f t="shared" si="14"/>
        <v>3869.7119999999995</v>
      </c>
      <c r="AH48" s="32">
        <f t="shared" si="6"/>
        <v>8696.4479999999985</v>
      </c>
      <c r="AI48" s="32">
        <f t="shared" si="7"/>
        <v>18117.599999999995</v>
      </c>
      <c r="AJ48" s="32">
        <v>4397.3999999999996</v>
      </c>
      <c r="AK48" s="32">
        <f t="shared" si="8"/>
        <v>4397.3999999999996</v>
      </c>
      <c r="AL48" s="32">
        <v>876.2</v>
      </c>
      <c r="AM48" s="32">
        <f t="shared" si="9"/>
        <v>1087.0559999999998</v>
      </c>
      <c r="AN48" s="32">
        <f t="shared" si="10"/>
        <v>1811.7599999999995</v>
      </c>
      <c r="AO48" s="32">
        <f t="shared" si="11"/>
        <v>5435.2799999999988</v>
      </c>
      <c r="AP48" s="32">
        <f t="shared" si="12"/>
        <v>3261.1679999999992</v>
      </c>
      <c r="AQ48" s="32">
        <v>3580.6</v>
      </c>
      <c r="AR48" s="32">
        <f>(M48+W48+X48)/30*20</f>
        <v>7247.0399999999981</v>
      </c>
      <c r="AS48" s="74"/>
      <c r="AT48" s="32"/>
      <c r="AU48" s="32"/>
      <c r="AV48" s="32"/>
      <c r="AW48" s="32"/>
      <c r="AX48" s="32"/>
      <c r="AY48" s="76">
        <f>(O48+P48+Q48+R48+S48+T48+U48+V48+W48+X48+Y48+Z48+AA48+AB48+AC48+AD48+AE48+AF48)*12+(AG48+AH48+AI48+AJ48+AK48+AL48+AM48+AN48+AO48+AP48+AQ48+AR48+AS48+AT48+AU48+AV48+AW48+AX48)</f>
        <v>241261.43039999995</v>
      </c>
      <c r="AZ48" s="78"/>
      <c r="BA48" s="7"/>
      <c r="BB48" s="7"/>
    </row>
    <row r="49" spans="1:54" s="59" customFormat="1" x14ac:dyDescent="0.2">
      <c r="A49" s="24">
        <f t="shared" si="15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72">
        <v>40770</v>
      </c>
      <c r="G49" s="24"/>
      <c r="H49" s="71">
        <v>20</v>
      </c>
      <c r="I49" s="24" t="s">
        <v>102</v>
      </c>
      <c r="J49" s="70" t="s">
        <v>103</v>
      </c>
      <c r="K49" s="73" t="s">
        <v>70</v>
      </c>
      <c r="L49" s="70" t="s">
        <v>104</v>
      </c>
      <c r="M49" s="74">
        <v>7329</v>
      </c>
      <c r="N49" s="32"/>
      <c r="O49" s="32">
        <f t="shared" si="0"/>
        <v>7329</v>
      </c>
      <c r="P49" s="74">
        <v>546</v>
      </c>
      <c r="Q49" s="32"/>
      <c r="R49" s="32"/>
      <c r="S49" s="33">
        <f t="shared" si="1"/>
        <v>1282.5749999999998</v>
      </c>
      <c r="T49" s="32">
        <f t="shared" si="2"/>
        <v>219.87</v>
      </c>
      <c r="U49" s="75">
        <f t="shared" si="3"/>
        <v>510.09839999999997</v>
      </c>
      <c r="V49" s="32">
        <f t="shared" si="4"/>
        <v>146.58000000000001</v>
      </c>
      <c r="W49" s="74">
        <v>1172.6400000000001</v>
      </c>
      <c r="X49" s="74">
        <v>264</v>
      </c>
      <c r="Y49" s="74">
        <v>38</v>
      </c>
      <c r="Z49" s="74">
        <v>450.6</v>
      </c>
      <c r="AA49" s="74">
        <v>0</v>
      </c>
      <c r="AB49" s="74">
        <v>0</v>
      </c>
      <c r="AC49" s="74">
        <v>0</v>
      </c>
      <c r="AD49" s="74">
        <v>0</v>
      </c>
      <c r="AE49" s="32">
        <v>0</v>
      </c>
      <c r="AF49" s="32">
        <f t="shared" si="5"/>
        <v>124.593</v>
      </c>
      <c r="AG49" s="32">
        <f t="shared" si="14"/>
        <v>3224.76</v>
      </c>
      <c r="AH49" s="32">
        <f t="shared" si="6"/>
        <v>7012.5119999999997</v>
      </c>
      <c r="AI49" s="32">
        <f t="shared" si="7"/>
        <v>14609.4</v>
      </c>
      <c r="AJ49" s="32">
        <v>590.39</v>
      </c>
      <c r="AK49" s="32">
        <f t="shared" si="8"/>
        <v>3664.5</v>
      </c>
      <c r="AL49" s="32">
        <v>876.2</v>
      </c>
      <c r="AM49" s="32">
        <f t="shared" si="9"/>
        <v>876.56399999999996</v>
      </c>
      <c r="AN49" s="32">
        <f t="shared" si="10"/>
        <v>1460.94</v>
      </c>
      <c r="AO49" s="32">
        <f t="shared" si="11"/>
        <v>4382.82</v>
      </c>
      <c r="AP49" s="32">
        <f t="shared" si="12"/>
        <v>2629.692</v>
      </c>
      <c r="AQ49" s="32">
        <v>3580.6</v>
      </c>
      <c r="AR49" s="32"/>
      <c r="AS49" s="74"/>
      <c r="AT49" s="32"/>
      <c r="AU49" s="32"/>
      <c r="AV49" s="32"/>
      <c r="AW49" s="32"/>
      <c r="AX49" s="32"/>
      <c r="AY49" s="76">
        <f>(O49+P49+Q49+R49+S49+T49+U49+V49+W49+X49+Y49+Z49+AA49+AB49+AC49+AD49+AE49+AF49)*12+(AG49+AH49+AI49+AJ49+AK49+AL49+AM49+AN49+AO49+AP49+AQ49+AR49+AS49+AT49+AU49+AV49+AW49+AX49)</f>
        <v>187915.85480000003</v>
      </c>
      <c r="AZ49" s="78"/>
      <c r="BA49" s="7"/>
      <c r="BB49" s="7"/>
    </row>
    <row r="50" spans="1:54" s="59" customFormat="1" x14ac:dyDescent="0.2">
      <c r="A50" s="24">
        <f t="shared" si="15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72">
        <v>40330</v>
      </c>
      <c r="G50" s="24"/>
      <c r="H50" s="71">
        <v>30</v>
      </c>
      <c r="I50" s="24" t="s">
        <v>102</v>
      </c>
      <c r="J50" s="70" t="s">
        <v>103</v>
      </c>
      <c r="K50" s="73" t="s">
        <v>70</v>
      </c>
      <c r="L50" s="70" t="s">
        <v>104</v>
      </c>
      <c r="M50" s="74">
        <v>10993.5</v>
      </c>
      <c r="N50" s="32"/>
      <c r="O50" s="32">
        <f t="shared" si="0"/>
        <v>10993.5</v>
      </c>
      <c r="P50" s="74">
        <v>819</v>
      </c>
      <c r="Q50" s="32"/>
      <c r="R50" s="32"/>
      <c r="S50" s="33">
        <f t="shared" si="1"/>
        <v>1923.8625</v>
      </c>
      <c r="T50" s="32">
        <f t="shared" si="2"/>
        <v>329.80500000000001</v>
      </c>
      <c r="U50" s="75">
        <f t="shared" si="3"/>
        <v>778.33920000000001</v>
      </c>
      <c r="V50" s="32">
        <f t="shared" si="4"/>
        <v>219.87</v>
      </c>
      <c r="W50" s="74">
        <v>1978.82</v>
      </c>
      <c r="X50" s="74">
        <v>396</v>
      </c>
      <c r="Y50" s="74">
        <v>57</v>
      </c>
      <c r="Z50" s="74">
        <v>675.9</v>
      </c>
      <c r="AA50" s="74">
        <v>0</v>
      </c>
      <c r="AB50" s="74">
        <v>0</v>
      </c>
      <c r="AC50" s="74">
        <v>0</v>
      </c>
      <c r="AD50" s="74">
        <v>0</v>
      </c>
      <c r="AE50" s="32">
        <v>0</v>
      </c>
      <c r="AF50" s="32">
        <f t="shared" si="5"/>
        <v>186.88950000000003</v>
      </c>
      <c r="AG50" s="32">
        <f t="shared" si="14"/>
        <v>4837.1400000000003</v>
      </c>
      <c r="AH50" s="32">
        <f t="shared" si="6"/>
        <v>10694.655999999999</v>
      </c>
      <c r="AI50" s="32">
        <f t="shared" si="7"/>
        <v>22280.533333333333</v>
      </c>
      <c r="AJ50" s="32">
        <v>5496.75</v>
      </c>
      <c r="AK50" s="32">
        <f t="shared" si="8"/>
        <v>5496.75</v>
      </c>
      <c r="AL50" s="32">
        <v>876.2</v>
      </c>
      <c r="AM50" s="32">
        <f t="shared" si="9"/>
        <v>1336.8319999999999</v>
      </c>
      <c r="AN50" s="32">
        <f t="shared" si="10"/>
        <v>2228.0533333333333</v>
      </c>
      <c r="AO50" s="32">
        <f t="shared" si="11"/>
        <v>6684.16</v>
      </c>
      <c r="AP50" s="32">
        <f t="shared" si="12"/>
        <v>4010.4959999999996</v>
      </c>
      <c r="AQ50" s="32">
        <v>3580.6</v>
      </c>
      <c r="AR50" s="32"/>
      <c r="AS50" s="74"/>
      <c r="AT50" s="32"/>
      <c r="AU50" s="32"/>
      <c r="AV50" s="32"/>
      <c r="AW50" s="32"/>
      <c r="AX50" s="32"/>
      <c r="AY50" s="76">
        <f t="shared" si="16"/>
        <v>287830.00506666675</v>
      </c>
      <c r="AZ50" s="78"/>
      <c r="BA50" s="7"/>
      <c r="BB50" s="7"/>
    </row>
    <row r="51" spans="1:54" s="59" customFormat="1" x14ac:dyDescent="0.2">
      <c r="A51" s="24">
        <f t="shared" si="15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72">
        <v>40770</v>
      </c>
      <c r="G51" s="24"/>
      <c r="H51" s="71">
        <v>36</v>
      </c>
      <c r="I51" s="24" t="s">
        <v>102</v>
      </c>
      <c r="J51" s="70" t="s">
        <v>103</v>
      </c>
      <c r="K51" s="73" t="s">
        <v>70</v>
      </c>
      <c r="L51" s="70" t="s">
        <v>104</v>
      </c>
      <c r="M51" s="74">
        <v>13192.2</v>
      </c>
      <c r="N51" s="32"/>
      <c r="O51" s="32">
        <f t="shared" si="0"/>
        <v>13192.2</v>
      </c>
      <c r="P51" s="74">
        <v>982.8</v>
      </c>
      <c r="Q51" s="32"/>
      <c r="R51" s="32"/>
      <c r="S51" s="33">
        <f t="shared" si="1"/>
        <v>2308.6349999999998</v>
      </c>
      <c r="T51" s="32">
        <f t="shared" si="2"/>
        <v>395.76600000000002</v>
      </c>
      <c r="U51" s="75">
        <f t="shared" si="3"/>
        <v>918.17759999999998</v>
      </c>
      <c r="V51" s="32">
        <f t="shared" si="4"/>
        <v>263.84399999999999</v>
      </c>
      <c r="W51" s="74">
        <v>2110.7600000000002</v>
      </c>
      <c r="X51" s="74">
        <v>475.2</v>
      </c>
      <c r="Y51" s="74">
        <v>68.400000000000006</v>
      </c>
      <c r="Z51" s="74">
        <v>811.08</v>
      </c>
      <c r="AA51" s="74">
        <v>0</v>
      </c>
      <c r="AB51" s="74">
        <v>0</v>
      </c>
      <c r="AC51" s="74">
        <v>0</v>
      </c>
      <c r="AD51" s="74">
        <v>0</v>
      </c>
      <c r="AE51" s="32">
        <v>0</v>
      </c>
      <c r="AF51" s="32">
        <f t="shared" si="5"/>
        <v>224.26740000000004</v>
      </c>
      <c r="AG51" s="32">
        <f t="shared" si="14"/>
        <v>5804.5680000000002</v>
      </c>
      <c r="AH51" s="32">
        <f t="shared" si="6"/>
        <v>12622.528</v>
      </c>
      <c r="AI51" s="32">
        <f t="shared" si="7"/>
        <v>26296.933333333334</v>
      </c>
      <c r="AJ51" s="32">
        <v>6596.1</v>
      </c>
      <c r="AK51" s="32">
        <f t="shared" si="8"/>
        <v>6596.1</v>
      </c>
      <c r="AL51" s="32">
        <v>876.2</v>
      </c>
      <c r="AM51" s="32">
        <f t="shared" si="9"/>
        <v>1577.816</v>
      </c>
      <c r="AN51" s="32">
        <f t="shared" si="10"/>
        <v>2629.6933333333336</v>
      </c>
      <c r="AO51" s="32">
        <f t="shared" si="11"/>
        <v>7889.08</v>
      </c>
      <c r="AP51" s="32">
        <f t="shared" si="12"/>
        <v>4733.4480000000003</v>
      </c>
      <c r="AQ51" s="32">
        <v>3580.6</v>
      </c>
      <c r="AR51" s="32"/>
      <c r="AS51" s="74"/>
      <c r="AT51" s="32"/>
      <c r="AU51" s="32"/>
      <c r="AV51" s="32"/>
      <c r="AW51" s="32"/>
      <c r="AX51" s="32"/>
      <c r="AY51" s="76">
        <f t="shared" si="16"/>
        <v>340216.62666666671</v>
      </c>
      <c r="AZ51" s="78"/>
      <c r="BA51" s="7"/>
      <c r="BB51" s="7"/>
    </row>
    <row r="52" spans="1:54" s="59" customFormat="1" x14ac:dyDescent="0.2">
      <c r="A52" s="24">
        <f t="shared" si="15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72">
        <v>40770</v>
      </c>
      <c r="G52" s="24"/>
      <c r="H52" s="71">
        <v>31</v>
      </c>
      <c r="I52" s="24" t="s">
        <v>102</v>
      </c>
      <c r="J52" s="70" t="s">
        <v>103</v>
      </c>
      <c r="K52" s="73" t="s">
        <v>70</v>
      </c>
      <c r="L52" s="70" t="s">
        <v>104</v>
      </c>
      <c r="M52" s="74">
        <v>11360.1</v>
      </c>
      <c r="N52" s="32"/>
      <c r="O52" s="32">
        <f t="shared" si="0"/>
        <v>11360.1</v>
      </c>
      <c r="P52" s="74">
        <v>846.3</v>
      </c>
      <c r="Q52" s="32"/>
      <c r="R52" s="32"/>
      <c r="S52" s="33">
        <f t="shared" si="1"/>
        <v>1988.0174999999999</v>
      </c>
      <c r="T52" s="32">
        <f t="shared" si="2"/>
        <v>340.803</v>
      </c>
      <c r="U52" s="75">
        <f t="shared" si="3"/>
        <v>790.66320000000007</v>
      </c>
      <c r="V52" s="32">
        <f t="shared" si="4"/>
        <v>227.202</v>
      </c>
      <c r="W52" s="74">
        <v>1817.62</v>
      </c>
      <c r="X52" s="74">
        <v>409.2</v>
      </c>
      <c r="Y52" s="74">
        <v>58.9</v>
      </c>
      <c r="Z52" s="74">
        <v>698.44</v>
      </c>
      <c r="AA52" s="74">
        <v>0</v>
      </c>
      <c r="AB52" s="74">
        <v>0</v>
      </c>
      <c r="AC52" s="74">
        <v>0</v>
      </c>
      <c r="AD52" s="74">
        <v>0</v>
      </c>
      <c r="AE52" s="32">
        <v>0</v>
      </c>
      <c r="AF52" s="32">
        <f t="shared" si="5"/>
        <v>193.12170000000003</v>
      </c>
      <c r="AG52" s="32">
        <f t="shared" si="14"/>
        <v>4998.4439999999995</v>
      </c>
      <c r="AH52" s="32">
        <f t="shared" si="6"/>
        <v>10869.536000000002</v>
      </c>
      <c r="AI52" s="32">
        <f t="shared" si="7"/>
        <v>22644.866666666669</v>
      </c>
      <c r="AJ52" s="32">
        <v>5680.05</v>
      </c>
      <c r="AK52" s="32">
        <f t="shared" si="8"/>
        <v>5680.05</v>
      </c>
      <c r="AL52" s="32">
        <v>876.2</v>
      </c>
      <c r="AM52" s="32">
        <f t="shared" si="9"/>
        <v>1358.6920000000002</v>
      </c>
      <c r="AN52" s="32">
        <f t="shared" si="10"/>
        <v>2264.4866666666671</v>
      </c>
      <c r="AO52" s="32">
        <f t="shared" si="11"/>
        <v>6793.4600000000009</v>
      </c>
      <c r="AP52" s="32">
        <f t="shared" si="12"/>
        <v>4076.0760000000005</v>
      </c>
      <c r="AQ52" s="32">
        <v>3580.6</v>
      </c>
      <c r="AR52" s="32"/>
      <c r="AS52" s="74"/>
      <c r="AT52" s="32"/>
      <c r="AU52" s="32"/>
      <c r="AV52" s="32"/>
      <c r="AW52" s="32"/>
      <c r="AX52" s="32"/>
      <c r="AY52" s="76">
        <f t="shared" si="16"/>
        <v>293586.87013333332</v>
      </c>
      <c r="AZ52" s="78"/>
      <c r="BA52" s="7"/>
      <c r="BB52" s="7"/>
    </row>
    <row r="53" spans="1:54" s="59" customFormat="1" x14ac:dyDescent="0.2">
      <c r="A53" s="24">
        <f t="shared" si="15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72">
        <v>36938</v>
      </c>
      <c r="G53" s="24"/>
      <c r="H53" s="71">
        <v>40</v>
      </c>
      <c r="I53" s="24" t="s">
        <v>102</v>
      </c>
      <c r="J53" s="70" t="s">
        <v>103</v>
      </c>
      <c r="K53" s="73" t="s">
        <v>70</v>
      </c>
      <c r="L53" s="70" t="s">
        <v>104</v>
      </c>
      <c r="M53" s="74">
        <v>14658</v>
      </c>
      <c r="N53" s="32"/>
      <c r="O53" s="32">
        <f t="shared" si="0"/>
        <v>14658</v>
      </c>
      <c r="P53" s="74">
        <v>1092</v>
      </c>
      <c r="Q53" s="32"/>
      <c r="R53" s="32"/>
      <c r="S53" s="33">
        <f t="shared" si="1"/>
        <v>2565.1499999999996</v>
      </c>
      <c r="T53" s="32">
        <f t="shared" si="2"/>
        <v>439.74</v>
      </c>
      <c r="U53" s="75">
        <f t="shared" si="3"/>
        <v>1196.0928000000001</v>
      </c>
      <c r="V53" s="32">
        <f t="shared" si="4"/>
        <v>293.16000000000003</v>
      </c>
      <c r="W53" s="74">
        <v>5276.88</v>
      </c>
      <c r="X53" s="74">
        <v>528</v>
      </c>
      <c r="Y53" s="74">
        <v>76</v>
      </c>
      <c r="Z53" s="74">
        <v>901.2</v>
      </c>
      <c r="AA53" s="74">
        <v>0</v>
      </c>
      <c r="AB53" s="74">
        <v>0</v>
      </c>
      <c r="AC53" s="74">
        <v>0</v>
      </c>
      <c r="AD53" s="74">
        <v>0</v>
      </c>
      <c r="AE53" s="32">
        <v>0</v>
      </c>
      <c r="AF53" s="32">
        <f t="shared" si="5"/>
        <v>249.18600000000001</v>
      </c>
      <c r="AG53" s="32">
        <f t="shared" si="14"/>
        <v>6449.52</v>
      </c>
      <c r="AH53" s="32">
        <f t="shared" si="6"/>
        <v>16370.304</v>
      </c>
      <c r="AI53" s="32">
        <f t="shared" si="7"/>
        <v>34104.800000000003</v>
      </c>
      <c r="AJ53" s="32">
        <v>7329</v>
      </c>
      <c r="AK53" s="32">
        <f t="shared" si="8"/>
        <v>7329</v>
      </c>
      <c r="AL53" s="32">
        <v>876.2</v>
      </c>
      <c r="AM53" s="32">
        <f t="shared" si="9"/>
        <v>2046.288</v>
      </c>
      <c r="AN53" s="32">
        <f t="shared" si="10"/>
        <v>3410.48</v>
      </c>
      <c r="AO53" s="32">
        <f t="shared" si="11"/>
        <v>10231.44</v>
      </c>
      <c r="AP53" s="32">
        <f t="shared" si="12"/>
        <v>6138.8639999999996</v>
      </c>
      <c r="AQ53" s="32">
        <v>6139.45</v>
      </c>
      <c r="AR53" s="32"/>
      <c r="AS53" s="74"/>
      <c r="AT53" s="32"/>
      <c r="AU53" s="32"/>
      <c r="AV53" s="32"/>
      <c r="AW53" s="32"/>
      <c r="AX53" s="32"/>
      <c r="AY53" s="76">
        <f t="shared" si="16"/>
        <v>427730.25160000008</v>
      </c>
      <c r="AZ53" s="78"/>
      <c r="BA53" s="7"/>
      <c r="BB53" s="7"/>
    </row>
    <row r="54" spans="1:54" s="59" customFormat="1" x14ac:dyDescent="0.2">
      <c r="A54" s="24">
        <f t="shared" si="15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72">
        <v>41887</v>
      </c>
      <c r="G54" s="24"/>
      <c r="H54" s="71">
        <v>40</v>
      </c>
      <c r="I54" s="24" t="s">
        <v>102</v>
      </c>
      <c r="J54" s="70" t="s">
        <v>103</v>
      </c>
      <c r="K54" s="73" t="s">
        <v>70</v>
      </c>
      <c r="L54" s="70" t="s">
        <v>104</v>
      </c>
      <c r="M54" s="74">
        <v>14658</v>
      </c>
      <c r="N54" s="32"/>
      <c r="O54" s="32">
        <f t="shared" si="0"/>
        <v>14658</v>
      </c>
      <c r="P54" s="74">
        <v>1092</v>
      </c>
      <c r="Q54" s="32"/>
      <c r="R54" s="32"/>
      <c r="S54" s="33">
        <f t="shared" si="1"/>
        <v>2565.1499999999996</v>
      </c>
      <c r="T54" s="32">
        <f t="shared" si="2"/>
        <v>439.74</v>
      </c>
      <c r="U54" s="75">
        <f t="shared" si="3"/>
        <v>967.42799999999988</v>
      </c>
      <c r="V54" s="32">
        <f t="shared" si="4"/>
        <v>293.16000000000003</v>
      </c>
      <c r="W54" s="74">
        <v>1465.8</v>
      </c>
      <c r="X54" s="74">
        <v>528</v>
      </c>
      <c r="Y54" s="74">
        <v>76</v>
      </c>
      <c r="Z54" s="74">
        <v>901.2</v>
      </c>
      <c r="AA54" s="74">
        <v>0</v>
      </c>
      <c r="AB54" s="74">
        <v>0</v>
      </c>
      <c r="AC54" s="74">
        <v>0</v>
      </c>
      <c r="AD54" s="74">
        <v>0</v>
      </c>
      <c r="AE54" s="32">
        <v>0</v>
      </c>
      <c r="AF54" s="32">
        <f t="shared" si="5"/>
        <v>249.18600000000001</v>
      </c>
      <c r="AG54" s="32">
        <f t="shared" si="14"/>
        <v>6449.52</v>
      </c>
      <c r="AH54" s="32">
        <f t="shared" si="6"/>
        <v>13321.439999999999</v>
      </c>
      <c r="AI54" s="32">
        <f t="shared" si="7"/>
        <v>27752.999999999996</v>
      </c>
      <c r="AJ54" s="32">
        <v>7329</v>
      </c>
      <c r="AK54" s="32">
        <f t="shared" si="8"/>
        <v>7329</v>
      </c>
      <c r="AL54" s="32">
        <v>876.2</v>
      </c>
      <c r="AM54" s="32">
        <f t="shared" si="9"/>
        <v>1665.1799999999998</v>
      </c>
      <c r="AN54" s="32">
        <f t="shared" si="10"/>
        <v>2775.2999999999997</v>
      </c>
      <c r="AO54" s="32">
        <f t="shared" si="11"/>
        <v>8325.9</v>
      </c>
      <c r="AP54" s="32">
        <f t="shared" si="12"/>
        <v>4995.5399999999991</v>
      </c>
      <c r="AQ54" s="32">
        <v>6139.45</v>
      </c>
      <c r="AR54" s="32"/>
      <c r="AS54" s="74"/>
      <c r="AT54" s="32"/>
      <c r="AU54" s="32"/>
      <c r="AV54" s="32"/>
      <c r="AW54" s="32"/>
      <c r="AX54" s="32"/>
      <c r="AY54" s="76">
        <f t="shared" si="16"/>
        <v>365787.49800000002</v>
      </c>
      <c r="AZ54" s="78"/>
      <c r="BA54" s="7"/>
      <c r="BB54" s="7"/>
    </row>
    <row r="55" spans="1:54" s="59" customFormat="1" x14ac:dyDescent="0.2">
      <c r="A55" s="24">
        <f t="shared" si="15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72">
        <v>43325</v>
      </c>
      <c r="G55" s="24"/>
      <c r="H55" s="71">
        <v>20</v>
      </c>
      <c r="I55" s="24" t="s">
        <v>102</v>
      </c>
      <c r="J55" s="70" t="s">
        <v>103</v>
      </c>
      <c r="K55" s="73" t="s">
        <v>70</v>
      </c>
      <c r="L55" s="70" t="s">
        <v>104</v>
      </c>
      <c r="M55" s="74">
        <v>7329</v>
      </c>
      <c r="N55" s="32"/>
      <c r="O55" s="32">
        <f t="shared" si="0"/>
        <v>7329</v>
      </c>
      <c r="P55" s="74">
        <v>546</v>
      </c>
      <c r="Q55" s="32"/>
      <c r="R55" s="32"/>
      <c r="S55" s="33">
        <f t="shared" si="1"/>
        <v>1282.5749999999998</v>
      </c>
      <c r="T55" s="32">
        <f t="shared" si="2"/>
        <v>219.87</v>
      </c>
      <c r="U55" s="75">
        <f t="shared" si="3"/>
        <v>439.74</v>
      </c>
      <c r="V55" s="32">
        <f t="shared" si="4"/>
        <v>146.58000000000001</v>
      </c>
      <c r="W55" s="74">
        <v>0</v>
      </c>
      <c r="X55" s="74">
        <v>264</v>
      </c>
      <c r="Y55" s="74">
        <v>38</v>
      </c>
      <c r="Z55" s="74">
        <v>450.6</v>
      </c>
      <c r="AA55" s="74">
        <v>0</v>
      </c>
      <c r="AB55" s="74">
        <v>0</v>
      </c>
      <c r="AC55" s="74">
        <v>0</v>
      </c>
      <c r="AD55" s="74">
        <v>0</v>
      </c>
      <c r="AE55" s="32">
        <v>0</v>
      </c>
      <c r="AF55" s="32">
        <f t="shared" si="5"/>
        <v>124.593</v>
      </c>
      <c r="AG55" s="32">
        <f t="shared" si="14"/>
        <v>3224.76</v>
      </c>
      <c r="AH55" s="32">
        <f t="shared" si="6"/>
        <v>6074.4</v>
      </c>
      <c r="AI55" s="32">
        <f t="shared" si="7"/>
        <v>12655</v>
      </c>
      <c r="AJ55" s="32">
        <v>3664.5</v>
      </c>
      <c r="AK55" s="32">
        <f t="shared" si="8"/>
        <v>3664.5</v>
      </c>
      <c r="AL55" s="32">
        <v>876.2</v>
      </c>
      <c r="AM55" s="32">
        <f t="shared" si="9"/>
        <v>759.3</v>
      </c>
      <c r="AN55" s="32">
        <f t="shared" si="10"/>
        <v>1265.5</v>
      </c>
      <c r="AO55" s="32">
        <f t="shared" si="11"/>
        <v>3796.5</v>
      </c>
      <c r="AP55" s="32">
        <f t="shared" si="12"/>
        <v>2277.9</v>
      </c>
      <c r="AQ55" s="32">
        <v>3580.6</v>
      </c>
      <c r="AR55" s="32"/>
      <c r="AS55" s="74"/>
      <c r="AT55" s="32"/>
      <c r="AU55" s="32"/>
      <c r="AV55" s="32"/>
      <c r="AW55" s="32"/>
      <c r="AX55" s="32"/>
      <c r="AY55" s="76">
        <f t="shared" si="16"/>
        <v>171930.65600000002</v>
      </c>
      <c r="AZ55" s="78"/>
      <c r="BA55" s="7"/>
      <c r="BB55" s="7"/>
    </row>
    <row r="56" spans="1:54" s="59" customFormat="1" x14ac:dyDescent="0.2">
      <c r="A56" s="24">
        <f t="shared" si="15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72">
        <v>42961</v>
      </c>
      <c r="G56" s="24"/>
      <c r="H56" s="71">
        <v>30</v>
      </c>
      <c r="I56" s="24" t="s">
        <v>102</v>
      </c>
      <c r="J56" s="70" t="s">
        <v>103</v>
      </c>
      <c r="K56" s="73" t="s">
        <v>70</v>
      </c>
      <c r="L56" s="70" t="s">
        <v>104</v>
      </c>
      <c r="M56" s="74">
        <v>10993.5</v>
      </c>
      <c r="N56" s="32"/>
      <c r="O56" s="32">
        <f t="shared" si="0"/>
        <v>10993.5</v>
      </c>
      <c r="P56" s="74">
        <v>819</v>
      </c>
      <c r="Q56" s="32"/>
      <c r="R56" s="32"/>
      <c r="S56" s="33">
        <f t="shared" si="1"/>
        <v>1923.8625</v>
      </c>
      <c r="T56" s="32">
        <f t="shared" si="2"/>
        <v>329.80500000000001</v>
      </c>
      <c r="U56" s="75">
        <f t="shared" si="3"/>
        <v>659.61</v>
      </c>
      <c r="V56" s="32">
        <f t="shared" si="4"/>
        <v>219.87</v>
      </c>
      <c r="W56" s="74">
        <v>0</v>
      </c>
      <c r="X56" s="74">
        <v>396</v>
      </c>
      <c r="Y56" s="74">
        <v>57</v>
      </c>
      <c r="Z56" s="74">
        <v>675.9</v>
      </c>
      <c r="AA56" s="74">
        <v>0</v>
      </c>
      <c r="AB56" s="74">
        <v>0</v>
      </c>
      <c r="AC56" s="74">
        <v>0</v>
      </c>
      <c r="AD56" s="74">
        <v>0</v>
      </c>
      <c r="AE56" s="32">
        <v>0</v>
      </c>
      <c r="AF56" s="32">
        <f t="shared" si="5"/>
        <v>186.88950000000003</v>
      </c>
      <c r="AG56" s="32">
        <f t="shared" si="14"/>
        <v>4837.1400000000003</v>
      </c>
      <c r="AH56" s="32">
        <f t="shared" si="6"/>
        <v>9111.5999999999985</v>
      </c>
      <c r="AI56" s="32">
        <f t="shared" si="7"/>
        <v>18982.5</v>
      </c>
      <c r="AJ56" s="32">
        <v>5496.75</v>
      </c>
      <c r="AK56" s="32">
        <f t="shared" si="8"/>
        <v>5496.75</v>
      </c>
      <c r="AL56" s="32">
        <v>876.2</v>
      </c>
      <c r="AM56" s="32">
        <f t="shared" si="9"/>
        <v>1138.9499999999998</v>
      </c>
      <c r="AN56" s="32">
        <f t="shared" si="10"/>
        <v>1898.25</v>
      </c>
      <c r="AO56" s="32">
        <f t="shared" si="11"/>
        <v>5694.75</v>
      </c>
      <c r="AP56" s="32">
        <f t="shared" si="12"/>
        <v>3416.85</v>
      </c>
      <c r="AQ56" s="32">
        <v>3580.6</v>
      </c>
      <c r="AR56" s="32"/>
      <c r="AS56" s="74"/>
      <c r="AT56" s="32"/>
      <c r="AU56" s="32"/>
      <c r="AV56" s="32"/>
      <c r="AW56" s="32"/>
      <c r="AX56" s="32"/>
      <c r="AY56" s="76">
        <f t="shared" si="16"/>
        <v>255667.584</v>
      </c>
      <c r="AZ56" s="78"/>
      <c r="BA56" s="7"/>
      <c r="BB56" s="7"/>
    </row>
    <row r="57" spans="1:54" s="59" customFormat="1" x14ac:dyDescent="0.2">
      <c r="A57" s="24">
        <f t="shared" si="15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72">
        <v>43696</v>
      </c>
      <c r="G57" s="24"/>
      <c r="H57" s="71">
        <v>6</v>
      </c>
      <c r="I57" s="24" t="s">
        <v>102</v>
      </c>
      <c r="J57" s="70" t="s">
        <v>103</v>
      </c>
      <c r="K57" s="73" t="s">
        <v>70</v>
      </c>
      <c r="L57" s="70" t="s">
        <v>104</v>
      </c>
      <c r="M57" s="74">
        <v>2198.6999999999998</v>
      </c>
      <c r="N57" s="32"/>
      <c r="O57" s="32">
        <f t="shared" si="0"/>
        <v>2198.6999999999998</v>
      </c>
      <c r="P57" s="74">
        <v>163.80000000000001</v>
      </c>
      <c r="Q57" s="32"/>
      <c r="R57" s="32"/>
      <c r="S57" s="33">
        <f t="shared" si="1"/>
        <v>384.77249999999992</v>
      </c>
      <c r="T57" s="32">
        <f t="shared" si="2"/>
        <v>65.960999999999999</v>
      </c>
      <c r="U57" s="75">
        <f t="shared" si="3"/>
        <v>131.922</v>
      </c>
      <c r="V57" s="32">
        <f t="shared" si="4"/>
        <v>43.973999999999997</v>
      </c>
      <c r="W57" s="74">
        <v>0</v>
      </c>
      <c r="X57" s="74">
        <v>79.2</v>
      </c>
      <c r="Y57" s="74">
        <v>11.4</v>
      </c>
      <c r="Z57" s="74">
        <v>135.18</v>
      </c>
      <c r="AA57" s="74">
        <v>0</v>
      </c>
      <c r="AB57" s="74">
        <v>0</v>
      </c>
      <c r="AC57" s="74">
        <v>0</v>
      </c>
      <c r="AD57" s="74">
        <v>0</v>
      </c>
      <c r="AE57" s="32">
        <v>0</v>
      </c>
      <c r="AF57" s="32">
        <f t="shared" si="5"/>
        <v>37.377899999999997</v>
      </c>
      <c r="AG57" s="32">
        <f t="shared" si="14"/>
        <v>967.42799999999988</v>
      </c>
      <c r="AH57" s="32">
        <f t="shared" si="6"/>
        <v>1822.3199999999997</v>
      </c>
      <c r="AI57" s="32">
        <f t="shared" si="7"/>
        <v>3796.4999999999995</v>
      </c>
      <c r="AJ57" s="32">
        <v>122.15</v>
      </c>
      <c r="AK57" s="32">
        <f t="shared" si="8"/>
        <v>1099.3499999999999</v>
      </c>
      <c r="AL57" s="32">
        <v>876.2</v>
      </c>
      <c r="AM57" s="32">
        <f t="shared" si="9"/>
        <v>227.78999999999996</v>
      </c>
      <c r="AN57" s="32">
        <f t="shared" si="10"/>
        <v>379.65</v>
      </c>
      <c r="AO57" s="32">
        <f t="shared" si="11"/>
        <v>1138.9499999999998</v>
      </c>
      <c r="AP57" s="32">
        <f t="shared" si="12"/>
        <v>683.36999999999989</v>
      </c>
      <c r="AQ57" s="32">
        <v>2614.85</v>
      </c>
      <c r="AR57" s="32"/>
      <c r="AS57" s="74"/>
      <c r="AT57" s="32"/>
      <c r="AU57" s="32"/>
      <c r="AV57" s="32"/>
      <c r="AW57" s="32"/>
      <c r="AX57" s="32"/>
      <c r="AY57" s="76">
        <f t="shared" si="16"/>
        <v>52756.006799999996</v>
      </c>
      <c r="AZ57" s="78"/>
      <c r="BA57" s="7"/>
      <c r="BB57" s="7"/>
    </row>
    <row r="58" spans="1:54" s="59" customFormat="1" x14ac:dyDescent="0.2">
      <c r="A58" s="24">
        <f t="shared" si="15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72">
        <v>43697</v>
      </c>
      <c r="G58" s="24"/>
      <c r="H58" s="71">
        <v>28</v>
      </c>
      <c r="I58" s="24" t="s">
        <v>102</v>
      </c>
      <c r="J58" s="70" t="s">
        <v>103</v>
      </c>
      <c r="K58" s="73" t="s">
        <v>70</v>
      </c>
      <c r="L58" s="70" t="s">
        <v>104</v>
      </c>
      <c r="M58" s="74">
        <v>10260.6</v>
      </c>
      <c r="N58" s="32"/>
      <c r="O58" s="32">
        <f t="shared" si="0"/>
        <v>10260.6</v>
      </c>
      <c r="P58" s="74">
        <v>764.4</v>
      </c>
      <c r="Q58" s="32"/>
      <c r="R58" s="32"/>
      <c r="S58" s="33">
        <f t="shared" si="1"/>
        <v>1795.605</v>
      </c>
      <c r="T58" s="32">
        <f t="shared" si="2"/>
        <v>307.81799999999998</v>
      </c>
      <c r="U58" s="75">
        <f t="shared" si="3"/>
        <v>615.63599999999997</v>
      </c>
      <c r="V58" s="32">
        <f t="shared" si="4"/>
        <v>205.21200000000002</v>
      </c>
      <c r="W58" s="74">
        <v>0</v>
      </c>
      <c r="X58" s="74">
        <v>369.6</v>
      </c>
      <c r="Y58" s="74">
        <v>53.2</v>
      </c>
      <c r="Z58" s="74">
        <v>630.84</v>
      </c>
      <c r="AA58" s="74">
        <v>0</v>
      </c>
      <c r="AB58" s="74">
        <v>0</v>
      </c>
      <c r="AC58" s="74">
        <v>0</v>
      </c>
      <c r="AD58" s="74">
        <v>0</v>
      </c>
      <c r="AE58" s="32">
        <v>0</v>
      </c>
      <c r="AF58" s="32">
        <f t="shared" si="5"/>
        <v>174.43020000000001</v>
      </c>
      <c r="AG58" s="32">
        <f t="shared" si="14"/>
        <v>4514.6640000000007</v>
      </c>
      <c r="AH58" s="32">
        <f t="shared" si="6"/>
        <v>8504.16</v>
      </c>
      <c r="AI58" s="32">
        <f t="shared" si="7"/>
        <v>17717</v>
      </c>
      <c r="AJ58" s="32">
        <v>555.78</v>
      </c>
      <c r="AK58" s="32">
        <f t="shared" si="8"/>
        <v>5130.3</v>
      </c>
      <c r="AL58" s="32">
        <v>876.2</v>
      </c>
      <c r="AM58" s="32">
        <f t="shared" si="9"/>
        <v>1063.02</v>
      </c>
      <c r="AN58" s="32">
        <f t="shared" si="10"/>
        <v>1771.7000000000003</v>
      </c>
      <c r="AO58" s="32">
        <f t="shared" si="11"/>
        <v>5315.1</v>
      </c>
      <c r="AP58" s="32">
        <f t="shared" si="12"/>
        <v>3189.0600000000004</v>
      </c>
      <c r="AQ58" s="32">
        <v>3580.6</v>
      </c>
      <c r="AR58" s="32"/>
      <c r="AS58" s="74"/>
      <c r="AT58" s="32"/>
      <c r="AU58" s="32"/>
      <c r="AV58" s="32"/>
      <c r="AW58" s="32"/>
      <c r="AX58" s="32"/>
      <c r="AY58" s="76">
        <f t="shared" si="16"/>
        <v>234345.67839999998</v>
      </c>
      <c r="AZ58" s="78"/>
      <c r="BA58" s="7"/>
      <c r="BB58" s="7"/>
    </row>
    <row r="59" spans="1:54" s="59" customFormat="1" x14ac:dyDescent="0.2">
      <c r="A59" s="24">
        <f t="shared" si="15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72">
        <v>43697</v>
      </c>
      <c r="G59" s="24"/>
      <c r="H59" s="71">
        <v>12</v>
      </c>
      <c r="I59" s="24" t="s">
        <v>102</v>
      </c>
      <c r="J59" s="70" t="s">
        <v>103</v>
      </c>
      <c r="K59" s="73" t="s">
        <v>70</v>
      </c>
      <c r="L59" s="70" t="s">
        <v>104</v>
      </c>
      <c r="M59" s="74">
        <v>4397.3999999999996</v>
      </c>
      <c r="N59" s="32"/>
      <c r="O59" s="32">
        <f t="shared" si="0"/>
        <v>4397.3999999999996</v>
      </c>
      <c r="P59" s="74">
        <v>327.60000000000002</v>
      </c>
      <c r="Q59" s="32"/>
      <c r="R59" s="32"/>
      <c r="S59" s="33">
        <f t="shared" si="1"/>
        <v>769.54499999999985</v>
      </c>
      <c r="T59" s="32">
        <f t="shared" si="2"/>
        <v>131.922</v>
      </c>
      <c r="U59" s="75">
        <f t="shared" si="3"/>
        <v>263.84399999999999</v>
      </c>
      <c r="V59" s="32">
        <f t="shared" si="4"/>
        <v>87.947999999999993</v>
      </c>
      <c r="W59" s="74">
        <v>0</v>
      </c>
      <c r="X59" s="74">
        <v>158.4</v>
      </c>
      <c r="Y59" s="74">
        <v>22.8</v>
      </c>
      <c r="Z59" s="74">
        <v>270.36</v>
      </c>
      <c r="AA59" s="74">
        <v>0</v>
      </c>
      <c r="AB59" s="74">
        <v>0</v>
      </c>
      <c r="AC59" s="74">
        <v>0</v>
      </c>
      <c r="AD59" s="74">
        <v>0</v>
      </c>
      <c r="AE59" s="32">
        <v>0</v>
      </c>
      <c r="AF59" s="32">
        <f t="shared" si="5"/>
        <v>74.755799999999994</v>
      </c>
      <c r="AG59" s="32">
        <f t="shared" si="14"/>
        <v>1934.8559999999998</v>
      </c>
      <c r="AH59" s="32">
        <f t="shared" si="6"/>
        <v>3644.6399999999994</v>
      </c>
      <c r="AI59" s="32">
        <f t="shared" si="7"/>
        <v>7592.9999999999991</v>
      </c>
      <c r="AJ59" s="32">
        <v>238.19</v>
      </c>
      <c r="AK59" s="32">
        <f t="shared" si="8"/>
        <v>2198.6999999999998</v>
      </c>
      <c r="AL59" s="32">
        <v>876.2</v>
      </c>
      <c r="AM59" s="32">
        <f t="shared" si="9"/>
        <v>455.57999999999993</v>
      </c>
      <c r="AN59" s="32">
        <f t="shared" si="10"/>
        <v>759.3</v>
      </c>
      <c r="AO59" s="32">
        <f t="shared" si="11"/>
        <v>2277.8999999999996</v>
      </c>
      <c r="AP59" s="32">
        <f t="shared" si="12"/>
        <v>1366.7399999999998</v>
      </c>
      <c r="AQ59" s="32">
        <v>2614.85</v>
      </c>
      <c r="AR59" s="32"/>
      <c r="AS59" s="74"/>
      <c r="AT59" s="32"/>
      <c r="AU59" s="32"/>
      <c r="AV59" s="32"/>
      <c r="AW59" s="32"/>
      <c r="AX59" s="32"/>
      <c r="AY59" s="76">
        <f t="shared" si="16"/>
        <v>102014.85359999999</v>
      </c>
      <c r="AZ59" s="78"/>
      <c r="BA59" s="7"/>
      <c r="BB59" s="7"/>
    </row>
    <row r="60" spans="1:54" s="59" customFormat="1" x14ac:dyDescent="0.2">
      <c r="A60" s="24">
        <f t="shared" si="15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72">
        <v>43714</v>
      </c>
      <c r="G60" s="24"/>
      <c r="H60" s="71">
        <v>15</v>
      </c>
      <c r="I60" s="24" t="s">
        <v>102</v>
      </c>
      <c r="J60" s="70" t="s">
        <v>103</v>
      </c>
      <c r="K60" s="73" t="s">
        <v>70</v>
      </c>
      <c r="L60" s="70" t="s">
        <v>104</v>
      </c>
      <c r="M60" s="74">
        <v>5496.9</v>
      </c>
      <c r="N60" s="32"/>
      <c r="O60" s="32">
        <f t="shared" si="0"/>
        <v>5496.9</v>
      </c>
      <c r="P60" s="74">
        <v>409.5</v>
      </c>
      <c r="Q60" s="32"/>
      <c r="R60" s="32"/>
      <c r="S60" s="33">
        <f t="shared" si="1"/>
        <v>961.95749999999987</v>
      </c>
      <c r="T60" s="32">
        <f t="shared" si="2"/>
        <v>164.90699999999998</v>
      </c>
      <c r="U60" s="75">
        <f t="shared" si="3"/>
        <v>329.81399999999996</v>
      </c>
      <c r="V60" s="32">
        <f t="shared" si="4"/>
        <v>109.93799999999999</v>
      </c>
      <c r="W60" s="74">
        <v>0</v>
      </c>
      <c r="X60" s="74">
        <v>198</v>
      </c>
      <c r="Y60" s="74">
        <v>28.5</v>
      </c>
      <c r="Z60" s="74">
        <v>337.96</v>
      </c>
      <c r="AA60" s="74">
        <v>0</v>
      </c>
      <c r="AB60" s="74">
        <v>0</v>
      </c>
      <c r="AC60" s="74">
        <v>0</v>
      </c>
      <c r="AD60" s="74">
        <v>0</v>
      </c>
      <c r="AE60" s="32">
        <v>0</v>
      </c>
      <c r="AF60" s="32">
        <f t="shared" si="5"/>
        <v>93.447299999999998</v>
      </c>
      <c r="AG60" s="32">
        <f t="shared" si="14"/>
        <v>2418.6359999999995</v>
      </c>
      <c r="AH60" s="32">
        <f t="shared" si="6"/>
        <v>4555.92</v>
      </c>
      <c r="AI60" s="32">
        <f t="shared" si="7"/>
        <v>9491.5</v>
      </c>
      <c r="AJ60" s="32">
        <v>175.6</v>
      </c>
      <c r="AK60" s="32">
        <f t="shared" si="8"/>
        <v>2748.45</v>
      </c>
      <c r="AL60" s="32">
        <v>876.2</v>
      </c>
      <c r="AM60" s="32">
        <f t="shared" si="9"/>
        <v>569.49</v>
      </c>
      <c r="AN60" s="32">
        <f t="shared" si="10"/>
        <v>949.14999999999986</v>
      </c>
      <c r="AO60" s="32">
        <f t="shared" si="11"/>
        <v>2847.45</v>
      </c>
      <c r="AP60" s="32">
        <f t="shared" si="12"/>
        <v>1708.4699999999998</v>
      </c>
      <c r="AQ60" s="32">
        <v>2614.85</v>
      </c>
      <c r="AR60" s="32"/>
      <c r="AS60" s="74"/>
      <c r="AT60" s="32"/>
      <c r="AU60" s="32"/>
      <c r="AV60" s="32"/>
      <c r="AW60" s="32"/>
      <c r="AX60" s="32"/>
      <c r="AY60" s="76">
        <f t="shared" si="16"/>
        <v>126526.80159999999</v>
      </c>
      <c r="AZ60" s="78"/>
      <c r="BA60" s="7"/>
      <c r="BB60" s="7"/>
    </row>
    <row r="61" spans="1:54" s="59" customFormat="1" x14ac:dyDescent="0.2">
      <c r="A61" s="24">
        <f t="shared" si="15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72">
        <v>35597</v>
      </c>
      <c r="G61" s="24"/>
      <c r="H61" s="71">
        <v>40</v>
      </c>
      <c r="I61" s="24" t="s">
        <v>102</v>
      </c>
      <c r="J61" s="70" t="s">
        <v>132</v>
      </c>
      <c r="K61" s="73" t="s">
        <v>70</v>
      </c>
      <c r="L61" s="70" t="s">
        <v>109</v>
      </c>
      <c r="M61" s="74">
        <v>15799.2</v>
      </c>
      <c r="N61" s="32"/>
      <c r="O61" s="32">
        <f t="shared" si="0"/>
        <v>15799.2</v>
      </c>
      <c r="P61" s="74">
        <v>1364</v>
      </c>
      <c r="Q61" s="32"/>
      <c r="R61" s="32"/>
      <c r="S61" s="33">
        <f t="shared" si="1"/>
        <v>2764.86</v>
      </c>
      <c r="T61" s="32">
        <f t="shared" si="2"/>
        <v>473.976</v>
      </c>
      <c r="U61" s="75">
        <f t="shared" si="3"/>
        <v>1445.6267999999998</v>
      </c>
      <c r="V61" s="32">
        <f t="shared" si="4"/>
        <v>315.98400000000004</v>
      </c>
      <c r="W61" s="74">
        <v>8294.58</v>
      </c>
      <c r="X61" s="74">
        <v>562.96</v>
      </c>
      <c r="Y61" s="74">
        <v>76.56</v>
      </c>
      <c r="Z61" s="74">
        <v>901.2</v>
      </c>
      <c r="AA61" s="74">
        <v>0</v>
      </c>
      <c r="AB61" s="74">
        <v>0</v>
      </c>
      <c r="AC61" s="74">
        <v>0</v>
      </c>
      <c r="AD61" s="74">
        <v>0</v>
      </c>
      <c r="AE61" s="32">
        <v>0</v>
      </c>
      <c r="AF61" s="32">
        <f t="shared" si="5"/>
        <v>268.58640000000003</v>
      </c>
      <c r="AG61" s="32">
        <f t="shared" si="14"/>
        <v>6951.648000000001</v>
      </c>
      <c r="AH61" s="32">
        <f t="shared" si="6"/>
        <v>19725.392</v>
      </c>
      <c r="AI61" s="32">
        <f t="shared" si="7"/>
        <v>41094.566666666666</v>
      </c>
      <c r="AJ61" s="32">
        <v>7899.6</v>
      </c>
      <c r="AK61" s="32">
        <f t="shared" si="8"/>
        <v>7899.5999999999995</v>
      </c>
      <c r="AL61" s="32">
        <v>876.2</v>
      </c>
      <c r="AM61" s="32">
        <f t="shared" si="9"/>
        <v>2465.674</v>
      </c>
      <c r="AN61" s="32">
        <f t="shared" si="10"/>
        <v>4109.456666666666</v>
      </c>
      <c r="AO61" s="32">
        <f t="shared" si="11"/>
        <v>12328.369999999999</v>
      </c>
      <c r="AP61" s="32">
        <f t="shared" si="12"/>
        <v>7397.021999999999</v>
      </c>
      <c r="AQ61" s="32">
        <v>6139.45</v>
      </c>
      <c r="AR61" s="32"/>
      <c r="AS61" s="74"/>
      <c r="AT61" s="32"/>
      <c r="AU61" s="32"/>
      <c r="AV61" s="32"/>
      <c r="AW61" s="32"/>
      <c r="AX61" s="32"/>
      <c r="AY61" s="76">
        <f t="shared" si="16"/>
        <v>504097.37773333327</v>
      </c>
      <c r="AZ61" s="78"/>
      <c r="BA61" s="7"/>
      <c r="BB61" s="7"/>
    </row>
    <row r="62" spans="1:54" s="59" customFormat="1" x14ac:dyDescent="0.2">
      <c r="A62" s="24">
        <f t="shared" si="15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72">
        <v>35612</v>
      </c>
      <c r="G62" s="24"/>
      <c r="H62" s="71">
        <v>30</v>
      </c>
      <c r="I62" s="24" t="s">
        <v>102</v>
      </c>
      <c r="J62" s="70" t="s">
        <v>134</v>
      </c>
      <c r="K62" s="73" t="s">
        <v>70</v>
      </c>
      <c r="L62" s="70" t="s">
        <v>109</v>
      </c>
      <c r="M62" s="74">
        <v>17810.099999999999</v>
      </c>
      <c r="N62" s="32"/>
      <c r="O62" s="32">
        <f t="shared" si="0"/>
        <v>17810.099999999999</v>
      </c>
      <c r="P62" s="74">
        <v>1364</v>
      </c>
      <c r="Q62" s="32"/>
      <c r="R62" s="32"/>
      <c r="S62" s="33">
        <f t="shared" si="1"/>
        <v>3116.7674999999995</v>
      </c>
      <c r="T62" s="32">
        <f t="shared" si="2"/>
        <v>534.30299999999988</v>
      </c>
      <c r="U62" s="75">
        <f t="shared" si="3"/>
        <v>1629.6239999999998</v>
      </c>
      <c r="V62" s="32">
        <f t="shared" si="4"/>
        <v>356.202</v>
      </c>
      <c r="W62" s="74">
        <v>9350.2999999999993</v>
      </c>
      <c r="X62" s="74">
        <v>587.16</v>
      </c>
      <c r="Y62" s="74">
        <v>88.2</v>
      </c>
      <c r="Z62" s="74">
        <v>675.9</v>
      </c>
      <c r="AA62" s="74">
        <v>0</v>
      </c>
      <c r="AB62" s="74">
        <v>0</v>
      </c>
      <c r="AC62" s="74">
        <v>0</v>
      </c>
      <c r="AD62" s="74">
        <v>0</v>
      </c>
      <c r="AE62" s="32">
        <v>0</v>
      </c>
      <c r="AF62" s="32">
        <f t="shared" si="5"/>
        <v>302.77170000000001</v>
      </c>
      <c r="AG62" s="32">
        <f t="shared" si="14"/>
        <v>7836.4439999999995</v>
      </c>
      <c r="AH62" s="32">
        <f t="shared" si="6"/>
        <v>22198.047999999999</v>
      </c>
      <c r="AI62" s="32">
        <f t="shared" si="7"/>
        <v>46245.933333333327</v>
      </c>
      <c r="AJ62" s="32">
        <v>8905.0499999999993</v>
      </c>
      <c r="AK62" s="32">
        <f t="shared" si="8"/>
        <v>8905.0499999999993</v>
      </c>
      <c r="AL62" s="32">
        <v>876.2</v>
      </c>
      <c r="AM62" s="32">
        <f t="shared" si="9"/>
        <v>2774.7559999999999</v>
      </c>
      <c r="AN62" s="32">
        <f t="shared" si="10"/>
        <v>4624.5933333333332</v>
      </c>
      <c r="AO62" s="32">
        <f t="shared" si="11"/>
        <v>13873.779999999999</v>
      </c>
      <c r="AP62" s="32">
        <f t="shared" si="12"/>
        <v>8324.268</v>
      </c>
      <c r="AQ62" s="32">
        <v>3580.6</v>
      </c>
      <c r="AR62" s="32"/>
      <c r="AS62" s="74"/>
      <c r="AT62" s="32"/>
      <c r="AU62" s="32"/>
      <c r="AV62" s="32"/>
      <c r="AW62" s="32"/>
      <c r="AX62" s="32"/>
      <c r="AY62" s="76">
        <f t="shared" si="16"/>
        <v>557928.66106666659</v>
      </c>
      <c r="AZ62" s="78"/>
      <c r="BA62" s="7"/>
      <c r="BB62" s="7"/>
    </row>
    <row r="63" spans="1:54" s="59" customFormat="1" x14ac:dyDescent="0.2">
      <c r="A63" s="24">
        <f t="shared" si="15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72">
        <v>35674</v>
      </c>
      <c r="G63" s="24"/>
      <c r="H63" s="71">
        <v>34</v>
      </c>
      <c r="I63" s="24" t="s">
        <v>102</v>
      </c>
      <c r="J63" s="70" t="s">
        <v>136</v>
      </c>
      <c r="K63" s="73" t="s">
        <v>70</v>
      </c>
      <c r="L63" s="70" t="s">
        <v>109</v>
      </c>
      <c r="M63" s="74">
        <v>20780.7</v>
      </c>
      <c r="N63" s="32"/>
      <c r="O63" s="32">
        <f t="shared" si="0"/>
        <v>20780.7</v>
      </c>
      <c r="P63" s="74">
        <v>1200.2</v>
      </c>
      <c r="Q63" s="32"/>
      <c r="R63" s="32"/>
      <c r="S63" s="33">
        <f t="shared" si="1"/>
        <v>3636.6224999999999</v>
      </c>
      <c r="T63" s="32">
        <f t="shared" si="2"/>
        <v>623.42100000000005</v>
      </c>
      <c r="U63" s="75">
        <f t="shared" si="3"/>
        <v>1901.4336000000001</v>
      </c>
      <c r="V63" s="32">
        <f t="shared" si="4"/>
        <v>415.61400000000003</v>
      </c>
      <c r="W63" s="74">
        <v>10909.86</v>
      </c>
      <c r="X63" s="74">
        <v>655.26</v>
      </c>
      <c r="Y63" s="74">
        <v>99.8</v>
      </c>
      <c r="Z63" s="74">
        <v>766.02</v>
      </c>
      <c r="AA63" s="74">
        <v>0</v>
      </c>
      <c r="AB63" s="74">
        <v>0</v>
      </c>
      <c r="AC63" s="74">
        <v>0</v>
      </c>
      <c r="AD63" s="74">
        <v>0</v>
      </c>
      <c r="AE63" s="32">
        <v>0</v>
      </c>
      <c r="AF63" s="32">
        <f t="shared" si="5"/>
        <v>353.27190000000002</v>
      </c>
      <c r="AG63" s="32">
        <f t="shared" si="14"/>
        <v>9143.5080000000016</v>
      </c>
      <c r="AH63" s="32">
        <f t="shared" si="6"/>
        <v>25876.655999999999</v>
      </c>
      <c r="AI63" s="32">
        <f t="shared" si="7"/>
        <v>53909.7</v>
      </c>
      <c r="AJ63" s="32">
        <v>10390.35</v>
      </c>
      <c r="AK63" s="32">
        <f t="shared" si="8"/>
        <v>10390.35</v>
      </c>
      <c r="AL63" s="32">
        <v>876.2</v>
      </c>
      <c r="AM63" s="32">
        <f t="shared" si="9"/>
        <v>3234.5819999999999</v>
      </c>
      <c r="AN63" s="32">
        <f t="shared" si="10"/>
        <v>5390.9699999999993</v>
      </c>
      <c r="AO63" s="32">
        <f t="shared" si="11"/>
        <v>16172.91</v>
      </c>
      <c r="AP63" s="32">
        <f t="shared" si="12"/>
        <v>9703.7459999999992</v>
      </c>
      <c r="AQ63" s="32">
        <v>3580.6</v>
      </c>
      <c r="AR63" s="32"/>
      <c r="AS63" s="74"/>
      <c r="AT63" s="32"/>
      <c r="AU63" s="32"/>
      <c r="AV63" s="32"/>
      <c r="AW63" s="32"/>
      <c r="AX63" s="32"/>
      <c r="AY63" s="76">
        <f t="shared" si="16"/>
        <v>644776.00800000003</v>
      </c>
      <c r="AZ63" s="78"/>
      <c r="BA63" s="7"/>
      <c r="BB63" s="7"/>
    </row>
    <row r="64" spans="1:54" s="59" customFormat="1" x14ac:dyDescent="0.2">
      <c r="A64" s="24">
        <f t="shared" si="15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72">
        <v>35674</v>
      </c>
      <c r="G64" s="24"/>
      <c r="H64" s="71">
        <v>34</v>
      </c>
      <c r="I64" s="24" t="s">
        <v>102</v>
      </c>
      <c r="J64" s="70" t="s">
        <v>136</v>
      </c>
      <c r="K64" s="73" t="s">
        <v>70</v>
      </c>
      <c r="L64" s="70" t="s">
        <v>109</v>
      </c>
      <c r="M64" s="74">
        <v>20780.7</v>
      </c>
      <c r="N64" s="32"/>
      <c r="O64" s="32">
        <f t="shared" si="0"/>
        <v>20780.7</v>
      </c>
      <c r="P64" s="74">
        <v>1200.2</v>
      </c>
      <c r="Q64" s="32"/>
      <c r="R64" s="32"/>
      <c r="S64" s="33">
        <f t="shared" si="1"/>
        <v>3636.6224999999999</v>
      </c>
      <c r="T64" s="32">
        <f t="shared" si="2"/>
        <v>623.42100000000005</v>
      </c>
      <c r="U64" s="75">
        <f t="shared" si="3"/>
        <v>1901.4336000000001</v>
      </c>
      <c r="V64" s="32">
        <f t="shared" si="4"/>
        <v>415.61400000000003</v>
      </c>
      <c r="W64" s="74">
        <v>10909.86</v>
      </c>
      <c r="X64" s="74">
        <v>655.26</v>
      </c>
      <c r="Y64" s="74">
        <v>99.8</v>
      </c>
      <c r="Z64" s="74">
        <v>766.02</v>
      </c>
      <c r="AA64" s="74">
        <v>0</v>
      </c>
      <c r="AB64" s="74">
        <v>0</v>
      </c>
      <c r="AC64" s="74">
        <v>0</v>
      </c>
      <c r="AD64" s="74">
        <v>0</v>
      </c>
      <c r="AE64" s="32">
        <v>0</v>
      </c>
      <c r="AF64" s="32">
        <f t="shared" si="5"/>
        <v>353.27190000000002</v>
      </c>
      <c r="AG64" s="32">
        <f t="shared" si="14"/>
        <v>9143.5080000000016</v>
      </c>
      <c r="AH64" s="32">
        <f t="shared" si="6"/>
        <v>25876.655999999999</v>
      </c>
      <c r="AI64" s="32">
        <f t="shared" si="7"/>
        <v>53909.7</v>
      </c>
      <c r="AJ64" s="32">
        <v>10390.35</v>
      </c>
      <c r="AK64" s="32">
        <f t="shared" si="8"/>
        <v>10390.35</v>
      </c>
      <c r="AL64" s="32">
        <v>876.2</v>
      </c>
      <c r="AM64" s="32">
        <f t="shared" si="9"/>
        <v>3234.5819999999999</v>
      </c>
      <c r="AN64" s="32">
        <f t="shared" si="10"/>
        <v>5390.9699999999993</v>
      </c>
      <c r="AO64" s="32">
        <f t="shared" si="11"/>
        <v>16172.91</v>
      </c>
      <c r="AP64" s="32">
        <f t="shared" si="12"/>
        <v>9703.7459999999992</v>
      </c>
      <c r="AQ64" s="32">
        <v>3580.6</v>
      </c>
      <c r="AR64" s="32"/>
      <c r="AS64" s="74"/>
      <c r="AT64" s="32"/>
      <c r="AU64" s="32"/>
      <c r="AV64" s="32"/>
      <c r="AW64" s="32"/>
      <c r="AX64" s="32"/>
      <c r="AY64" s="76">
        <f t="shared" si="16"/>
        <v>644776.00800000003</v>
      </c>
      <c r="AZ64" s="78"/>
      <c r="BA64" s="7"/>
      <c r="BB64" s="7"/>
    </row>
    <row r="65" spans="1:54" s="59" customFormat="1" x14ac:dyDescent="0.2">
      <c r="A65" s="24">
        <f t="shared" si="15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72">
        <v>36039</v>
      </c>
      <c r="G65" s="24"/>
      <c r="H65" s="71">
        <v>30</v>
      </c>
      <c r="I65" s="24" t="s">
        <v>102</v>
      </c>
      <c r="J65" s="70" t="s">
        <v>103</v>
      </c>
      <c r="K65" s="73" t="s">
        <v>70</v>
      </c>
      <c r="L65" s="70" t="s">
        <v>109</v>
      </c>
      <c r="M65" s="74">
        <v>10993.5</v>
      </c>
      <c r="N65" s="32"/>
      <c r="O65" s="32">
        <f t="shared" si="0"/>
        <v>10993.5</v>
      </c>
      <c r="P65" s="74">
        <v>819</v>
      </c>
      <c r="Q65" s="32"/>
      <c r="R65" s="32"/>
      <c r="S65" s="33">
        <f t="shared" si="1"/>
        <v>1923.8625</v>
      </c>
      <c r="T65" s="32">
        <f t="shared" si="2"/>
        <v>329.80500000000001</v>
      </c>
      <c r="U65" s="75">
        <f t="shared" si="3"/>
        <v>939.94439999999997</v>
      </c>
      <c r="V65" s="32">
        <f t="shared" si="4"/>
        <v>219.87</v>
      </c>
      <c r="W65" s="74">
        <v>4672.24</v>
      </c>
      <c r="X65" s="74">
        <v>396</v>
      </c>
      <c r="Y65" s="74">
        <v>57</v>
      </c>
      <c r="Z65" s="74">
        <v>675.9</v>
      </c>
      <c r="AA65" s="74">
        <v>0</v>
      </c>
      <c r="AB65" s="74">
        <v>0</v>
      </c>
      <c r="AC65" s="74">
        <v>0</v>
      </c>
      <c r="AD65" s="74">
        <v>0</v>
      </c>
      <c r="AE65" s="32">
        <v>0</v>
      </c>
      <c r="AF65" s="32">
        <f t="shared" si="5"/>
        <v>186.88950000000003</v>
      </c>
      <c r="AG65" s="32">
        <f t="shared" si="14"/>
        <v>4837.1400000000003</v>
      </c>
      <c r="AH65" s="32">
        <f t="shared" si="6"/>
        <v>12849.392</v>
      </c>
      <c r="AI65" s="32">
        <f t="shared" si="7"/>
        <v>26769.566666666669</v>
      </c>
      <c r="AJ65" s="32">
        <v>5496.75</v>
      </c>
      <c r="AK65" s="32">
        <f t="shared" si="8"/>
        <v>5496.75</v>
      </c>
      <c r="AL65" s="32">
        <v>876.2</v>
      </c>
      <c r="AM65" s="32">
        <f t="shared" si="9"/>
        <v>1606.174</v>
      </c>
      <c r="AN65" s="32">
        <f t="shared" si="10"/>
        <v>2676.9566666666669</v>
      </c>
      <c r="AO65" s="32">
        <f t="shared" si="11"/>
        <v>8030.8700000000008</v>
      </c>
      <c r="AP65" s="32">
        <f t="shared" si="12"/>
        <v>4818.5219999999999</v>
      </c>
      <c r="AQ65" s="32">
        <v>3580.6</v>
      </c>
      <c r="AR65" s="32"/>
      <c r="AS65" s="74"/>
      <c r="AT65" s="32"/>
      <c r="AU65" s="32"/>
      <c r="AV65" s="32"/>
      <c r="AW65" s="32"/>
      <c r="AX65" s="32"/>
      <c r="AY65" s="76">
        <f t="shared" si="16"/>
        <v>331607.05813333334</v>
      </c>
      <c r="AZ65" s="78"/>
      <c r="BA65" s="7"/>
      <c r="BB65" s="7"/>
    </row>
    <row r="66" spans="1:54" s="59" customFormat="1" x14ac:dyDescent="0.2">
      <c r="A66" s="24">
        <f t="shared" si="15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72">
        <v>39129</v>
      </c>
      <c r="G66" s="24"/>
      <c r="H66" s="71">
        <v>23</v>
      </c>
      <c r="I66" s="24" t="s">
        <v>102</v>
      </c>
      <c r="J66" s="70" t="s">
        <v>103</v>
      </c>
      <c r="K66" s="73" t="s">
        <v>70</v>
      </c>
      <c r="L66" s="70" t="s">
        <v>109</v>
      </c>
      <c r="M66" s="74">
        <v>8428.5</v>
      </c>
      <c r="N66" s="32"/>
      <c r="O66" s="32">
        <f t="shared" si="0"/>
        <v>8428.5</v>
      </c>
      <c r="P66" s="74">
        <v>627.9</v>
      </c>
      <c r="Q66" s="32"/>
      <c r="R66" s="32"/>
      <c r="S66" s="33">
        <f t="shared" si="1"/>
        <v>1474.9875</v>
      </c>
      <c r="T66" s="32">
        <f t="shared" si="2"/>
        <v>252.85499999999999</v>
      </c>
      <c r="U66" s="75">
        <f t="shared" si="3"/>
        <v>627.08039999999994</v>
      </c>
      <c r="V66" s="32">
        <f t="shared" si="4"/>
        <v>168.57</v>
      </c>
      <c r="W66" s="74">
        <v>2022.84</v>
      </c>
      <c r="X66" s="74">
        <v>303.60000000000002</v>
      </c>
      <c r="Y66" s="74">
        <v>43.7</v>
      </c>
      <c r="Z66" s="74">
        <v>518.20000000000005</v>
      </c>
      <c r="AA66" s="74">
        <v>0</v>
      </c>
      <c r="AB66" s="74">
        <v>0</v>
      </c>
      <c r="AC66" s="74">
        <v>0</v>
      </c>
      <c r="AD66" s="74">
        <v>0</v>
      </c>
      <c r="AE66" s="32">
        <v>0</v>
      </c>
      <c r="AF66" s="32">
        <f t="shared" si="5"/>
        <v>143.28450000000001</v>
      </c>
      <c r="AG66" s="32">
        <f t="shared" si="14"/>
        <v>3708.54</v>
      </c>
      <c r="AH66" s="32">
        <f t="shared" si="6"/>
        <v>8603.9519999999993</v>
      </c>
      <c r="AI66" s="32">
        <f t="shared" si="7"/>
        <v>17924.899999999998</v>
      </c>
      <c r="AJ66" s="32">
        <v>4214.25</v>
      </c>
      <c r="AK66" s="32">
        <f t="shared" si="8"/>
        <v>4214.25</v>
      </c>
      <c r="AL66" s="32">
        <v>876.2</v>
      </c>
      <c r="AM66" s="32">
        <f t="shared" si="9"/>
        <v>1075.4939999999999</v>
      </c>
      <c r="AN66" s="32">
        <f t="shared" si="10"/>
        <v>1792.49</v>
      </c>
      <c r="AO66" s="32">
        <f t="shared" si="11"/>
        <v>5377.47</v>
      </c>
      <c r="AP66" s="32">
        <f t="shared" si="12"/>
        <v>3226.482</v>
      </c>
      <c r="AQ66" s="32">
        <v>3580.6</v>
      </c>
      <c r="AR66" s="32"/>
      <c r="AS66" s="74"/>
      <c r="AT66" s="32"/>
      <c r="AU66" s="32"/>
      <c r="AV66" s="32"/>
      <c r="AW66" s="32"/>
      <c r="AX66" s="32"/>
      <c r="AY66" s="76">
        <f t="shared" si="16"/>
        <v>229932.83680000002</v>
      </c>
      <c r="AZ66" s="78"/>
      <c r="BA66" s="7"/>
      <c r="BB66" s="7"/>
    </row>
    <row r="67" spans="1:54" s="59" customFormat="1" x14ac:dyDescent="0.2">
      <c r="A67" s="24">
        <f t="shared" si="15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72">
        <v>36296</v>
      </c>
      <c r="G67" s="24"/>
      <c r="H67" s="71">
        <v>34</v>
      </c>
      <c r="I67" s="24" t="s">
        <v>102</v>
      </c>
      <c r="J67" s="70" t="s">
        <v>135</v>
      </c>
      <c r="K67" s="73" t="s">
        <v>70</v>
      </c>
      <c r="L67" s="70" t="s">
        <v>109</v>
      </c>
      <c r="M67" s="74">
        <v>17650.5</v>
      </c>
      <c r="N67" s="32"/>
      <c r="O67" s="32">
        <f t="shared" si="0"/>
        <v>17650.5</v>
      </c>
      <c r="P67" s="74">
        <v>1200.2</v>
      </c>
      <c r="Q67" s="32"/>
      <c r="R67" s="32"/>
      <c r="S67" s="33">
        <f t="shared" si="1"/>
        <v>3088.8374999999996</v>
      </c>
      <c r="T67" s="32">
        <f t="shared" si="2"/>
        <v>529.51499999999999</v>
      </c>
      <c r="U67" s="75">
        <f t="shared" si="3"/>
        <v>1482.6420000000001</v>
      </c>
      <c r="V67" s="32">
        <f t="shared" si="4"/>
        <v>353.01</v>
      </c>
      <c r="W67" s="74">
        <v>7060.2</v>
      </c>
      <c r="X67" s="74">
        <v>590.46</v>
      </c>
      <c r="Y67" s="74">
        <v>84.46</v>
      </c>
      <c r="Z67" s="74">
        <v>766.02</v>
      </c>
      <c r="AA67" s="74">
        <v>0</v>
      </c>
      <c r="AB67" s="74">
        <v>0</v>
      </c>
      <c r="AC67" s="74">
        <v>0</v>
      </c>
      <c r="AD67" s="74">
        <v>0</v>
      </c>
      <c r="AE67" s="32">
        <v>0</v>
      </c>
      <c r="AF67" s="32">
        <f t="shared" si="5"/>
        <v>300.05850000000004</v>
      </c>
      <c r="AG67" s="32">
        <f t="shared" si="14"/>
        <v>7766.2199999999993</v>
      </c>
      <c r="AH67" s="32">
        <f t="shared" si="6"/>
        <v>20240.928</v>
      </c>
      <c r="AI67" s="32">
        <f t="shared" si="7"/>
        <v>42168.6</v>
      </c>
      <c r="AJ67" s="32">
        <v>8825.25</v>
      </c>
      <c r="AK67" s="32">
        <f t="shared" si="8"/>
        <v>8825.25</v>
      </c>
      <c r="AL67" s="32">
        <v>876.2</v>
      </c>
      <c r="AM67" s="32">
        <f t="shared" si="9"/>
        <v>2530.116</v>
      </c>
      <c r="AN67" s="32">
        <f t="shared" si="10"/>
        <v>4216.8599999999997</v>
      </c>
      <c r="AO67" s="32">
        <f t="shared" si="11"/>
        <v>12650.58</v>
      </c>
      <c r="AP67" s="32">
        <f t="shared" si="12"/>
        <v>7590.348</v>
      </c>
      <c r="AQ67" s="32">
        <v>3580.6</v>
      </c>
      <c r="AR67" s="32">
        <f>(M67+W67+X67)/30*40</f>
        <v>33734.879999999997</v>
      </c>
      <c r="AS67" s="74"/>
      <c r="AT67" s="32"/>
      <c r="AU67" s="32"/>
      <c r="AV67" s="32"/>
      <c r="AW67" s="32"/>
      <c r="AX67" s="32"/>
      <c r="AY67" s="76">
        <f t="shared" si="16"/>
        <v>550276.66799999983</v>
      </c>
      <c r="AZ67" s="78"/>
      <c r="BA67" s="7"/>
      <c r="BB67" s="7"/>
    </row>
    <row r="68" spans="1:54" s="59" customFormat="1" x14ac:dyDescent="0.2">
      <c r="A68" s="24">
        <f t="shared" si="15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72">
        <v>36404</v>
      </c>
      <c r="G68" s="24"/>
      <c r="H68" s="71">
        <v>30</v>
      </c>
      <c r="I68" s="24" t="s">
        <v>102</v>
      </c>
      <c r="J68" s="70" t="s">
        <v>138</v>
      </c>
      <c r="K68" s="73" t="s">
        <v>70</v>
      </c>
      <c r="L68" s="70" t="s">
        <v>109</v>
      </c>
      <c r="M68" s="74">
        <v>13651.5</v>
      </c>
      <c r="N68" s="32"/>
      <c r="O68" s="32">
        <f t="shared" si="0"/>
        <v>13651.5</v>
      </c>
      <c r="P68" s="74">
        <v>1091</v>
      </c>
      <c r="Q68" s="32"/>
      <c r="R68" s="32"/>
      <c r="S68" s="33">
        <f t="shared" si="1"/>
        <v>2389.0124999999998</v>
      </c>
      <c r="T68" s="32">
        <f t="shared" si="2"/>
        <v>409.54499999999996</v>
      </c>
      <c r="U68" s="75">
        <f t="shared" si="3"/>
        <v>1146.7259999999999</v>
      </c>
      <c r="V68" s="32">
        <f t="shared" si="4"/>
        <v>273.03000000000003</v>
      </c>
      <c r="W68" s="74">
        <v>5460.6</v>
      </c>
      <c r="X68" s="74">
        <v>472.66</v>
      </c>
      <c r="Y68" s="74">
        <v>64.3</v>
      </c>
      <c r="Z68" s="74">
        <v>675.9</v>
      </c>
      <c r="AA68" s="74">
        <v>0</v>
      </c>
      <c r="AB68" s="74">
        <v>0</v>
      </c>
      <c r="AC68" s="74">
        <v>0</v>
      </c>
      <c r="AD68" s="74">
        <v>0</v>
      </c>
      <c r="AE68" s="32">
        <v>0</v>
      </c>
      <c r="AF68" s="32">
        <f t="shared" si="5"/>
        <v>232.07550000000001</v>
      </c>
      <c r="AG68" s="32">
        <f t="shared" si="14"/>
        <v>6006.6600000000008</v>
      </c>
      <c r="AH68" s="32">
        <f t="shared" si="6"/>
        <v>15667.808000000001</v>
      </c>
      <c r="AI68" s="32">
        <f t="shared" si="7"/>
        <v>32641.266666666666</v>
      </c>
      <c r="AJ68" s="32">
        <v>6825.75</v>
      </c>
      <c r="AK68" s="32">
        <f t="shared" si="8"/>
        <v>6825.75</v>
      </c>
      <c r="AL68" s="32">
        <v>876.2</v>
      </c>
      <c r="AM68" s="32">
        <f t="shared" si="9"/>
        <v>1958.4760000000001</v>
      </c>
      <c r="AN68" s="32">
        <f t="shared" si="10"/>
        <v>3264.1266666666666</v>
      </c>
      <c r="AO68" s="32">
        <f t="shared" si="11"/>
        <v>9792.3799999999992</v>
      </c>
      <c r="AP68" s="32">
        <f t="shared" si="12"/>
        <v>5875.4279999999999</v>
      </c>
      <c r="AQ68" s="32">
        <v>3580.6</v>
      </c>
      <c r="AR68" s="32">
        <f>(M68+W68+X68)/30*40</f>
        <v>26113.013333333332</v>
      </c>
      <c r="AS68" s="74"/>
      <c r="AT68" s="32"/>
      <c r="AU68" s="32"/>
      <c r="AV68" s="32"/>
      <c r="AW68" s="32"/>
      <c r="AX68" s="32"/>
      <c r="AY68" s="76">
        <f t="shared" si="16"/>
        <v>429823.64666666661</v>
      </c>
      <c r="AZ68" s="78"/>
      <c r="BA68" s="7"/>
      <c r="BB68" s="7"/>
    </row>
    <row r="69" spans="1:54" s="59" customFormat="1" x14ac:dyDescent="0.2">
      <c r="A69" s="24">
        <f t="shared" si="15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72">
        <v>36770</v>
      </c>
      <c r="G69" s="24"/>
      <c r="H69" s="71">
        <v>40</v>
      </c>
      <c r="I69" s="24" t="s">
        <v>102</v>
      </c>
      <c r="J69" s="70" t="s">
        <v>135</v>
      </c>
      <c r="K69" s="73" t="s">
        <v>70</v>
      </c>
      <c r="L69" s="70" t="s">
        <v>109</v>
      </c>
      <c r="M69" s="74">
        <v>19849.2</v>
      </c>
      <c r="N69" s="32"/>
      <c r="O69" s="32">
        <f t="shared" si="0"/>
        <v>19849.2</v>
      </c>
      <c r="P69" s="74">
        <v>1364</v>
      </c>
      <c r="Q69" s="32"/>
      <c r="R69" s="32"/>
      <c r="S69" s="33">
        <f t="shared" si="1"/>
        <v>3473.61</v>
      </c>
      <c r="T69" s="32">
        <f t="shared" si="2"/>
        <v>595.476</v>
      </c>
      <c r="U69" s="75">
        <f t="shared" si="3"/>
        <v>1643.5140000000001</v>
      </c>
      <c r="V69" s="32">
        <f t="shared" si="4"/>
        <v>396.98400000000004</v>
      </c>
      <c r="W69" s="74">
        <v>7542.7</v>
      </c>
      <c r="X69" s="74">
        <v>669.66</v>
      </c>
      <c r="Y69" s="74">
        <v>95.86</v>
      </c>
      <c r="Z69" s="74">
        <v>901.2</v>
      </c>
      <c r="AA69" s="74">
        <v>0</v>
      </c>
      <c r="AB69" s="74">
        <v>0</v>
      </c>
      <c r="AC69" s="74">
        <v>0</v>
      </c>
      <c r="AD69" s="74">
        <v>0</v>
      </c>
      <c r="AE69" s="32">
        <v>0</v>
      </c>
      <c r="AF69" s="32">
        <f t="shared" si="5"/>
        <v>337.43640000000005</v>
      </c>
      <c r="AG69" s="32">
        <f t="shared" si="14"/>
        <v>8733.648000000001</v>
      </c>
      <c r="AH69" s="32">
        <f t="shared" si="6"/>
        <v>22449.248</v>
      </c>
      <c r="AI69" s="32">
        <f t="shared" si="7"/>
        <v>46769.26666666667</v>
      </c>
      <c r="AJ69" s="32">
        <v>9924.6</v>
      </c>
      <c r="AK69" s="32">
        <f t="shared" si="8"/>
        <v>9924.6</v>
      </c>
      <c r="AL69" s="32">
        <v>876.2</v>
      </c>
      <c r="AM69" s="32">
        <f t="shared" si="9"/>
        <v>2806.1559999999999</v>
      </c>
      <c r="AN69" s="32">
        <f t="shared" si="10"/>
        <v>4676.9266666666672</v>
      </c>
      <c r="AO69" s="32">
        <f t="shared" si="11"/>
        <v>14030.78</v>
      </c>
      <c r="AP69" s="32">
        <f t="shared" si="12"/>
        <v>8418.4680000000008</v>
      </c>
      <c r="AQ69" s="32">
        <v>6139.45</v>
      </c>
      <c r="AR69" s="32"/>
      <c r="AS69" s="74"/>
      <c r="AT69" s="32"/>
      <c r="AU69" s="32"/>
      <c r="AV69" s="32"/>
      <c r="AW69" s="32"/>
      <c r="AX69" s="32"/>
      <c r="AY69" s="76">
        <f t="shared" si="16"/>
        <v>577185.02813333331</v>
      </c>
      <c r="AZ69" s="78"/>
      <c r="BA69" s="7"/>
      <c r="BB69" s="7"/>
    </row>
    <row r="70" spans="1:54" s="59" customFormat="1" x14ac:dyDescent="0.2">
      <c r="A70" s="24">
        <f t="shared" si="15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72">
        <v>37123</v>
      </c>
      <c r="G70" s="24"/>
      <c r="H70" s="71">
        <v>32</v>
      </c>
      <c r="I70" s="24" t="s">
        <v>102</v>
      </c>
      <c r="J70" s="70" t="s">
        <v>108</v>
      </c>
      <c r="K70" s="73" t="s">
        <v>70</v>
      </c>
      <c r="L70" s="70" t="s">
        <v>109</v>
      </c>
      <c r="M70" s="74">
        <v>12688.5</v>
      </c>
      <c r="N70" s="32"/>
      <c r="O70" s="32">
        <f t="shared" si="0"/>
        <v>12688.5</v>
      </c>
      <c r="P70" s="74">
        <v>873.6</v>
      </c>
      <c r="Q70" s="32"/>
      <c r="R70" s="32"/>
      <c r="S70" s="33">
        <f t="shared" si="1"/>
        <v>2220.4874999999997</v>
      </c>
      <c r="T70" s="32">
        <f t="shared" si="2"/>
        <v>380.65499999999997</v>
      </c>
      <c r="U70" s="75">
        <f t="shared" si="3"/>
        <v>1035.3815999999999</v>
      </c>
      <c r="V70" s="32">
        <f t="shared" si="4"/>
        <v>253.77</v>
      </c>
      <c r="W70" s="74">
        <v>4567.8599999999997</v>
      </c>
      <c r="X70" s="74">
        <v>446.4</v>
      </c>
      <c r="Y70" s="74">
        <v>65.8</v>
      </c>
      <c r="Z70" s="74">
        <v>720.96</v>
      </c>
      <c r="AA70" s="74">
        <v>0</v>
      </c>
      <c r="AB70" s="74">
        <v>0</v>
      </c>
      <c r="AC70" s="74">
        <v>0</v>
      </c>
      <c r="AD70" s="74">
        <v>0</v>
      </c>
      <c r="AE70" s="32">
        <v>0</v>
      </c>
      <c r="AF70" s="32">
        <f t="shared" si="5"/>
        <v>215.70450000000002</v>
      </c>
      <c r="AG70" s="32">
        <f t="shared" si="14"/>
        <v>5582.9400000000005</v>
      </c>
      <c r="AH70" s="32">
        <f t="shared" si="6"/>
        <v>14162.208000000002</v>
      </c>
      <c r="AI70" s="32">
        <f t="shared" si="7"/>
        <v>29504.600000000006</v>
      </c>
      <c r="AJ70" s="32">
        <v>6344.25</v>
      </c>
      <c r="AK70" s="32">
        <f t="shared" si="8"/>
        <v>6344.25</v>
      </c>
      <c r="AL70" s="32">
        <v>876.2</v>
      </c>
      <c r="AM70" s="32">
        <f t="shared" si="9"/>
        <v>1770.2760000000003</v>
      </c>
      <c r="AN70" s="32">
        <f t="shared" si="10"/>
        <v>2950.4600000000005</v>
      </c>
      <c r="AO70" s="32">
        <f t="shared" si="11"/>
        <v>8851.380000000001</v>
      </c>
      <c r="AP70" s="32">
        <f t="shared" si="12"/>
        <v>5310.8280000000013</v>
      </c>
      <c r="AQ70" s="32">
        <v>3580.6</v>
      </c>
      <c r="AR70" s="32"/>
      <c r="AS70" s="74"/>
      <c r="AT70" s="32"/>
      <c r="AU70" s="32"/>
      <c r="AV70" s="32"/>
      <c r="AW70" s="32"/>
      <c r="AX70" s="32"/>
      <c r="AY70" s="76">
        <f t="shared" si="16"/>
        <v>366907.41520000005</v>
      </c>
      <c r="AZ70" s="78"/>
      <c r="BA70" s="7"/>
      <c r="BB70" s="7"/>
    </row>
    <row r="71" spans="1:54" s="59" customFormat="1" x14ac:dyDescent="0.2">
      <c r="A71" s="24">
        <f t="shared" si="15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72">
        <v>37298</v>
      </c>
      <c r="G71" s="24"/>
      <c r="H71" s="71">
        <v>30</v>
      </c>
      <c r="I71" s="24" t="s">
        <v>102</v>
      </c>
      <c r="J71" s="70" t="s">
        <v>138</v>
      </c>
      <c r="K71" s="73" t="s">
        <v>70</v>
      </c>
      <c r="L71" s="70" t="s">
        <v>109</v>
      </c>
      <c r="M71" s="74">
        <v>13651.5</v>
      </c>
      <c r="N71" s="32"/>
      <c r="O71" s="32">
        <f t="shared" si="0"/>
        <v>13651.5</v>
      </c>
      <c r="P71" s="74">
        <v>1091</v>
      </c>
      <c r="Q71" s="32"/>
      <c r="R71" s="32"/>
      <c r="S71" s="33">
        <f t="shared" si="1"/>
        <v>2389.0124999999998</v>
      </c>
      <c r="T71" s="32">
        <f t="shared" si="2"/>
        <v>409.54499999999996</v>
      </c>
      <c r="U71" s="75">
        <f t="shared" si="3"/>
        <v>1097.5812000000001</v>
      </c>
      <c r="V71" s="32">
        <f t="shared" si="4"/>
        <v>273.03000000000003</v>
      </c>
      <c r="W71" s="74">
        <v>4641.5200000000004</v>
      </c>
      <c r="X71" s="74">
        <v>472.66</v>
      </c>
      <c r="Y71" s="74">
        <v>64.3</v>
      </c>
      <c r="Z71" s="74">
        <v>675.9</v>
      </c>
      <c r="AA71" s="74">
        <v>0</v>
      </c>
      <c r="AB71" s="74">
        <v>0</v>
      </c>
      <c r="AC71" s="74">
        <v>0</v>
      </c>
      <c r="AD71" s="74">
        <v>0</v>
      </c>
      <c r="AE71" s="32">
        <v>2184.2399999999998</v>
      </c>
      <c r="AF71" s="32">
        <f t="shared" si="5"/>
        <v>232.07550000000001</v>
      </c>
      <c r="AG71" s="32">
        <f t="shared" si="14"/>
        <v>6006.6600000000008</v>
      </c>
      <c r="AH71" s="32">
        <f t="shared" si="6"/>
        <v>15012.543999999998</v>
      </c>
      <c r="AI71" s="32">
        <f t="shared" si="7"/>
        <v>31276.133333333331</v>
      </c>
      <c r="AJ71" s="32">
        <v>6825.75</v>
      </c>
      <c r="AK71" s="32">
        <f t="shared" si="8"/>
        <v>6825.75</v>
      </c>
      <c r="AL71" s="32">
        <v>876.2</v>
      </c>
      <c r="AM71" s="32">
        <f t="shared" si="9"/>
        <v>1876.5679999999998</v>
      </c>
      <c r="AN71" s="32">
        <f t="shared" si="10"/>
        <v>3127.6133333333332</v>
      </c>
      <c r="AO71" s="32">
        <f t="shared" si="11"/>
        <v>9382.84</v>
      </c>
      <c r="AP71" s="32">
        <f t="shared" si="12"/>
        <v>5629.7039999999997</v>
      </c>
      <c r="AQ71" s="32">
        <v>3580.6</v>
      </c>
      <c r="AR71" s="32"/>
      <c r="AS71" s="74"/>
      <c r="AT71" s="32"/>
      <c r="AU71" s="32"/>
      <c r="AV71" s="32"/>
      <c r="AW71" s="32"/>
      <c r="AX71" s="32"/>
      <c r="AY71" s="76">
        <f t="shared" si="16"/>
        <v>416608.73306666664</v>
      </c>
      <c r="AZ71" s="78"/>
      <c r="BA71" s="7"/>
      <c r="BB71" s="7"/>
    </row>
    <row r="72" spans="1:54" s="59" customFormat="1" x14ac:dyDescent="0.2">
      <c r="A72" s="24">
        <f t="shared" si="15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72">
        <v>37408</v>
      </c>
      <c r="G72" s="24"/>
      <c r="H72" s="71">
        <v>30</v>
      </c>
      <c r="I72" s="24" t="s">
        <v>102</v>
      </c>
      <c r="J72" s="70" t="s">
        <v>103</v>
      </c>
      <c r="K72" s="73" t="s">
        <v>70</v>
      </c>
      <c r="L72" s="70" t="s">
        <v>109</v>
      </c>
      <c r="M72" s="74">
        <v>10993.5</v>
      </c>
      <c r="N72" s="32"/>
      <c r="O72" s="32">
        <f t="shared" ref="O72:O135" si="17">M72+N72</f>
        <v>10993.5</v>
      </c>
      <c r="P72" s="74">
        <v>819</v>
      </c>
      <c r="Q72" s="32"/>
      <c r="R72" s="32"/>
      <c r="S72" s="33">
        <f t="shared" ref="S72:S135" si="18">(M72*17.5%)</f>
        <v>1923.8625</v>
      </c>
      <c r="T72" s="32">
        <f t="shared" ref="T72:T135" si="19">M72*3%</f>
        <v>329.80500000000001</v>
      </c>
      <c r="U72" s="75">
        <f t="shared" ref="U72:U135" si="20">(M72+W72)*6%</f>
        <v>883.8768</v>
      </c>
      <c r="V72" s="32">
        <f t="shared" ref="V72:V135" si="21">M72*2%</f>
        <v>219.87</v>
      </c>
      <c r="W72" s="74">
        <v>3737.78</v>
      </c>
      <c r="X72" s="74">
        <v>396</v>
      </c>
      <c r="Y72" s="74">
        <v>57</v>
      </c>
      <c r="Z72" s="74">
        <v>675.9</v>
      </c>
      <c r="AA72" s="74">
        <v>0</v>
      </c>
      <c r="AB72" s="74">
        <v>0</v>
      </c>
      <c r="AC72" s="74">
        <v>0</v>
      </c>
      <c r="AD72" s="74">
        <v>0</v>
      </c>
      <c r="AE72" s="32">
        <v>0</v>
      </c>
      <c r="AF72" s="32">
        <f t="shared" ref="AF72:AF135" si="22">M72*1.7%</f>
        <v>186.88950000000003</v>
      </c>
      <c r="AG72" s="32">
        <f t="shared" si="14"/>
        <v>4837.1400000000003</v>
      </c>
      <c r="AH72" s="32">
        <f t="shared" ref="AH72:AH135" si="23">(M72+W72+X72)/30*24</f>
        <v>12101.824000000001</v>
      </c>
      <c r="AI72" s="32">
        <f t="shared" ref="AI72:AI135" si="24">(M72+W72+X72)/30*50</f>
        <v>25212.133333333335</v>
      </c>
      <c r="AJ72" s="32">
        <v>5496.75</v>
      </c>
      <c r="AK72" s="32">
        <f t="shared" ref="AK72:AK135" si="25">(M72/30)*15</f>
        <v>5496.75</v>
      </c>
      <c r="AL72" s="32">
        <v>876.2</v>
      </c>
      <c r="AM72" s="32">
        <f t="shared" ref="AM72:AM135" si="26">(M72+W72+X72)/30*3</f>
        <v>1512.7280000000001</v>
      </c>
      <c r="AN72" s="32">
        <f t="shared" ref="AN72:AN135" si="27">(M72+W72+X72)/30*5</f>
        <v>2521.2133333333336</v>
      </c>
      <c r="AO72" s="32">
        <f t="shared" ref="AO72:AO135" si="28">(M72+W72+X72)/30*15</f>
        <v>7563.64</v>
      </c>
      <c r="AP72" s="32">
        <f t="shared" ref="AP72:AP135" si="29">(M72+W72+X72)/30*9</f>
        <v>4538.1840000000002</v>
      </c>
      <c r="AQ72" s="32">
        <v>3580.6</v>
      </c>
      <c r="AR72" s="32"/>
      <c r="AS72" s="74"/>
      <c r="AT72" s="32"/>
      <c r="AU72" s="32"/>
      <c r="AV72" s="32"/>
      <c r="AW72" s="32"/>
      <c r="AX72" s="32"/>
      <c r="AY72" s="76">
        <f t="shared" si="16"/>
        <v>316418.96826666669</v>
      </c>
      <c r="AZ72" s="78"/>
      <c r="BA72" s="7"/>
      <c r="BB72" s="7"/>
    </row>
    <row r="73" spans="1:54" s="59" customFormat="1" x14ac:dyDescent="0.2">
      <c r="A73" s="24">
        <f t="shared" si="15"/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72">
        <v>37484</v>
      </c>
      <c r="G73" s="24"/>
      <c r="H73" s="71">
        <v>38</v>
      </c>
      <c r="I73" s="24" t="s">
        <v>102</v>
      </c>
      <c r="J73" s="70" t="s">
        <v>138</v>
      </c>
      <c r="K73" s="73" t="s">
        <v>70</v>
      </c>
      <c r="L73" s="70" t="s">
        <v>109</v>
      </c>
      <c r="M73" s="74">
        <v>16583.099999999999</v>
      </c>
      <c r="N73" s="32"/>
      <c r="O73" s="32">
        <f t="shared" si="17"/>
        <v>16583.099999999999</v>
      </c>
      <c r="P73" s="74">
        <v>1309.4000000000001</v>
      </c>
      <c r="Q73" s="32"/>
      <c r="R73" s="32"/>
      <c r="S73" s="33">
        <f t="shared" si="18"/>
        <v>2902.0424999999996</v>
      </c>
      <c r="T73" s="32">
        <f t="shared" si="19"/>
        <v>497.49299999999994</v>
      </c>
      <c r="U73" s="75">
        <f t="shared" si="20"/>
        <v>1333.2816</v>
      </c>
      <c r="V73" s="32">
        <f t="shared" si="21"/>
        <v>331.66199999999998</v>
      </c>
      <c r="W73" s="74">
        <v>5638.26</v>
      </c>
      <c r="X73" s="74">
        <v>578.26</v>
      </c>
      <c r="Y73" s="74">
        <v>79.5</v>
      </c>
      <c r="Z73" s="74">
        <v>856.14</v>
      </c>
      <c r="AA73" s="74">
        <v>0</v>
      </c>
      <c r="AB73" s="74">
        <v>0</v>
      </c>
      <c r="AC73" s="74">
        <v>0</v>
      </c>
      <c r="AD73" s="74">
        <v>0</v>
      </c>
      <c r="AE73" s="32">
        <v>0</v>
      </c>
      <c r="AF73" s="32">
        <f t="shared" si="22"/>
        <v>281.91269999999997</v>
      </c>
      <c r="AG73" s="32">
        <f t="shared" ref="AG73:AG136" si="30">(M73*4%)*11</f>
        <v>7296.5639999999994</v>
      </c>
      <c r="AH73" s="32">
        <f t="shared" si="23"/>
        <v>18239.695999999996</v>
      </c>
      <c r="AI73" s="32">
        <f t="shared" si="24"/>
        <v>37999.366666666661</v>
      </c>
      <c r="AJ73" s="32">
        <v>8291.5499999999993</v>
      </c>
      <c r="AK73" s="32">
        <f t="shared" si="25"/>
        <v>8291.5499999999993</v>
      </c>
      <c r="AL73" s="32">
        <v>876.2</v>
      </c>
      <c r="AM73" s="32">
        <f t="shared" si="26"/>
        <v>2279.9619999999995</v>
      </c>
      <c r="AN73" s="32">
        <f t="shared" si="27"/>
        <v>3799.9366666666665</v>
      </c>
      <c r="AO73" s="32">
        <f t="shared" si="28"/>
        <v>11399.81</v>
      </c>
      <c r="AP73" s="32">
        <f t="shared" si="29"/>
        <v>6839.8859999999995</v>
      </c>
      <c r="AQ73" s="32">
        <v>3580.6</v>
      </c>
      <c r="AR73" s="32"/>
      <c r="AS73" s="74"/>
      <c r="AT73" s="32"/>
      <c r="AU73" s="32"/>
      <c r="AV73" s="32"/>
      <c r="AW73" s="32"/>
      <c r="AX73" s="32"/>
      <c r="AY73" s="76">
        <f>(O73+P73+Q73+R73+S73+T73+U73+V73+W73+X73+Y73+Z73+AA73+AB73+AC73+AD73+AE73+AF73)*12+(AG73+AH73+AI73+AJ73+AK73+AL73+AM73+AN73+AO73+AP73+AQ73+AR73+AS73+AT73+AU73+AV73+AW73+AX73)</f>
        <v>473587.74293333327</v>
      </c>
      <c r="AZ73" s="78"/>
      <c r="BA73" s="7"/>
      <c r="BB73" s="7"/>
    </row>
    <row r="74" spans="1:54" s="59" customFormat="1" x14ac:dyDescent="0.2">
      <c r="A74" s="24">
        <f t="shared" ref="A74:A137" si="31">A73+1</f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72">
        <v>37484</v>
      </c>
      <c r="G74" s="24"/>
      <c r="H74" s="71">
        <v>40</v>
      </c>
      <c r="I74" s="24" t="s">
        <v>102</v>
      </c>
      <c r="J74" s="70" t="s">
        <v>138</v>
      </c>
      <c r="K74" s="73" t="s">
        <v>70</v>
      </c>
      <c r="L74" s="70" t="s">
        <v>109</v>
      </c>
      <c r="M74" s="74">
        <v>17508.3</v>
      </c>
      <c r="N74" s="32"/>
      <c r="O74" s="32">
        <f t="shared" si="17"/>
        <v>17508.3</v>
      </c>
      <c r="P74" s="74">
        <v>1364</v>
      </c>
      <c r="Q74" s="32"/>
      <c r="R74" s="32"/>
      <c r="S74" s="33">
        <f t="shared" si="18"/>
        <v>3063.9524999999999</v>
      </c>
      <c r="T74" s="32">
        <f t="shared" si="19"/>
        <v>525.24899999999991</v>
      </c>
      <c r="U74" s="75">
        <f t="shared" si="20"/>
        <v>1407.6671999999999</v>
      </c>
      <c r="V74" s="32">
        <f t="shared" si="21"/>
        <v>350.166</v>
      </c>
      <c r="W74" s="74">
        <v>5952.82</v>
      </c>
      <c r="X74" s="74">
        <v>609.46</v>
      </c>
      <c r="Y74" s="74">
        <v>84.3</v>
      </c>
      <c r="Z74" s="74">
        <v>901.2</v>
      </c>
      <c r="AA74" s="74">
        <v>0</v>
      </c>
      <c r="AB74" s="74">
        <v>0</v>
      </c>
      <c r="AC74" s="74">
        <v>0</v>
      </c>
      <c r="AD74" s="74">
        <v>0</v>
      </c>
      <c r="AE74" s="32">
        <v>0</v>
      </c>
      <c r="AF74" s="32">
        <f t="shared" si="22"/>
        <v>297.64109999999999</v>
      </c>
      <c r="AG74" s="32">
        <f t="shared" si="30"/>
        <v>7703.652</v>
      </c>
      <c r="AH74" s="32">
        <f t="shared" si="23"/>
        <v>19256.463999999996</v>
      </c>
      <c r="AI74" s="32">
        <f t="shared" si="24"/>
        <v>40117.633333333324</v>
      </c>
      <c r="AJ74" s="32">
        <v>8754.15</v>
      </c>
      <c r="AK74" s="32">
        <f t="shared" si="25"/>
        <v>8754.15</v>
      </c>
      <c r="AL74" s="32">
        <v>876.2</v>
      </c>
      <c r="AM74" s="32">
        <f t="shared" si="26"/>
        <v>2407.0579999999995</v>
      </c>
      <c r="AN74" s="32">
        <f t="shared" si="27"/>
        <v>4011.7633333333329</v>
      </c>
      <c r="AO74" s="32">
        <f t="shared" si="28"/>
        <v>12035.289999999999</v>
      </c>
      <c r="AP74" s="32">
        <f t="shared" si="29"/>
        <v>7221.1739999999991</v>
      </c>
      <c r="AQ74" s="32">
        <v>6139.45</v>
      </c>
      <c r="AR74" s="32"/>
      <c r="AS74" s="74"/>
      <c r="AT74" s="32"/>
      <c r="AU74" s="32"/>
      <c r="AV74" s="32"/>
      <c r="AW74" s="32"/>
      <c r="AX74" s="32"/>
      <c r="AY74" s="76">
        <f t="shared" ref="AY74:AY136" si="32">(O74+P74+Q74+R74+S74+T74+U74+V74+W74+X74+Y74+Z74+AA74+AB74+AC74+AD74+AE74+AF74)*12+(AG74+AH74+AI74+AJ74+AK74+AL74+AM74+AN74+AO74+AP74+AQ74+AR74+AS74+AT74+AU74+AV74+AW74+AX74)</f>
        <v>502054.05426666664</v>
      </c>
      <c r="AZ74" s="78"/>
      <c r="BA74" s="7"/>
      <c r="BB74" s="7"/>
    </row>
    <row r="75" spans="1:54" s="59" customFormat="1" x14ac:dyDescent="0.2">
      <c r="A75" s="24">
        <f t="shared" si="31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72">
        <v>37662</v>
      </c>
      <c r="G75" s="24"/>
      <c r="H75" s="71">
        <v>33</v>
      </c>
      <c r="I75" s="24" t="s">
        <v>102</v>
      </c>
      <c r="J75" s="70" t="s">
        <v>139</v>
      </c>
      <c r="K75" s="73" t="s">
        <v>70</v>
      </c>
      <c r="L75" s="70" t="s">
        <v>109</v>
      </c>
      <c r="M75" s="74">
        <v>14490.3</v>
      </c>
      <c r="N75" s="32"/>
      <c r="O75" s="32">
        <f t="shared" si="17"/>
        <v>14490.3</v>
      </c>
      <c r="P75" s="74">
        <v>1445.9</v>
      </c>
      <c r="Q75" s="32"/>
      <c r="R75" s="32"/>
      <c r="S75" s="33">
        <f t="shared" si="18"/>
        <v>2535.8024999999998</v>
      </c>
      <c r="T75" s="32">
        <f t="shared" si="19"/>
        <v>434.70899999999995</v>
      </c>
      <c r="U75" s="75">
        <f t="shared" si="20"/>
        <v>1147.6319999999998</v>
      </c>
      <c r="V75" s="32">
        <f t="shared" si="21"/>
        <v>289.80599999999998</v>
      </c>
      <c r="W75" s="74">
        <v>4636.8999999999996</v>
      </c>
      <c r="X75" s="74">
        <v>502.3</v>
      </c>
      <c r="Y75" s="74">
        <v>70.900000000000006</v>
      </c>
      <c r="Z75" s="74">
        <v>743.48</v>
      </c>
      <c r="AA75" s="74">
        <v>0</v>
      </c>
      <c r="AB75" s="74">
        <v>0</v>
      </c>
      <c r="AC75" s="74">
        <v>0</v>
      </c>
      <c r="AD75" s="74">
        <v>0</v>
      </c>
      <c r="AE75" s="32">
        <v>0</v>
      </c>
      <c r="AF75" s="32">
        <f t="shared" si="22"/>
        <v>246.33510000000001</v>
      </c>
      <c r="AG75" s="32">
        <f t="shared" si="30"/>
        <v>6375.732</v>
      </c>
      <c r="AH75" s="32">
        <f t="shared" si="23"/>
        <v>15703.599999999995</v>
      </c>
      <c r="AI75" s="32">
        <f t="shared" si="24"/>
        <v>32715.833333333325</v>
      </c>
      <c r="AJ75" s="32">
        <v>7245.15</v>
      </c>
      <c r="AK75" s="32">
        <f t="shared" si="25"/>
        <v>7245.15</v>
      </c>
      <c r="AL75" s="32">
        <v>876.2</v>
      </c>
      <c r="AM75" s="32">
        <f t="shared" si="26"/>
        <v>1962.9499999999994</v>
      </c>
      <c r="AN75" s="32">
        <f t="shared" si="27"/>
        <v>3271.5833333333326</v>
      </c>
      <c r="AO75" s="32">
        <f t="shared" si="28"/>
        <v>9814.7499999999982</v>
      </c>
      <c r="AP75" s="32">
        <f t="shared" si="29"/>
        <v>5888.8499999999985</v>
      </c>
      <c r="AQ75" s="32">
        <v>3580.6</v>
      </c>
      <c r="AR75" s="32"/>
      <c r="AS75" s="74"/>
      <c r="AT75" s="32"/>
      <c r="AU75" s="32"/>
      <c r="AV75" s="32"/>
      <c r="AW75" s="32"/>
      <c r="AX75" s="32"/>
      <c r="AY75" s="76">
        <f t="shared" si="32"/>
        <v>413209.17386666668</v>
      </c>
      <c r="AZ75" s="78"/>
      <c r="BA75" s="7"/>
      <c r="BB75" s="7"/>
    </row>
    <row r="76" spans="1:54" s="59" customFormat="1" x14ac:dyDescent="0.2">
      <c r="A76" s="24">
        <f t="shared" si="31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72">
        <v>37865</v>
      </c>
      <c r="G76" s="24"/>
      <c r="H76" s="71">
        <v>29</v>
      </c>
      <c r="I76" s="24" t="s">
        <v>102</v>
      </c>
      <c r="J76" s="70" t="s">
        <v>108</v>
      </c>
      <c r="K76" s="73" t="s">
        <v>70</v>
      </c>
      <c r="L76" s="70" t="s">
        <v>109</v>
      </c>
      <c r="M76" s="74">
        <v>12021.9</v>
      </c>
      <c r="N76" s="32"/>
      <c r="O76" s="32">
        <f t="shared" si="17"/>
        <v>12021.9</v>
      </c>
      <c r="P76" s="74">
        <v>791.7</v>
      </c>
      <c r="Q76" s="32"/>
      <c r="R76" s="32"/>
      <c r="S76" s="33">
        <f t="shared" si="18"/>
        <v>2103.8325</v>
      </c>
      <c r="T76" s="32">
        <f t="shared" si="19"/>
        <v>360.65699999999998</v>
      </c>
      <c r="U76" s="75">
        <f t="shared" si="20"/>
        <v>952.1339999999999</v>
      </c>
      <c r="V76" s="32">
        <f t="shared" si="21"/>
        <v>240.43799999999999</v>
      </c>
      <c r="W76" s="74">
        <v>3847</v>
      </c>
      <c r="X76" s="74">
        <v>417.6</v>
      </c>
      <c r="Y76" s="74">
        <v>62.34</v>
      </c>
      <c r="Z76" s="74">
        <v>653.38</v>
      </c>
      <c r="AA76" s="74">
        <v>0</v>
      </c>
      <c r="AB76" s="74">
        <v>0</v>
      </c>
      <c r="AC76" s="74">
        <v>0</v>
      </c>
      <c r="AD76" s="74">
        <v>0</v>
      </c>
      <c r="AE76" s="32">
        <v>0</v>
      </c>
      <c r="AF76" s="32">
        <f t="shared" si="22"/>
        <v>204.3723</v>
      </c>
      <c r="AG76" s="32">
        <f t="shared" si="30"/>
        <v>5289.6359999999995</v>
      </c>
      <c r="AH76" s="32">
        <f t="shared" si="23"/>
        <v>13029.2</v>
      </c>
      <c r="AI76" s="32">
        <f t="shared" si="24"/>
        <v>27144.166666666668</v>
      </c>
      <c r="AJ76" s="32">
        <v>6010.95</v>
      </c>
      <c r="AK76" s="32">
        <f t="shared" si="25"/>
        <v>6010.95</v>
      </c>
      <c r="AL76" s="32">
        <v>876.2</v>
      </c>
      <c r="AM76" s="32">
        <f t="shared" si="26"/>
        <v>1628.65</v>
      </c>
      <c r="AN76" s="32">
        <f t="shared" si="27"/>
        <v>2714.4166666666665</v>
      </c>
      <c r="AO76" s="32">
        <f t="shared" si="28"/>
        <v>8143.25</v>
      </c>
      <c r="AP76" s="32">
        <f t="shared" si="29"/>
        <v>4885.95</v>
      </c>
      <c r="AQ76" s="32">
        <v>3580.6</v>
      </c>
      <c r="AR76" s="32"/>
      <c r="AS76" s="74"/>
      <c r="AT76" s="32"/>
      <c r="AU76" s="32"/>
      <c r="AV76" s="32"/>
      <c r="AW76" s="32"/>
      <c r="AX76" s="32"/>
      <c r="AY76" s="76">
        <f t="shared" si="32"/>
        <v>339178.21493333328</v>
      </c>
      <c r="AZ76" s="78"/>
      <c r="BA76" s="7"/>
      <c r="BB76" s="7"/>
    </row>
    <row r="77" spans="1:54" s="59" customFormat="1" x14ac:dyDescent="0.2">
      <c r="A77" s="24">
        <f t="shared" si="31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72">
        <v>37849</v>
      </c>
      <c r="G77" s="24"/>
      <c r="H77" s="71">
        <v>34</v>
      </c>
      <c r="I77" s="24" t="s">
        <v>102</v>
      </c>
      <c r="J77" s="70" t="s">
        <v>138</v>
      </c>
      <c r="K77" s="73" t="s">
        <v>70</v>
      </c>
      <c r="L77" s="70" t="s">
        <v>109</v>
      </c>
      <c r="M77" s="74">
        <v>15213.6</v>
      </c>
      <c r="N77" s="32"/>
      <c r="O77" s="32">
        <f t="shared" si="17"/>
        <v>15213.6</v>
      </c>
      <c r="P77" s="74">
        <v>1200.2</v>
      </c>
      <c r="Q77" s="32"/>
      <c r="R77" s="32"/>
      <c r="S77" s="33">
        <f t="shared" si="18"/>
        <v>2662.38</v>
      </c>
      <c r="T77" s="32">
        <f t="shared" si="19"/>
        <v>456.40800000000002</v>
      </c>
      <c r="U77" s="75">
        <f t="shared" si="20"/>
        <v>1204.9176</v>
      </c>
      <c r="V77" s="32">
        <f t="shared" si="21"/>
        <v>304.27199999999999</v>
      </c>
      <c r="W77" s="74">
        <v>4868.3599999999997</v>
      </c>
      <c r="X77" s="74">
        <v>527.86</v>
      </c>
      <c r="Y77" s="74">
        <v>72.400000000000006</v>
      </c>
      <c r="Z77" s="74">
        <v>766.02</v>
      </c>
      <c r="AA77" s="74">
        <v>0</v>
      </c>
      <c r="AB77" s="74">
        <v>0</v>
      </c>
      <c r="AC77" s="74">
        <v>0</v>
      </c>
      <c r="AD77" s="74">
        <v>0</v>
      </c>
      <c r="AE77" s="32">
        <v>0</v>
      </c>
      <c r="AF77" s="32">
        <f t="shared" si="22"/>
        <v>258.63120000000004</v>
      </c>
      <c r="AG77" s="32">
        <f t="shared" si="30"/>
        <v>6693.9839999999995</v>
      </c>
      <c r="AH77" s="32">
        <f t="shared" si="23"/>
        <v>16487.856</v>
      </c>
      <c r="AI77" s="32">
        <f t="shared" si="24"/>
        <v>34349.700000000004</v>
      </c>
      <c r="AJ77" s="32">
        <v>7606.8</v>
      </c>
      <c r="AK77" s="32">
        <f t="shared" si="25"/>
        <v>7606.8</v>
      </c>
      <c r="AL77" s="32">
        <v>876.2</v>
      </c>
      <c r="AM77" s="32">
        <f t="shared" si="26"/>
        <v>2060.982</v>
      </c>
      <c r="AN77" s="32">
        <f t="shared" si="27"/>
        <v>3434.9700000000003</v>
      </c>
      <c r="AO77" s="32">
        <f t="shared" si="28"/>
        <v>10304.91</v>
      </c>
      <c r="AP77" s="32">
        <f t="shared" si="29"/>
        <v>6182.9459999999999</v>
      </c>
      <c r="AQ77" s="32">
        <v>3580.6</v>
      </c>
      <c r="AR77" s="32"/>
      <c r="AS77" s="74"/>
      <c r="AT77" s="32"/>
      <c r="AU77" s="32"/>
      <c r="AV77" s="32"/>
      <c r="AW77" s="32"/>
      <c r="AX77" s="32"/>
      <c r="AY77" s="76">
        <f t="shared" si="32"/>
        <v>429606.33360000007</v>
      </c>
      <c r="AZ77" s="78"/>
      <c r="BA77" s="7"/>
      <c r="BB77" s="7"/>
    </row>
    <row r="78" spans="1:54" s="59" customFormat="1" x14ac:dyDescent="0.2">
      <c r="A78" s="24">
        <f t="shared" si="31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72">
        <v>37865</v>
      </c>
      <c r="G78" s="24"/>
      <c r="H78" s="71">
        <v>30</v>
      </c>
      <c r="I78" s="24" t="s">
        <v>102</v>
      </c>
      <c r="J78" s="70" t="s">
        <v>132</v>
      </c>
      <c r="K78" s="73" t="s">
        <v>70</v>
      </c>
      <c r="L78" s="70" t="s">
        <v>109</v>
      </c>
      <c r="M78" s="74">
        <v>12134.7</v>
      </c>
      <c r="N78" s="32"/>
      <c r="O78" s="32">
        <f t="shared" si="17"/>
        <v>12134.7</v>
      </c>
      <c r="P78" s="74">
        <v>1091</v>
      </c>
      <c r="Q78" s="32"/>
      <c r="R78" s="32"/>
      <c r="S78" s="33">
        <f t="shared" si="18"/>
        <v>2123.5725000000002</v>
      </c>
      <c r="T78" s="32">
        <f t="shared" si="19"/>
        <v>364.041</v>
      </c>
      <c r="U78" s="75">
        <f t="shared" si="20"/>
        <v>961.06799999999998</v>
      </c>
      <c r="V78" s="32">
        <f t="shared" si="21"/>
        <v>242.69400000000002</v>
      </c>
      <c r="W78" s="74">
        <v>3883.1</v>
      </c>
      <c r="X78" s="74">
        <v>430.96</v>
      </c>
      <c r="Y78" s="74">
        <v>57.56</v>
      </c>
      <c r="Z78" s="74">
        <v>675.9</v>
      </c>
      <c r="AA78" s="74">
        <v>0</v>
      </c>
      <c r="AB78" s="74">
        <v>0</v>
      </c>
      <c r="AC78" s="74">
        <v>0</v>
      </c>
      <c r="AD78" s="74">
        <v>0</v>
      </c>
      <c r="AE78" s="32">
        <v>0</v>
      </c>
      <c r="AF78" s="32">
        <f t="shared" si="22"/>
        <v>206.28990000000002</v>
      </c>
      <c r="AG78" s="32">
        <f t="shared" si="30"/>
        <v>5339.268</v>
      </c>
      <c r="AH78" s="32">
        <f t="shared" si="23"/>
        <v>13159.008000000002</v>
      </c>
      <c r="AI78" s="32">
        <f t="shared" si="24"/>
        <v>27414.600000000002</v>
      </c>
      <c r="AJ78" s="32">
        <v>6067.35</v>
      </c>
      <c r="AK78" s="32">
        <f t="shared" si="25"/>
        <v>6067.35</v>
      </c>
      <c r="AL78" s="32">
        <v>876.2</v>
      </c>
      <c r="AM78" s="32">
        <f t="shared" si="26"/>
        <v>1644.8760000000002</v>
      </c>
      <c r="AN78" s="32">
        <f t="shared" si="27"/>
        <v>2741.46</v>
      </c>
      <c r="AO78" s="32">
        <f t="shared" si="28"/>
        <v>8224.380000000001</v>
      </c>
      <c r="AP78" s="32">
        <f t="shared" si="29"/>
        <v>4934.6280000000006</v>
      </c>
      <c r="AQ78" s="32">
        <v>3580.6</v>
      </c>
      <c r="AR78" s="32"/>
      <c r="AS78" s="74"/>
      <c r="AT78" s="32"/>
      <c r="AU78" s="32"/>
      <c r="AV78" s="32"/>
      <c r="AW78" s="32"/>
      <c r="AX78" s="32"/>
      <c r="AY78" s="76">
        <f t="shared" si="32"/>
        <v>346100.34479999996</v>
      </c>
      <c r="AZ78" s="78"/>
      <c r="BA78" s="7"/>
      <c r="BB78" s="7"/>
    </row>
    <row r="79" spans="1:54" s="59" customFormat="1" x14ac:dyDescent="0.2">
      <c r="A79" s="24">
        <f t="shared" si="31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72">
        <v>37865</v>
      </c>
      <c r="G79" s="24"/>
      <c r="H79" s="71">
        <v>40</v>
      </c>
      <c r="I79" s="24" t="s">
        <v>102</v>
      </c>
      <c r="J79" s="70" t="s">
        <v>132</v>
      </c>
      <c r="K79" s="73" t="s">
        <v>70</v>
      </c>
      <c r="L79" s="70" t="s">
        <v>109</v>
      </c>
      <c r="M79" s="74">
        <v>15799.2</v>
      </c>
      <c r="N79" s="32"/>
      <c r="O79" s="32">
        <f t="shared" si="17"/>
        <v>15799.2</v>
      </c>
      <c r="P79" s="74">
        <v>1364</v>
      </c>
      <c r="Q79" s="32"/>
      <c r="R79" s="32"/>
      <c r="S79" s="33">
        <f t="shared" si="18"/>
        <v>2764.86</v>
      </c>
      <c r="T79" s="32">
        <f t="shared" si="19"/>
        <v>473.976</v>
      </c>
      <c r="U79" s="75">
        <f t="shared" si="20"/>
        <v>1251.2964000000002</v>
      </c>
      <c r="V79" s="32">
        <f t="shared" si="21"/>
        <v>315.98400000000004</v>
      </c>
      <c r="W79" s="74">
        <v>5055.74</v>
      </c>
      <c r="X79" s="74">
        <v>562.96</v>
      </c>
      <c r="Y79" s="74">
        <v>76.56</v>
      </c>
      <c r="Z79" s="74">
        <v>901.2</v>
      </c>
      <c r="AA79" s="74">
        <v>0</v>
      </c>
      <c r="AB79" s="74">
        <v>0</v>
      </c>
      <c r="AC79" s="74">
        <v>0</v>
      </c>
      <c r="AD79" s="74">
        <v>0</v>
      </c>
      <c r="AE79" s="32">
        <v>0</v>
      </c>
      <c r="AF79" s="32">
        <f t="shared" si="22"/>
        <v>268.58640000000003</v>
      </c>
      <c r="AG79" s="32">
        <f t="shared" si="30"/>
        <v>6951.648000000001</v>
      </c>
      <c r="AH79" s="32">
        <f t="shared" si="23"/>
        <v>17134.32</v>
      </c>
      <c r="AI79" s="32">
        <f t="shared" si="24"/>
        <v>35696.5</v>
      </c>
      <c r="AJ79" s="32">
        <v>7899.6</v>
      </c>
      <c r="AK79" s="32">
        <f t="shared" si="25"/>
        <v>7899.5999999999995</v>
      </c>
      <c r="AL79" s="32">
        <v>876.2</v>
      </c>
      <c r="AM79" s="32">
        <f t="shared" si="26"/>
        <v>2141.79</v>
      </c>
      <c r="AN79" s="32">
        <f t="shared" si="27"/>
        <v>3569.6500000000005</v>
      </c>
      <c r="AO79" s="32">
        <f t="shared" si="28"/>
        <v>10708.95</v>
      </c>
      <c r="AP79" s="32">
        <f t="shared" si="29"/>
        <v>6425.3700000000008</v>
      </c>
      <c r="AQ79" s="32">
        <v>6139.45</v>
      </c>
      <c r="AR79" s="32"/>
      <c r="AS79" s="74"/>
      <c r="AT79" s="32"/>
      <c r="AU79" s="32"/>
      <c r="AV79" s="32"/>
      <c r="AW79" s="32"/>
      <c r="AX79" s="32"/>
      <c r="AY79" s="76">
        <f t="shared" si="32"/>
        <v>451455.43160000001</v>
      </c>
      <c r="AZ79" s="78"/>
      <c r="BA79" s="7"/>
      <c r="BB79" s="7"/>
    </row>
    <row r="80" spans="1:54" s="59" customFormat="1" x14ac:dyDescent="0.2">
      <c r="A80" s="24">
        <f t="shared" si="31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72">
        <v>37865</v>
      </c>
      <c r="G80" s="24"/>
      <c r="H80" s="71">
        <v>36</v>
      </c>
      <c r="I80" s="24" t="s">
        <v>102</v>
      </c>
      <c r="J80" s="70" t="s">
        <v>139</v>
      </c>
      <c r="K80" s="73" t="s">
        <v>70</v>
      </c>
      <c r="L80" s="70" t="s">
        <v>109</v>
      </c>
      <c r="M80" s="74">
        <v>15445.2</v>
      </c>
      <c r="N80" s="32"/>
      <c r="O80" s="32">
        <f t="shared" si="17"/>
        <v>15445.2</v>
      </c>
      <c r="P80" s="74">
        <v>1527.8</v>
      </c>
      <c r="Q80" s="32"/>
      <c r="R80" s="32"/>
      <c r="S80" s="33">
        <f t="shared" si="18"/>
        <v>2702.91</v>
      </c>
      <c r="T80" s="32">
        <f t="shared" si="19"/>
        <v>463.35599999999999</v>
      </c>
      <c r="U80" s="75">
        <f t="shared" si="20"/>
        <v>1223.2595999999999</v>
      </c>
      <c r="V80" s="32">
        <f t="shared" si="21"/>
        <v>308.904</v>
      </c>
      <c r="W80" s="74">
        <v>4942.46</v>
      </c>
      <c r="X80" s="74">
        <v>538.29999999999995</v>
      </c>
      <c r="Y80" s="74">
        <v>75.86</v>
      </c>
      <c r="Z80" s="74">
        <v>811.08</v>
      </c>
      <c r="AA80" s="74">
        <v>0</v>
      </c>
      <c r="AB80" s="74">
        <v>0</v>
      </c>
      <c r="AC80" s="74">
        <v>0</v>
      </c>
      <c r="AD80" s="74">
        <v>0</v>
      </c>
      <c r="AE80" s="32">
        <v>0</v>
      </c>
      <c r="AF80" s="32">
        <f t="shared" si="22"/>
        <v>262.56840000000005</v>
      </c>
      <c r="AG80" s="32">
        <f t="shared" si="30"/>
        <v>6795.8879999999999</v>
      </c>
      <c r="AH80" s="32">
        <f t="shared" si="23"/>
        <v>16740.767999999996</v>
      </c>
      <c r="AI80" s="32">
        <f t="shared" si="24"/>
        <v>34876.6</v>
      </c>
      <c r="AJ80" s="32">
        <v>7722.6</v>
      </c>
      <c r="AK80" s="32">
        <f t="shared" si="25"/>
        <v>7722.6</v>
      </c>
      <c r="AL80" s="32">
        <v>876.2</v>
      </c>
      <c r="AM80" s="32">
        <f t="shared" si="26"/>
        <v>2092.5959999999995</v>
      </c>
      <c r="AN80" s="32">
        <f t="shared" si="27"/>
        <v>3487.66</v>
      </c>
      <c r="AO80" s="32">
        <f t="shared" si="28"/>
        <v>10462.98</v>
      </c>
      <c r="AP80" s="32">
        <f t="shared" si="29"/>
        <v>6277.7879999999996</v>
      </c>
      <c r="AQ80" s="32">
        <v>3580.6</v>
      </c>
      <c r="AR80" s="32"/>
      <c r="AS80" s="74"/>
      <c r="AT80" s="32"/>
      <c r="AU80" s="32"/>
      <c r="AV80" s="32"/>
      <c r="AW80" s="32"/>
      <c r="AX80" s="32"/>
      <c r="AY80" s="76">
        <f t="shared" si="32"/>
        <v>440256.65600000002</v>
      </c>
      <c r="AZ80" s="78"/>
      <c r="BA80" s="7"/>
      <c r="BB80" s="7"/>
    </row>
    <row r="81" spans="1:54" s="59" customFormat="1" x14ac:dyDescent="0.2">
      <c r="A81" s="24">
        <f t="shared" si="31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72">
        <v>37865</v>
      </c>
      <c r="G81" s="24"/>
      <c r="H81" s="71">
        <v>40</v>
      </c>
      <c r="I81" s="24" t="s">
        <v>102</v>
      </c>
      <c r="J81" s="70" t="s">
        <v>138</v>
      </c>
      <c r="K81" s="73" t="s">
        <v>70</v>
      </c>
      <c r="L81" s="70" t="s">
        <v>109</v>
      </c>
      <c r="M81" s="74">
        <v>17508.3</v>
      </c>
      <c r="N81" s="32"/>
      <c r="O81" s="32">
        <f t="shared" si="17"/>
        <v>17508.3</v>
      </c>
      <c r="P81" s="74">
        <v>1364</v>
      </c>
      <c r="Q81" s="32"/>
      <c r="R81" s="32"/>
      <c r="S81" s="33">
        <f t="shared" si="18"/>
        <v>3063.9524999999999</v>
      </c>
      <c r="T81" s="32">
        <f t="shared" si="19"/>
        <v>525.24899999999991</v>
      </c>
      <c r="U81" s="75">
        <f t="shared" si="20"/>
        <v>1386.6576</v>
      </c>
      <c r="V81" s="32">
        <f t="shared" si="21"/>
        <v>350.166</v>
      </c>
      <c r="W81" s="74">
        <v>5602.66</v>
      </c>
      <c r="X81" s="74">
        <v>609.46</v>
      </c>
      <c r="Y81" s="74">
        <v>84.3</v>
      </c>
      <c r="Z81" s="74">
        <v>901.2</v>
      </c>
      <c r="AA81" s="74">
        <v>0</v>
      </c>
      <c r="AB81" s="74">
        <v>0</v>
      </c>
      <c r="AC81" s="74">
        <v>0</v>
      </c>
      <c r="AD81" s="74">
        <v>0</v>
      </c>
      <c r="AE81" s="32">
        <v>0</v>
      </c>
      <c r="AF81" s="32">
        <f t="shared" si="22"/>
        <v>297.64109999999999</v>
      </c>
      <c r="AG81" s="32">
        <f t="shared" si="30"/>
        <v>7703.652</v>
      </c>
      <c r="AH81" s="32">
        <f t="shared" si="23"/>
        <v>18976.335999999999</v>
      </c>
      <c r="AI81" s="32">
        <f t="shared" si="24"/>
        <v>39534.033333333333</v>
      </c>
      <c r="AJ81" s="32">
        <v>8754.15</v>
      </c>
      <c r="AK81" s="32">
        <f t="shared" si="25"/>
        <v>8754.15</v>
      </c>
      <c r="AL81" s="32">
        <v>876.2</v>
      </c>
      <c r="AM81" s="32">
        <f t="shared" si="26"/>
        <v>2372.0419999999999</v>
      </c>
      <c r="AN81" s="32">
        <f t="shared" si="27"/>
        <v>3953.4033333333332</v>
      </c>
      <c r="AO81" s="32">
        <f t="shared" si="28"/>
        <v>11860.21</v>
      </c>
      <c r="AP81" s="32">
        <f t="shared" si="29"/>
        <v>7116.1260000000002</v>
      </c>
      <c r="AQ81" s="32">
        <v>6139.45</v>
      </c>
      <c r="AR81" s="32"/>
      <c r="AS81" s="74"/>
      <c r="AT81" s="32"/>
      <c r="AU81" s="32"/>
      <c r="AV81" s="32"/>
      <c r="AW81" s="32"/>
      <c r="AX81" s="32"/>
      <c r="AY81" s="76">
        <f t="shared" si="32"/>
        <v>496362.78706666664</v>
      </c>
      <c r="AZ81" s="78"/>
      <c r="BA81" s="7"/>
      <c r="BB81" s="7"/>
    </row>
    <row r="82" spans="1:54" s="59" customFormat="1" x14ac:dyDescent="0.2">
      <c r="A82" s="24">
        <f t="shared" si="31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72">
        <v>37880</v>
      </c>
      <c r="G82" s="24"/>
      <c r="H82" s="71">
        <v>30</v>
      </c>
      <c r="I82" s="24" t="s">
        <v>102</v>
      </c>
      <c r="J82" s="70" t="s">
        <v>132</v>
      </c>
      <c r="K82" s="73" t="s">
        <v>70</v>
      </c>
      <c r="L82" s="70" t="s">
        <v>109</v>
      </c>
      <c r="M82" s="74">
        <v>12134.7</v>
      </c>
      <c r="N82" s="32"/>
      <c r="O82" s="32">
        <f t="shared" si="17"/>
        <v>12134.7</v>
      </c>
      <c r="P82" s="74">
        <v>1091</v>
      </c>
      <c r="Q82" s="32"/>
      <c r="R82" s="32"/>
      <c r="S82" s="33">
        <f t="shared" si="18"/>
        <v>2123.5725000000002</v>
      </c>
      <c r="T82" s="32">
        <f t="shared" si="19"/>
        <v>364.041</v>
      </c>
      <c r="U82" s="75">
        <f t="shared" si="20"/>
        <v>961.06799999999998</v>
      </c>
      <c r="V82" s="32">
        <f t="shared" si="21"/>
        <v>242.69400000000002</v>
      </c>
      <c r="W82" s="74">
        <v>3883.1</v>
      </c>
      <c r="X82" s="74">
        <v>430.96</v>
      </c>
      <c r="Y82" s="74">
        <v>57.56</v>
      </c>
      <c r="Z82" s="74">
        <v>675.9</v>
      </c>
      <c r="AA82" s="74">
        <v>0</v>
      </c>
      <c r="AB82" s="74">
        <v>0</v>
      </c>
      <c r="AC82" s="74">
        <v>0</v>
      </c>
      <c r="AD82" s="74">
        <v>0</v>
      </c>
      <c r="AE82" s="32">
        <v>0</v>
      </c>
      <c r="AF82" s="32">
        <f t="shared" si="22"/>
        <v>206.28990000000002</v>
      </c>
      <c r="AG82" s="32">
        <f t="shared" si="30"/>
        <v>5339.268</v>
      </c>
      <c r="AH82" s="32">
        <f t="shared" si="23"/>
        <v>13159.008000000002</v>
      </c>
      <c r="AI82" s="32">
        <f t="shared" si="24"/>
        <v>27414.600000000002</v>
      </c>
      <c r="AJ82" s="32">
        <v>6067.35</v>
      </c>
      <c r="AK82" s="32">
        <f t="shared" si="25"/>
        <v>6067.35</v>
      </c>
      <c r="AL82" s="32">
        <v>876.2</v>
      </c>
      <c r="AM82" s="32">
        <f t="shared" si="26"/>
        <v>1644.8760000000002</v>
      </c>
      <c r="AN82" s="32">
        <f t="shared" si="27"/>
        <v>2741.46</v>
      </c>
      <c r="AO82" s="32">
        <f t="shared" si="28"/>
        <v>8224.380000000001</v>
      </c>
      <c r="AP82" s="32">
        <f t="shared" si="29"/>
        <v>4934.6280000000006</v>
      </c>
      <c r="AQ82" s="32">
        <v>3580.6</v>
      </c>
      <c r="AR82" s="32"/>
      <c r="AS82" s="74"/>
      <c r="AT82" s="32"/>
      <c r="AU82" s="32"/>
      <c r="AV82" s="32"/>
      <c r="AW82" s="32"/>
      <c r="AX82" s="32"/>
      <c r="AY82" s="76">
        <f t="shared" si="32"/>
        <v>346100.34479999996</v>
      </c>
      <c r="AZ82" s="78"/>
      <c r="BA82" s="7"/>
      <c r="BB82" s="7"/>
    </row>
    <row r="83" spans="1:54" s="59" customFormat="1" x14ac:dyDescent="0.2">
      <c r="A83" s="24">
        <f t="shared" si="31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72">
        <v>38215</v>
      </c>
      <c r="G83" s="24"/>
      <c r="H83" s="71">
        <v>30</v>
      </c>
      <c r="I83" s="24" t="s">
        <v>102</v>
      </c>
      <c r="J83" s="70" t="s">
        <v>132</v>
      </c>
      <c r="K83" s="73" t="s">
        <v>70</v>
      </c>
      <c r="L83" s="70" t="s">
        <v>109</v>
      </c>
      <c r="M83" s="74">
        <v>12134.7</v>
      </c>
      <c r="N83" s="32"/>
      <c r="O83" s="32">
        <f t="shared" si="17"/>
        <v>12134.7</v>
      </c>
      <c r="P83" s="74">
        <v>1091</v>
      </c>
      <c r="Q83" s="32"/>
      <c r="R83" s="32"/>
      <c r="S83" s="33">
        <f t="shared" si="18"/>
        <v>2123.5725000000002</v>
      </c>
      <c r="T83" s="32">
        <f t="shared" si="19"/>
        <v>364.041</v>
      </c>
      <c r="U83" s="75">
        <f t="shared" si="20"/>
        <v>946.50720000000001</v>
      </c>
      <c r="V83" s="32">
        <f t="shared" si="21"/>
        <v>242.69400000000002</v>
      </c>
      <c r="W83" s="74">
        <v>3640.42</v>
      </c>
      <c r="X83" s="74">
        <v>430.94</v>
      </c>
      <c r="Y83" s="74">
        <v>57.54</v>
      </c>
      <c r="Z83" s="74">
        <v>675.9</v>
      </c>
      <c r="AA83" s="74">
        <v>0</v>
      </c>
      <c r="AB83" s="74">
        <v>0</v>
      </c>
      <c r="AC83" s="74">
        <v>0</v>
      </c>
      <c r="AD83" s="74">
        <v>0</v>
      </c>
      <c r="AE83" s="32">
        <v>0</v>
      </c>
      <c r="AF83" s="32">
        <f t="shared" si="22"/>
        <v>206.28990000000002</v>
      </c>
      <c r="AG83" s="32">
        <f t="shared" si="30"/>
        <v>5339.268</v>
      </c>
      <c r="AH83" s="32">
        <f t="shared" si="23"/>
        <v>12964.848</v>
      </c>
      <c r="AI83" s="32">
        <f t="shared" si="24"/>
        <v>27010.1</v>
      </c>
      <c r="AJ83" s="32">
        <v>6067.35</v>
      </c>
      <c r="AK83" s="32">
        <f t="shared" si="25"/>
        <v>6067.35</v>
      </c>
      <c r="AL83" s="32">
        <v>876.2</v>
      </c>
      <c r="AM83" s="32">
        <f t="shared" si="26"/>
        <v>1620.606</v>
      </c>
      <c r="AN83" s="32">
        <f t="shared" si="27"/>
        <v>2701.01</v>
      </c>
      <c r="AO83" s="32">
        <f t="shared" si="28"/>
        <v>8103.03</v>
      </c>
      <c r="AP83" s="32">
        <f t="shared" si="29"/>
        <v>4861.8180000000002</v>
      </c>
      <c r="AQ83" s="32">
        <v>3580.6</v>
      </c>
      <c r="AR83" s="32">
        <f>(M83+W83+X83)/30*30</f>
        <v>16206.06</v>
      </c>
      <c r="AS83" s="74"/>
      <c r="AT83" s="32"/>
      <c r="AU83" s="32"/>
      <c r="AV83" s="32"/>
      <c r="AW83" s="32"/>
      <c r="AX83" s="32"/>
      <c r="AY83" s="76">
        <f t="shared" si="32"/>
        <v>358361.4952</v>
      </c>
      <c r="AZ83" s="78"/>
      <c r="BA83" s="7"/>
      <c r="BB83" s="7"/>
    </row>
    <row r="84" spans="1:54" s="59" customFormat="1" x14ac:dyDescent="0.2">
      <c r="A84" s="24">
        <f t="shared" si="31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72">
        <v>38231</v>
      </c>
      <c r="G84" s="24"/>
      <c r="H84" s="71">
        <v>38</v>
      </c>
      <c r="I84" s="24" t="s">
        <v>102</v>
      </c>
      <c r="J84" s="70" t="s">
        <v>103</v>
      </c>
      <c r="K84" s="73" t="s">
        <v>70</v>
      </c>
      <c r="L84" s="70" t="s">
        <v>109</v>
      </c>
      <c r="M84" s="74">
        <v>13925.1</v>
      </c>
      <c r="N84" s="32"/>
      <c r="O84" s="32">
        <f t="shared" si="17"/>
        <v>13925.1</v>
      </c>
      <c r="P84" s="74">
        <v>1037.4000000000001</v>
      </c>
      <c r="Q84" s="32"/>
      <c r="R84" s="32"/>
      <c r="S84" s="33">
        <f t="shared" si="18"/>
        <v>2436.8924999999999</v>
      </c>
      <c r="T84" s="32">
        <f t="shared" si="19"/>
        <v>417.75299999999999</v>
      </c>
      <c r="U84" s="75">
        <f t="shared" si="20"/>
        <v>1086.1584</v>
      </c>
      <c r="V84" s="32">
        <f t="shared" si="21"/>
        <v>278.50200000000001</v>
      </c>
      <c r="W84" s="74">
        <v>4177.54</v>
      </c>
      <c r="X84" s="74">
        <v>501.6</v>
      </c>
      <c r="Y84" s="74">
        <v>72.2</v>
      </c>
      <c r="Z84" s="74">
        <v>856.14</v>
      </c>
      <c r="AA84" s="74">
        <v>0</v>
      </c>
      <c r="AB84" s="74">
        <v>0</v>
      </c>
      <c r="AC84" s="74">
        <v>0</v>
      </c>
      <c r="AD84" s="74">
        <v>1121</v>
      </c>
      <c r="AE84" s="32">
        <v>0</v>
      </c>
      <c r="AF84" s="32">
        <f t="shared" si="22"/>
        <v>236.72670000000002</v>
      </c>
      <c r="AG84" s="32">
        <f t="shared" si="30"/>
        <v>6127.0439999999999</v>
      </c>
      <c r="AH84" s="32">
        <f t="shared" si="23"/>
        <v>14883.391999999998</v>
      </c>
      <c r="AI84" s="32">
        <f t="shared" si="24"/>
        <v>31007.066666666662</v>
      </c>
      <c r="AJ84" s="32">
        <v>6962.55</v>
      </c>
      <c r="AK84" s="32">
        <f t="shared" si="25"/>
        <v>6962.55</v>
      </c>
      <c r="AL84" s="32">
        <v>876.2</v>
      </c>
      <c r="AM84" s="32">
        <f t="shared" si="26"/>
        <v>1860.4239999999998</v>
      </c>
      <c r="AN84" s="32">
        <f t="shared" si="27"/>
        <v>3100.706666666666</v>
      </c>
      <c r="AO84" s="32">
        <f t="shared" si="28"/>
        <v>9302.119999999999</v>
      </c>
      <c r="AP84" s="32">
        <f t="shared" si="29"/>
        <v>5581.271999999999</v>
      </c>
      <c r="AQ84" s="32">
        <v>3580.6</v>
      </c>
      <c r="AR84" s="32">
        <f>(M84+W84+X84)/30*30</f>
        <v>18604.239999999998</v>
      </c>
      <c r="AS84" s="74"/>
      <c r="AT84" s="32"/>
      <c r="AU84" s="32"/>
      <c r="AV84" s="32"/>
      <c r="AW84" s="32"/>
      <c r="AX84" s="32"/>
      <c r="AY84" s="76">
        <f t="shared" si="32"/>
        <v>422612.31653333333</v>
      </c>
      <c r="AZ84" s="78"/>
      <c r="BA84" s="7"/>
      <c r="BB84" s="7"/>
    </row>
    <row r="85" spans="1:54" s="59" customFormat="1" x14ac:dyDescent="0.2">
      <c r="A85" s="24">
        <f t="shared" si="31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72">
        <v>38292</v>
      </c>
      <c r="G85" s="24"/>
      <c r="H85" s="71">
        <v>24</v>
      </c>
      <c r="I85" s="24" t="s">
        <v>102</v>
      </c>
      <c r="J85" s="70" t="s">
        <v>103</v>
      </c>
      <c r="K85" s="73" t="s">
        <v>70</v>
      </c>
      <c r="L85" s="70" t="s">
        <v>109</v>
      </c>
      <c r="M85" s="74">
        <v>8794.8000000000011</v>
      </c>
      <c r="N85" s="32"/>
      <c r="O85" s="32">
        <f t="shared" si="17"/>
        <v>8794.8000000000011</v>
      </c>
      <c r="P85" s="74">
        <v>655.20000000000005</v>
      </c>
      <c r="Q85" s="32"/>
      <c r="R85" s="32"/>
      <c r="S85" s="33">
        <f t="shared" si="18"/>
        <v>1539.0900000000001</v>
      </c>
      <c r="T85" s="32">
        <f t="shared" si="19"/>
        <v>263.84400000000005</v>
      </c>
      <c r="U85" s="75">
        <f t="shared" si="20"/>
        <v>675.44039999999995</v>
      </c>
      <c r="V85" s="32">
        <f t="shared" si="21"/>
        <v>175.89600000000002</v>
      </c>
      <c r="W85" s="74">
        <v>2462.54</v>
      </c>
      <c r="X85" s="74">
        <v>316.8</v>
      </c>
      <c r="Y85" s="74">
        <v>45.6</v>
      </c>
      <c r="Z85" s="74">
        <v>540.72</v>
      </c>
      <c r="AA85" s="74">
        <v>0</v>
      </c>
      <c r="AB85" s="74">
        <v>0</v>
      </c>
      <c r="AC85" s="74">
        <v>0</v>
      </c>
      <c r="AD85" s="74">
        <v>0</v>
      </c>
      <c r="AE85" s="32">
        <v>0</v>
      </c>
      <c r="AF85" s="32">
        <f t="shared" si="22"/>
        <v>149.51160000000002</v>
      </c>
      <c r="AG85" s="32">
        <f t="shared" si="30"/>
        <v>3869.7120000000004</v>
      </c>
      <c r="AH85" s="32">
        <f t="shared" si="23"/>
        <v>9259.3119999999999</v>
      </c>
      <c r="AI85" s="32">
        <f t="shared" si="24"/>
        <v>19290.233333333334</v>
      </c>
      <c r="AJ85" s="32">
        <v>4397.3999999999996</v>
      </c>
      <c r="AK85" s="32">
        <f t="shared" si="25"/>
        <v>4397.4000000000005</v>
      </c>
      <c r="AL85" s="32">
        <v>876.2</v>
      </c>
      <c r="AM85" s="32">
        <f t="shared" si="26"/>
        <v>1157.414</v>
      </c>
      <c r="AN85" s="32">
        <f t="shared" si="27"/>
        <v>1929.0233333333333</v>
      </c>
      <c r="AO85" s="32">
        <f t="shared" si="28"/>
        <v>5787.07</v>
      </c>
      <c r="AP85" s="32">
        <f t="shared" si="29"/>
        <v>3472.2420000000002</v>
      </c>
      <c r="AQ85" s="32">
        <v>3580.6</v>
      </c>
      <c r="AR85" s="32">
        <f>(M85+W85+X85)/30*30</f>
        <v>11574.14</v>
      </c>
      <c r="AS85" s="74"/>
      <c r="AT85" s="32"/>
      <c r="AU85" s="32"/>
      <c r="AV85" s="32"/>
      <c r="AW85" s="32"/>
      <c r="AX85" s="32"/>
      <c r="AY85" s="76">
        <f t="shared" si="32"/>
        <v>257024.05066666665</v>
      </c>
      <c r="AZ85" s="78"/>
      <c r="BA85" s="7"/>
      <c r="BB85" s="7"/>
    </row>
    <row r="86" spans="1:54" s="59" customFormat="1" x14ac:dyDescent="0.2">
      <c r="A86" s="24">
        <f t="shared" si="31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72">
        <v>35704</v>
      </c>
      <c r="G86" s="24"/>
      <c r="H86" s="71">
        <v>38</v>
      </c>
      <c r="I86" s="24" t="s">
        <v>102</v>
      </c>
      <c r="J86" s="70" t="s">
        <v>103</v>
      </c>
      <c r="K86" s="73" t="s">
        <v>70</v>
      </c>
      <c r="L86" s="70" t="s">
        <v>109</v>
      </c>
      <c r="M86" s="74">
        <v>13925.1</v>
      </c>
      <c r="N86" s="32"/>
      <c r="O86" s="32">
        <f t="shared" si="17"/>
        <v>13925.1</v>
      </c>
      <c r="P86" s="74">
        <v>1037.4000000000001</v>
      </c>
      <c r="Q86" s="32"/>
      <c r="R86" s="32"/>
      <c r="S86" s="33">
        <f t="shared" si="18"/>
        <v>2436.8924999999999</v>
      </c>
      <c r="T86" s="32">
        <f t="shared" si="19"/>
        <v>417.75299999999999</v>
      </c>
      <c r="U86" s="75">
        <f t="shared" si="20"/>
        <v>1274.1372000000001</v>
      </c>
      <c r="V86" s="32">
        <f t="shared" si="21"/>
        <v>278.50200000000001</v>
      </c>
      <c r="W86" s="74">
        <v>7310.52</v>
      </c>
      <c r="X86" s="74">
        <v>501.6</v>
      </c>
      <c r="Y86" s="74">
        <v>72.2</v>
      </c>
      <c r="Z86" s="74">
        <v>856.14</v>
      </c>
      <c r="AA86" s="74">
        <v>0</v>
      </c>
      <c r="AB86" s="74">
        <v>0</v>
      </c>
      <c r="AC86" s="74">
        <v>0</v>
      </c>
      <c r="AD86" s="74">
        <v>0</v>
      </c>
      <c r="AE86" s="32">
        <v>0</v>
      </c>
      <c r="AF86" s="32">
        <f t="shared" si="22"/>
        <v>236.72670000000002</v>
      </c>
      <c r="AG86" s="32">
        <f t="shared" si="30"/>
        <v>6127.0439999999999</v>
      </c>
      <c r="AH86" s="32">
        <f t="shared" si="23"/>
        <v>17389.776000000002</v>
      </c>
      <c r="AI86" s="32">
        <f t="shared" si="24"/>
        <v>36228.700000000004</v>
      </c>
      <c r="AJ86" s="32">
        <v>6962.55</v>
      </c>
      <c r="AK86" s="32">
        <f t="shared" si="25"/>
        <v>6962.55</v>
      </c>
      <c r="AL86" s="32">
        <v>876.2</v>
      </c>
      <c r="AM86" s="32">
        <f t="shared" si="26"/>
        <v>2173.7220000000002</v>
      </c>
      <c r="AN86" s="32">
        <f t="shared" si="27"/>
        <v>3622.8700000000003</v>
      </c>
      <c r="AO86" s="32">
        <f t="shared" si="28"/>
        <v>10868.61</v>
      </c>
      <c r="AP86" s="32">
        <f t="shared" si="29"/>
        <v>6521.1660000000011</v>
      </c>
      <c r="AQ86" s="32">
        <v>3580.6</v>
      </c>
      <c r="AR86" s="32"/>
      <c r="AS86" s="74"/>
      <c r="AT86" s="32"/>
      <c r="AU86" s="32"/>
      <c r="AV86" s="32"/>
      <c r="AW86" s="32"/>
      <c r="AX86" s="32"/>
      <c r="AY86" s="76">
        <f t="shared" si="32"/>
        <v>441477.4448</v>
      </c>
      <c r="AZ86" s="78"/>
      <c r="BA86" s="7"/>
      <c r="BB86" s="7"/>
    </row>
    <row r="87" spans="1:54" s="59" customFormat="1" x14ac:dyDescent="0.2">
      <c r="A87" s="24">
        <f t="shared" si="31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72">
        <v>38397</v>
      </c>
      <c r="G87" s="24"/>
      <c r="H87" s="71">
        <v>30</v>
      </c>
      <c r="I87" s="24" t="s">
        <v>102</v>
      </c>
      <c r="J87" s="70" t="s">
        <v>132</v>
      </c>
      <c r="K87" s="73" t="s">
        <v>70</v>
      </c>
      <c r="L87" s="70" t="s">
        <v>109</v>
      </c>
      <c r="M87" s="74">
        <v>12134.7</v>
      </c>
      <c r="N87" s="32"/>
      <c r="O87" s="32">
        <f t="shared" si="17"/>
        <v>12134.7</v>
      </c>
      <c r="P87" s="74">
        <v>1091</v>
      </c>
      <c r="Q87" s="32"/>
      <c r="R87" s="32"/>
      <c r="S87" s="33">
        <f t="shared" si="18"/>
        <v>2123.5725000000002</v>
      </c>
      <c r="T87" s="32">
        <f t="shared" si="19"/>
        <v>364.041</v>
      </c>
      <c r="U87" s="75">
        <f t="shared" si="20"/>
        <v>931.9452</v>
      </c>
      <c r="V87" s="32">
        <f t="shared" si="21"/>
        <v>242.69400000000002</v>
      </c>
      <c r="W87" s="74">
        <v>3397.72</v>
      </c>
      <c r="X87" s="74">
        <v>430.96</v>
      </c>
      <c r="Y87" s="74">
        <v>57.56</v>
      </c>
      <c r="Z87" s="74">
        <v>675.9</v>
      </c>
      <c r="AA87" s="74">
        <v>0</v>
      </c>
      <c r="AB87" s="74">
        <v>0</v>
      </c>
      <c r="AC87" s="74">
        <v>0</v>
      </c>
      <c r="AD87" s="74">
        <v>0</v>
      </c>
      <c r="AE87" s="32">
        <v>0</v>
      </c>
      <c r="AF87" s="32">
        <f t="shared" si="22"/>
        <v>206.28990000000002</v>
      </c>
      <c r="AG87" s="32">
        <f t="shared" si="30"/>
        <v>5339.268</v>
      </c>
      <c r="AH87" s="32">
        <f t="shared" si="23"/>
        <v>12770.704</v>
      </c>
      <c r="AI87" s="32">
        <f t="shared" si="24"/>
        <v>26605.633333333331</v>
      </c>
      <c r="AJ87" s="32">
        <v>6067.35</v>
      </c>
      <c r="AK87" s="32">
        <f t="shared" si="25"/>
        <v>6067.35</v>
      </c>
      <c r="AL87" s="32">
        <v>876.2</v>
      </c>
      <c r="AM87" s="32">
        <f t="shared" si="26"/>
        <v>1596.338</v>
      </c>
      <c r="AN87" s="32">
        <f t="shared" si="27"/>
        <v>2660.5633333333335</v>
      </c>
      <c r="AO87" s="32">
        <f t="shared" si="28"/>
        <v>7981.69</v>
      </c>
      <c r="AP87" s="32">
        <f t="shared" si="29"/>
        <v>4789.0140000000001</v>
      </c>
      <c r="AQ87" s="32">
        <v>3580.6</v>
      </c>
      <c r="AR87" s="32"/>
      <c r="AS87" s="74"/>
      <c r="AT87" s="32"/>
      <c r="AU87" s="32"/>
      <c r="AV87" s="32"/>
      <c r="AW87" s="32"/>
      <c r="AX87" s="32"/>
      <c r="AY87" s="76">
        <f t="shared" si="32"/>
        <v>338211.3018666667</v>
      </c>
      <c r="AZ87" s="78"/>
      <c r="BA87" s="7"/>
      <c r="BB87" s="7"/>
    </row>
    <row r="88" spans="1:54" s="59" customFormat="1" x14ac:dyDescent="0.2">
      <c r="A88" s="24">
        <f t="shared" si="31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72">
        <v>38419</v>
      </c>
      <c r="G88" s="24"/>
      <c r="H88" s="71">
        <v>40</v>
      </c>
      <c r="I88" s="24" t="s">
        <v>102</v>
      </c>
      <c r="J88" s="70" t="s">
        <v>132</v>
      </c>
      <c r="K88" s="73" t="s">
        <v>70</v>
      </c>
      <c r="L88" s="70" t="s">
        <v>109</v>
      </c>
      <c r="M88" s="74">
        <v>15799.2</v>
      </c>
      <c r="N88" s="32"/>
      <c r="O88" s="32">
        <f t="shared" si="17"/>
        <v>15799.2</v>
      </c>
      <c r="P88" s="74">
        <v>1364</v>
      </c>
      <c r="Q88" s="32"/>
      <c r="R88" s="32"/>
      <c r="S88" s="33">
        <f t="shared" si="18"/>
        <v>2764.86</v>
      </c>
      <c r="T88" s="32">
        <f t="shared" si="19"/>
        <v>473.976</v>
      </c>
      <c r="U88" s="75">
        <f t="shared" si="20"/>
        <v>1213.3775999999998</v>
      </c>
      <c r="V88" s="32">
        <f t="shared" si="21"/>
        <v>315.98400000000004</v>
      </c>
      <c r="W88" s="74">
        <v>4423.76</v>
      </c>
      <c r="X88" s="74">
        <v>562.96</v>
      </c>
      <c r="Y88" s="74">
        <v>76.56</v>
      </c>
      <c r="Z88" s="74">
        <v>901.2</v>
      </c>
      <c r="AA88" s="74">
        <v>0</v>
      </c>
      <c r="AB88" s="74">
        <v>0</v>
      </c>
      <c r="AC88" s="74">
        <v>0</v>
      </c>
      <c r="AD88" s="74">
        <v>0</v>
      </c>
      <c r="AE88" s="32">
        <v>0</v>
      </c>
      <c r="AF88" s="32">
        <f t="shared" si="22"/>
        <v>268.58640000000003</v>
      </c>
      <c r="AG88" s="32">
        <f t="shared" si="30"/>
        <v>6951.648000000001</v>
      </c>
      <c r="AH88" s="32">
        <f t="shared" si="23"/>
        <v>16628.735999999997</v>
      </c>
      <c r="AI88" s="32">
        <f t="shared" si="24"/>
        <v>34643.199999999997</v>
      </c>
      <c r="AJ88" s="32">
        <v>7899.6</v>
      </c>
      <c r="AK88" s="32">
        <f t="shared" si="25"/>
        <v>7899.5999999999995</v>
      </c>
      <c r="AL88" s="32">
        <v>876.2</v>
      </c>
      <c r="AM88" s="32">
        <f t="shared" si="26"/>
        <v>2078.5919999999996</v>
      </c>
      <c r="AN88" s="32">
        <f t="shared" si="27"/>
        <v>3464.3199999999997</v>
      </c>
      <c r="AO88" s="32">
        <f t="shared" si="28"/>
        <v>10392.959999999999</v>
      </c>
      <c r="AP88" s="32">
        <f t="shared" si="29"/>
        <v>6235.7759999999989</v>
      </c>
      <c r="AQ88" s="32">
        <v>6139.45</v>
      </c>
      <c r="AR88" s="32"/>
      <c r="AS88" s="74"/>
      <c r="AT88" s="32"/>
      <c r="AU88" s="32"/>
      <c r="AV88" s="32"/>
      <c r="AW88" s="32"/>
      <c r="AX88" s="32"/>
      <c r="AY88" s="76">
        <f t="shared" si="32"/>
        <v>441183.64999999997</v>
      </c>
      <c r="AZ88" s="78"/>
      <c r="BA88" s="7"/>
      <c r="BB88" s="7"/>
    </row>
    <row r="89" spans="1:54" s="59" customFormat="1" x14ac:dyDescent="0.2">
      <c r="A89" s="24">
        <f t="shared" si="31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72">
        <v>38458</v>
      </c>
      <c r="G89" s="24"/>
      <c r="H89" s="71">
        <v>40</v>
      </c>
      <c r="I89" s="24" t="s">
        <v>102</v>
      </c>
      <c r="J89" s="70" t="s">
        <v>103</v>
      </c>
      <c r="K89" s="73" t="s">
        <v>70</v>
      </c>
      <c r="L89" s="70" t="s">
        <v>109</v>
      </c>
      <c r="M89" s="74">
        <v>14658</v>
      </c>
      <c r="N89" s="32"/>
      <c r="O89" s="32">
        <f t="shared" si="17"/>
        <v>14658</v>
      </c>
      <c r="P89" s="74">
        <v>1092</v>
      </c>
      <c r="Q89" s="32"/>
      <c r="R89" s="32"/>
      <c r="S89" s="33">
        <f t="shared" si="18"/>
        <v>2565.1499999999996</v>
      </c>
      <c r="T89" s="32">
        <f t="shared" si="19"/>
        <v>439.74</v>
      </c>
      <c r="U89" s="75">
        <f t="shared" si="20"/>
        <v>1125.7343999999998</v>
      </c>
      <c r="V89" s="32">
        <f t="shared" si="21"/>
        <v>293.16000000000003</v>
      </c>
      <c r="W89" s="74">
        <v>4104.24</v>
      </c>
      <c r="X89" s="74">
        <v>528</v>
      </c>
      <c r="Y89" s="74">
        <v>76</v>
      </c>
      <c r="Z89" s="74">
        <v>901.2</v>
      </c>
      <c r="AA89" s="74">
        <v>0</v>
      </c>
      <c r="AB89" s="74">
        <v>0</v>
      </c>
      <c r="AC89" s="74">
        <v>0</v>
      </c>
      <c r="AD89" s="74">
        <v>0</v>
      </c>
      <c r="AE89" s="32">
        <v>0</v>
      </c>
      <c r="AF89" s="32">
        <f t="shared" si="22"/>
        <v>249.18600000000001</v>
      </c>
      <c r="AG89" s="32">
        <f t="shared" si="30"/>
        <v>6449.52</v>
      </c>
      <c r="AH89" s="32">
        <f t="shared" si="23"/>
        <v>15432.191999999999</v>
      </c>
      <c r="AI89" s="32">
        <f t="shared" si="24"/>
        <v>32150.399999999998</v>
      </c>
      <c r="AJ89" s="32">
        <v>7329</v>
      </c>
      <c r="AK89" s="32">
        <f t="shared" si="25"/>
        <v>7329</v>
      </c>
      <c r="AL89" s="32">
        <v>876.2</v>
      </c>
      <c r="AM89" s="32">
        <f t="shared" si="26"/>
        <v>1929.0239999999999</v>
      </c>
      <c r="AN89" s="32">
        <f t="shared" si="27"/>
        <v>3215.0399999999995</v>
      </c>
      <c r="AO89" s="32">
        <f t="shared" si="28"/>
        <v>9645.119999999999</v>
      </c>
      <c r="AP89" s="32">
        <f t="shared" si="29"/>
        <v>5787.0719999999992</v>
      </c>
      <c r="AQ89" s="32">
        <v>6139.45</v>
      </c>
      <c r="AR89" s="32"/>
      <c r="AS89" s="74"/>
      <c r="AT89" s="32"/>
      <c r="AU89" s="32"/>
      <c r="AV89" s="32"/>
      <c r="AW89" s="32"/>
      <c r="AX89" s="32"/>
      <c r="AY89" s="76">
        <f t="shared" si="32"/>
        <v>408670.94280000002</v>
      </c>
      <c r="AZ89" s="78"/>
      <c r="BA89" s="7"/>
      <c r="BB89" s="7"/>
    </row>
    <row r="90" spans="1:54" s="59" customFormat="1" x14ac:dyDescent="0.2">
      <c r="A90" s="24">
        <f t="shared" si="31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72">
        <v>38586</v>
      </c>
      <c r="G90" s="24"/>
      <c r="H90" s="71">
        <v>33</v>
      </c>
      <c r="I90" s="24" t="s">
        <v>102</v>
      </c>
      <c r="J90" s="70" t="s">
        <v>132</v>
      </c>
      <c r="K90" s="73" t="s">
        <v>70</v>
      </c>
      <c r="L90" s="70" t="s">
        <v>109</v>
      </c>
      <c r="M90" s="74">
        <v>13234.2</v>
      </c>
      <c r="N90" s="32"/>
      <c r="O90" s="32">
        <f t="shared" si="17"/>
        <v>13234.2</v>
      </c>
      <c r="P90" s="74">
        <v>1172.9000000000001</v>
      </c>
      <c r="Q90" s="32"/>
      <c r="R90" s="32"/>
      <c r="S90" s="33">
        <f t="shared" si="18"/>
        <v>2315.9850000000001</v>
      </c>
      <c r="T90" s="32">
        <f t="shared" si="19"/>
        <v>397.02600000000001</v>
      </c>
      <c r="U90" s="75">
        <f t="shared" si="20"/>
        <v>1016.3867999999999</v>
      </c>
      <c r="V90" s="32">
        <f t="shared" si="21"/>
        <v>264.68400000000003</v>
      </c>
      <c r="W90" s="74">
        <v>3705.58</v>
      </c>
      <c r="X90" s="74">
        <v>470.56</v>
      </c>
      <c r="Y90" s="74">
        <v>63.26</v>
      </c>
      <c r="Z90" s="74">
        <v>743.48</v>
      </c>
      <c r="AA90" s="74">
        <v>0</v>
      </c>
      <c r="AB90" s="74">
        <v>0</v>
      </c>
      <c r="AC90" s="74">
        <v>0</v>
      </c>
      <c r="AD90" s="74">
        <v>0</v>
      </c>
      <c r="AE90" s="32">
        <v>0</v>
      </c>
      <c r="AF90" s="32">
        <f t="shared" si="22"/>
        <v>224.98140000000004</v>
      </c>
      <c r="AG90" s="32">
        <f t="shared" si="30"/>
        <v>5823.0480000000007</v>
      </c>
      <c r="AH90" s="32">
        <f t="shared" si="23"/>
        <v>13928.271999999999</v>
      </c>
      <c r="AI90" s="32">
        <f t="shared" si="24"/>
        <v>29017.23333333333</v>
      </c>
      <c r="AJ90" s="32">
        <v>6617.1</v>
      </c>
      <c r="AK90" s="32">
        <f t="shared" si="25"/>
        <v>6617.1</v>
      </c>
      <c r="AL90" s="32">
        <v>876.2</v>
      </c>
      <c r="AM90" s="32">
        <f t="shared" si="26"/>
        <v>1741.0339999999999</v>
      </c>
      <c r="AN90" s="32">
        <f t="shared" si="27"/>
        <v>2901.7233333333334</v>
      </c>
      <c r="AO90" s="32">
        <f t="shared" si="28"/>
        <v>8705.17</v>
      </c>
      <c r="AP90" s="32">
        <f t="shared" si="29"/>
        <v>5223.1019999999999</v>
      </c>
      <c r="AQ90" s="32">
        <v>3580.6</v>
      </c>
      <c r="AR90" s="32"/>
      <c r="AS90" s="74"/>
      <c r="AT90" s="32"/>
      <c r="AU90" s="32"/>
      <c r="AV90" s="32"/>
      <c r="AW90" s="32"/>
      <c r="AX90" s="32"/>
      <c r="AY90" s="76">
        <f t="shared" si="32"/>
        <v>368339.10106666666</v>
      </c>
      <c r="AZ90" s="78"/>
      <c r="BA90" s="7"/>
      <c r="BB90" s="7"/>
    </row>
    <row r="91" spans="1:54" s="59" customFormat="1" x14ac:dyDescent="0.2">
      <c r="A91" s="24">
        <f t="shared" si="31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72">
        <v>38586</v>
      </c>
      <c r="G91" s="24"/>
      <c r="H91" s="71">
        <v>15</v>
      </c>
      <c r="I91" s="24" t="s">
        <v>102</v>
      </c>
      <c r="J91" s="70" t="s">
        <v>103</v>
      </c>
      <c r="K91" s="73" t="s">
        <v>70</v>
      </c>
      <c r="L91" s="70" t="s">
        <v>109</v>
      </c>
      <c r="M91" s="74">
        <v>5496.9</v>
      </c>
      <c r="N91" s="32"/>
      <c r="O91" s="32">
        <f t="shared" si="17"/>
        <v>5496.9</v>
      </c>
      <c r="P91" s="74">
        <v>409.5</v>
      </c>
      <c r="Q91" s="32"/>
      <c r="R91" s="32"/>
      <c r="S91" s="33">
        <f t="shared" si="18"/>
        <v>961.95749999999987</v>
      </c>
      <c r="T91" s="32">
        <f t="shared" si="19"/>
        <v>164.90699999999998</v>
      </c>
      <c r="U91" s="75">
        <f t="shared" si="20"/>
        <v>422.16239999999999</v>
      </c>
      <c r="V91" s="32">
        <f t="shared" si="21"/>
        <v>109.93799999999999</v>
      </c>
      <c r="W91" s="74">
        <v>1539.14</v>
      </c>
      <c r="X91" s="74">
        <v>198</v>
      </c>
      <c r="Y91" s="74">
        <v>28.5</v>
      </c>
      <c r="Z91" s="74">
        <v>337.96</v>
      </c>
      <c r="AA91" s="74">
        <v>0</v>
      </c>
      <c r="AB91" s="74">
        <v>0</v>
      </c>
      <c r="AC91" s="74">
        <v>0</v>
      </c>
      <c r="AD91" s="74">
        <v>0</v>
      </c>
      <c r="AE91" s="32">
        <v>0</v>
      </c>
      <c r="AF91" s="32">
        <f t="shared" si="22"/>
        <v>93.447299999999998</v>
      </c>
      <c r="AG91" s="32">
        <f t="shared" si="30"/>
        <v>2418.6359999999995</v>
      </c>
      <c r="AH91" s="32">
        <f t="shared" si="23"/>
        <v>5787.232</v>
      </c>
      <c r="AI91" s="32">
        <f t="shared" si="24"/>
        <v>12056.733333333334</v>
      </c>
      <c r="AJ91" s="32">
        <v>2748.45</v>
      </c>
      <c r="AK91" s="32">
        <f t="shared" si="25"/>
        <v>2748.45</v>
      </c>
      <c r="AL91" s="32">
        <v>876.2</v>
      </c>
      <c r="AM91" s="32">
        <f t="shared" si="26"/>
        <v>723.404</v>
      </c>
      <c r="AN91" s="32">
        <f t="shared" si="27"/>
        <v>1205.6733333333334</v>
      </c>
      <c r="AO91" s="32">
        <f t="shared" si="28"/>
        <v>3617.02</v>
      </c>
      <c r="AP91" s="32">
        <f t="shared" si="29"/>
        <v>2170.212</v>
      </c>
      <c r="AQ91" s="32">
        <v>2614.85</v>
      </c>
      <c r="AR91" s="32"/>
      <c r="AS91" s="74"/>
      <c r="AT91" s="32"/>
      <c r="AU91" s="32"/>
      <c r="AV91" s="32"/>
      <c r="AW91" s="32"/>
      <c r="AX91" s="32"/>
      <c r="AY91" s="76">
        <f t="shared" si="32"/>
        <v>154115.80706666666</v>
      </c>
      <c r="AZ91" s="78"/>
      <c r="BA91" s="7"/>
      <c r="BB91" s="7"/>
    </row>
    <row r="92" spans="1:54" s="59" customFormat="1" x14ac:dyDescent="0.2">
      <c r="A92" s="24">
        <f t="shared" si="31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72">
        <v>38945</v>
      </c>
      <c r="G92" s="24"/>
      <c r="H92" s="71">
        <v>35</v>
      </c>
      <c r="I92" s="24" t="s">
        <v>102</v>
      </c>
      <c r="J92" s="70" t="s">
        <v>139</v>
      </c>
      <c r="K92" s="73" t="s">
        <v>70</v>
      </c>
      <c r="L92" s="70" t="s">
        <v>109</v>
      </c>
      <c r="M92" s="74">
        <v>14838.3</v>
      </c>
      <c r="N92" s="32"/>
      <c r="O92" s="32">
        <f t="shared" si="17"/>
        <v>14838.3</v>
      </c>
      <c r="P92" s="74">
        <v>1500.5</v>
      </c>
      <c r="Q92" s="32"/>
      <c r="R92" s="32"/>
      <c r="S92" s="33">
        <f t="shared" si="18"/>
        <v>2596.7024999999999</v>
      </c>
      <c r="T92" s="32">
        <f t="shared" si="19"/>
        <v>445.14899999999994</v>
      </c>
      <c r="U92" s="75">
        <f t="shared" si="20"/>
        <v>1121.7755999999999</v>
      </c>
      <c r="V92" s="32">
        <f t="shared" si="21"/>
        <v>296.76600000000002</v>
      </c>
      <c r="W92" s="74">
        <v>3857.96</v>
      </c>
      <c r="X92" s="74">
        <v>519.1</v>
      </c>
      <c r="Y92" s="74">
        <v>72.7</v>
      </c>
      <c r="Z92" s="74">
        <v>788.56</v>
      </c>
      <c r="AA92" s="74">
        <v>0</v>
      </c>
      <c r="AB92" s="74">
        <v>0</v>
      </c>
      <c r="AC92" s="74">
        <v>0</v>
      </c>
      <c r="AD92" s="74">
        <v>0</v>
      </c>
      <c r="AE92" s="32">
        <v>0</v>
      </c>
      <c r="AF92" s="32">
        <f t="shared" si="22"/>
        <v>252.25110000000001</v>
      </c>
      <c r="AG92" s="32">
        <f t="shared" si="30"/>
        <v>6528.8520000000008</v>
      </c>
      <c r="AH92" s="32">
        <f t="shared" si="23"/>
        <v>15372.287999999999</v>
      </c>
      <c r="AI92" s="32">
        <f t="shared" si="24"/>
        <v>32025.599999999999</v>
      </c>
      <c r="AJ92" s="32">
        <v>7419.15</v>
      </c>
      <c r="AK92" s="32">
        <f t="shared" si="25"/>
        <v>7419.15</v>
      </c>
      <c r="AL92" s="32">
        <v>876.2</v>
      </c>
      <c r="AM92" s="32">
        <f t="shared" si="26"/>
        <v>1921.5359999999998</v>
      </c>
      <c r="AN92" s="32">
        <f t="shared" si="27"/>
        <v>3202.5599999999995</v>
      </c>
      <c r="AO92" s="32">
        <f t="shared" si="28"/>
        <v>9607.6799999999985</v>
      </c>
      <c r="AP92" s="32">
        <f t="shared" si="29"/>
        <v>5764.6079999999993</v>
      </c>
      <c r="AQ92" s="32">
        <v>3580.6</v>
      </c>
      <c r="AR92" s="32"/>
      <c r="AS92" s="74"/>
      <c r="AT92" s="32"/>
      <c r="AU92" s="32"/>
      <c r="AV92" s="32"/>
      <c r="AW92" s="32"/>
      <c r="AX92" s="32"/>
      <c r="AY92" s="76">
        <f t="shared" si="32"/>
        <v>409195.39439999999</v>
      </c>
      <c r="AZ92" s="78"/>
      <c r="BA92" s="7"/>
      <c r="BB92" s="7"/>
    </row>
    <row r="93" spans="1:54" s="59" customFormat="1" x14ac:dyDescent="0.2">
      <c r="A93" s="24">
        <f t="shared" si="31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72">
        <v>38945</v>
      </c>
      <c r="G93" s="24"/>
      <c r="H93" s="71">
        <v>30</v>
      </c>
      <c r="I93" s="24" t="s">
        <v>102</v>
      </c>
      <c r="J93" s="70" t="s">
        <v>137</v>
      </c>
      <c r="K93" s="73" t="s">
        <v>70</v>
      </c>
      <c r="L93" s="70" t="s">
        <v>109</v>
      </c>
      <c r="M93" s="74">
        <v>11754.3</v>
      </c>
      <c r="N93" s="32"/>
      <c r="O93" s="32">
        <f t="shared" si="17"/>
        <v>11754.3</v>
      </c>
      <c r="P93" s="74">
        <v>1364</v>
      </c>
      <c r="Q93" s="32"/>
      <c r="R93" s="32"/>
      <c r="S93" s="33">
        <f t="shared" si="18"/>
        <v>2057.0024999999996</v>
      </c>
      <c r="T93" s="32">
        <f t="shared" si="19"/>
        <v>352.62899999999996</v>
      </c>
      <c r="U93" s="75">
        <f t="shared" si="20"/>
        <v>888.62519999999984</v>
      </c>
      <c r="V93" s="32">
        <f t="shared" si="21"/>
        <v>235.08599999999998</v>
      </c>
      <c r="W93" s="74">
        <v>3056.12</v>
      </c>
      <c r="X93" s="74">
        <v>419.3</v>
      </c>
      <c r="Y93" s="74">
        <v>57.46</v>
      </c>
      <c r="Z93" s="74">
        <v>675.9</v>
      </c>
      <c r="AA93" s="74">
        <v>0</v>
      </c>
      <c r="AB93" s="74">
        <v>0</v>
      </c>
      <c r="AC93" s="74">
        <v>0</v>
      </c>
      <c r="AD93" s="74">
        <v>0</v>
      </c>
      <c r="AE93" s="32">
        <v>0</v>
      </c>
      <c r="AF93" s="32">
        <f t="shared" si="22"/>
        <v>199.82310000000001</v>
      </c>
      <c r="AG93" s="32">
        <f t="shared" si="30"/>
        <v>5171.8919999999998</v>
      </c>
      <c r="AH93" s="32">
        <f t="shared" si="23"/>
        <v>12183.775999999998</v>
      </c>
      <c r="AI93" s="32">
        <f t="shared" si="24"/>
        <v>25382.866666666665</v>
      </c>
      <c r="AJ93" s="32">
        <v>5877.15</v>
      </c>
      <c r="AK93" s="32">
        <f t="shared" si="25"/>
        <v>5877.15</v>
      </c>
      <c r="AL93" s="32">
        <v>876.2</v>
      </c>
      <c r="AM93" s="32">
        <f t="shared" si="26"/>
        <v>1522.9719999999998</v>
      </c>
      <c r="AN93" s="32">
        <f t="shared" si="27"/>
        <v>2538.2866666666664</v>
      </c>
      <c r="AO93" s="32">
        <f t="shared" si="28"/>
        <v>7614.8599999999988</v>
      </c>
      <c r="AP93" s="32">
        <f t="shared" si="29"/>
        <v>4568.9159999999993</v>
      </c>
      <c r="AQ93" s="32">
        <v>3580.6</v>
      </c>
      <c r="AR93" s="32"/>
      <c r="AS93" s="74"/>
      <c r="AT93" s="32"/>
      <c r="AU93" s="32"/>
      <c r="AV93" s="32"/>
      <c r="AW93" s="32"/>
      <c r="AX93" s="32"/>
      <c r="AY93" s="76">
        <f t="shared" si="32"/>
        <v>327917.61893333332</v>
      </c>
      <c r="AZ93" s="78"/>
      <c r="BA93" s="7"/>
      <c r="BB93" s="7"/>
    </row>
    <row r="94" spans="1:54" s="59" customFormat="1" x14ac:dyDescent="0.2">
      <c r="A94" s="24">
        <f t="shared" si="31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72">
        <v>36480</v>
      </c>
      <c r="G94" s="24"/>
      <c r="H94" s="71">
        <v>32</v>
      </c>
      <c r="I94" s="24" t="s">
        <v>102</v>
      </c>
      <c r="J94" s="70" t="s">
        <v>137</v>
      </c>
      <c r="K94" s="73" t="s">
        <v>70</v>
      </c>
      <c r="L94" s="70" t="s">
        <v>109</v>
      </c>
      <c r="M94" s="74">
        <v>12487.2</v>
      </c>
      <c r="N94" s="32"/>
      <c r="O94" s="32">
        <f t="shared" si="17"/>
        <v>12487.2</v>
      </c>
      <c r="P94" s="74">
        <v>1418.6</v>
      </c>
      <c r="Q94" s="32"/>
      <c r="R94" s="32"/>
      <c r="S94" s="33">
        <f t="shared" si="18"/>
        <v>2185.2599999999998</v>
      </c>
      <c r="T94" s="32">
        <f t="shared" si="19"/>
        <v>374.61599999999999</v>
      </c>
      <c r="U94" s="75">
        <f t="shared" si="20"/>
        <v>1033.9404</v>
      </c>
      <c r="V94" s="32">
        <f t="shared" si="21"/>
        <v>249.74400000000003</v>
      </c>
      <c r="W94" s="74">
        <v>4745.1400000000003</v>
      </c>
      <c r="X94" s="74">
        <v>445.7</v>
      </c>
      <c r="Y94" s="74">
        <v>61.26</v>
      </c>
      <c r="Z94" s="74">
        <v>720.96</v>
      </c>
      <c r="AA94" s="74">
        <v>0</v>
      </c>
      <c r="AB94" s="74">
        <v>0</v>
      </c>
      <c r="AC94" s="74">
        <v>0</v>
      </c>
      <c r="AD94" s="74">
        <v>0</v>
      </c>
      <c r="AE94" s="32">
        <v>0</v>
      </c>
      <c r="AF94" s="32">
        <f t="shared" si="22"/>
        <v>212.28240000000002</v>
      </c>
      <c r="AG94" s="32">
        <f t="shared" si="30"/>
        <v>5494.3680000000004</v>
      </c>
      <c r="AH94" s="32">
        <f t="shared" si="23"/>
        <v>14142.432000000001</v>
      </c>
      <c r="AI94" s="32">
        <f t="shared" si="24"/>
        <v>29463.4</v>
      </c>
      <c r="AJ94" s="32">
        <v>6243.6</v>
      </c>
      <c r="AK94" s="32">
        <f t="shared" si="25"/>
        <v>6243.6</v>
      </c>
      <c r="AL94" s="32">
        <v>876.2</v>
      </c>
      <c r="AM94" s="32">
        <f t="shared" si="26"/>
        <v>1767.8040000000001</v>
      </c>
      <c r="AN94" s="32">
        <f t="shared" si="27"/>
        <v>2946.34</v>
      </c>
      <c r="AO94" s="32">
        <f t="shared" si="28"/>
        <v>8839.02</v>
      </c>
      <c r="AP94" s="32">
        <f t="shared" si="29"/>
        <v>5303.4120000000003</v>
      </c>
      <c r="AQ94" s="32">
        <v>3580.6</v>
      </c>
      <c r="AR94" s="32">
        <f>(M94+W94+X94)/30*40</f>
        <v>23570.720000000001</v>
      </c>
      <c r="AS94" s="74"/>
      <c r="AT94" s="32"/>
      <c r="AU94" s="32"/>
      <c r="AV94" s="32"/>
      <c r="AW94" s="32"/>
      <c r="AX94" s="32"/>
      <c r="AY94" s="76">
        <f t="shared" si="32"/>
        <v>395687.92959999992</v>
      </c>
      <c r="AZ94" s="78"/>
      <c r="BA94" s="7"/>
      <c r="BB94" s="7"/>
    </row>
    <row r="95" spans="1:54" s="59" customFormat="1" x14ac:dyDescent="0.2">
      <c r="A95" s="24">
        <f t="shared" si="31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72">
        <v>38961</v>
      </c>
      <c r="G95" s="24"/>
      <c r="H95" s="71">
        <v>40</v>
      </c>
      <c r="I95" s="24" t="s">
        <v>102</v>
      </c>
      <c r="J95" s="70" t="s">
        <v>132</v>
      </c>
      <c r="K95" s="73" t="s">
        <v>70</v>
      </c>
      <c r="L95" s="70" t="s">
        <v>109</v>
      </c>
      <c r="M95" s="74">
        <v>15799.199999999999</v>
      </c>
      <c r="N95" s="32"/>
      <c r="O95" s="32">
        <f t="shared" si="17"/>
        <v>15799.199999999999</v>
      </c>
      <c r="P95" s="74">
        <v>1364</v>
      </c>
      <c r="Q95" s="32"/>
      <c r="R95" s="32"/>
      <c r="S95" s="33">
        <f t="shared" si="18"/>
        <v>2764.8599999999997</v>
      </c>
      <c r="T95" s="32">
        <f t="shared" si="19"/>
        <v>473.97599999999994</v>
      </c>
      <c r="U95" s="75">
        <f t="shared" si="20"/>
        <v>1194.4199999999998</v>
      </c>
      <c r="V95" s="32">
        <f t="shared" si="21"/>
        <v>315.98399999999998</v>
      </c>
      <c r="W95" s="74">
        <v>4107.8</v>
      </c>
      <c r="X95" s="74">
        <v>562.96</v>
      </c>
      <c r="Y95" s="74">
        <v>76.56</v>
      </c>
      <c r="Z95" s="74">
        <v>901.2</v>
      </c>
      <c r="AA95" s="74">
        <v>0</v>
      </c>
      <c r="AB95" s="74">
        <v>0</v>
      </c>
      <c r="AC95" s="74">
        <v>0</v>
      </c>
      <c r="AD95" s="74">
        <v>0</v>
      </c>
      <c r="AE95" s="32">
        <v>0</v>
      </c>
      <c r="AF95" s="32">
        <f t="shared" si="22"/>
        <v>268.58640000000003</v>
      </c>
      <c r="AG95" s="32">
        <f t="shared" si="30"/>
        <v>6951.6479999999992</v>
      </c>
      <c r="AH95" s="32">
        <f t="shared" si="23"/>
        <v>16375.968000000001</v>
      </c>
      <c r="AI95" s="32">
        <f t="shared" si="24"/>
        <v>34116.6</v>
      </c>
      <c r="AJ95" s="32">
        <v>7899.6</v>
      </c>
      <c r="AK95" s="32">
        <f t="shared" si="25"/>
        <v>7899.5999999999995</v>
      </c>
      <c r="AL95" s="32">
        <v>876.2</v>
      </c>
      <c r="AM95" s="32">
        <f t="shared" si="26"/>
        <v>2046.9960000000001</v>
      </c>
      <c r="AN95" s="32">
        <f t="shared" si="27"/>
        <v>3411.66</v>
      </c>
      <c r="AO95" s="32">
        <f t="shared" si="28"/>
        <v>10234.98</v>
      </c>
      <c r="AP95" s="32">
        <f t="shared" si="29"/>
        <v>6140.9880000000003</v>
      </c>
      <c r="AQ95" s="32">
        <v>6139.45</v>
      </c>
      <c r="AR95" s="32"/>
      <c r="AS95" s="74"/>
      <c r="AT95" s="32"/>
      <c r="AU95" s="32"/>
      <c r="AV95" s="32"/>
      <c r="AW95" s="32"/>
      <c r="AX95" s="32"/>
      <c r="AY95" s="76">
        <f t="shared" si="32"/>
        <v>436048.24679999996</v>
      </c>
      <c r="AZ95" s="78"/>
      <c r="BA95" s="7"/>
      <c r="BB95" s="7"/>
    </row>
    <row r="96" spans="1:54" s="59" customFormat="1" x14ac:dyDescent="0.2">
      <c r="A96" s="24">
        <f t="shared" si="31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72">
        <v>38961</v>
      </c>
      <c r="G96" s="24"/>
      <c r="H96" s="71">
        <v>26</v>
      </c>
      <c r="I96" s="24" t="s">
        <v>102</v>
      </c>
      <c r="J96" s="70" t="s">
        <v>103</v>
      </c>
      <c r="K96" s="73" t="s">
        <v>70</v>
      </c>
      <c r="L96" s="70" t="s">
        <v>109</v>
      </c>
      <c r="M96" s="74">
        <v>9527.6999999999989</v>
      </c>
      <c r="N96" s="32"/>
      <c r="O96" s="32">
        <f t="shared" si="17"/>
        <v>9527.6999999999989</v>
      </c>
      <c r="P96" s="74">
        <v>709.8</v>
      </c>
      <c r="Q96" s="32"/>
      <c r="R96" s="32"/>
      <c r="S96" s="33">
        <f t="shared" si="18"/>
        <v>1667.3474999999996</v>
      </c>
      <c r="T96" s="32">
        <f t="shared" si="19"/>
        <v>285.83099999999996</v>
      </c>
      <c r="U96" s="75">
        <f t="shared" si="20"/>
        <v>720.29399999999987</v>
      </c>
      <c r="V96" s="32">
        <f t="shared" si="21"/>
        <v>190.55399999999997</v>
      </c>
      <c r="W96" s="74">
        <v>2477.1999999999998</v>
      </c>
      <c r="X96" s="74">
        <v>343.2</v>
      </c>
      <c r="Y96" s="74">
        <v>49.4</v>
      </c>
      <c r="Z96" s="74">
        <v>585.78</v>
      </c>
      <c r="AA96" s="74">
        <v>0</v>
      </c>
      <c r="AB96" s="74">
        <v>0</v>
      </c>
      <c r="AC96" s="74">
        <v>0</v>
      </c>
      <c r="AD96" s="74">
        <v>0</v>
      </c>
      <c r="AE96" s="32">
        <v>0</v>
      </c>
      <c r="AF96" s="32">
        <f t="shared" si="22"/>
        <v>161.9709</v>
      </c>
      <c r="AG96" s="32">
        <f t="shared" si="30"/>
        <v>4192.1879999999992</v>
      </c>
      <c r="AH96" s="32">
        <f t="shared" si="23"/>
        <v>9878.48</v>
      </c>
      <c r="AI96" s="32">
        <f t="shared" si="24"/>
        <v>20580.166666666664</v>
      </c>
      <c r="AJ96" s="32">
        <v>4763.8500000000004</v>
      </c>
      <c r="AK96" s="32">
        <f t="shared" si="25"/>
        <v>4763.8499999999995</v>
      </c>
      <c r="AL96" s="32">
        <v>876.2</v>
      </c>
      <c r="AM96" s="32">
        <f t="shared" si="26"/>
        <v>1234.81</v>
      </c>
      <c r="AN96" s="32">
        <f t="shared" si="27"/>
        <v>2058.0166666666664</v>
      </c>
      <c r="AO96" s="32">
        <f t="shared" si="28"/>
        <v>6174.0499999999993</v>
      </c>
      <c r="AP96" s="32">
        <f t="shared" si="29"/>
        <v>3704.43</v>
      </c>
      <c r="AQ96" s="32">
        <v>3580.6</v>
      </c>
      <c r="AR96" s="32"/>
      <c r="AS96" s="74"/>
      <c r="AT96" s="32"/>
      <c r="AU96" s="32"/>
      <c r="AV96" s="32"/>
      <c r="AW96" s="32"/>
      <c r="AX96" s="32"/>
      <c r="AY96" s="76">
        <f t="shared" si="32"/>
        <v>262435.57013333333</v>
      </c>
      <c r="AZ96" s="78"/>
      <c r="BA96" s="7"/>
      <c r="BB96" s="7"/>
    </row>
    <row r="97" spans="1:54" s="59" customFormat="1" x14ac:dyDescent="0.2">
      <c r="A97" s="24">
        <f t="shared" si="31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72">
        <v>38991</v>
      </c>
      <c r="G97" s="24"/>
      <c r="H97" s="71">
        <v>32</v>
      </c>
      <c r="I97" s="24" t="s">
        <v>102</v>
      </c>
      <c r="J97" s="70" t="s">
        <v>137</v>
      </c>
      <c r="K97" s="73" t="s">
        <v>70</v>
      </c>
      <c r="L97" s="70" t="s">
        <v>109</v>
      </c>
      <c r="M97" s="74">
        <v>12487.2</v>
      </c>
      <c r="N97" s="32"/>
      <c r="O97" s="32">
        <f t="shared" si="17"/>
        <v>12487.2</v>
      </c>
      <c r="P97" s="74">
        <v>1418.6</v>
      </c>
      <c r="Q97" s="32"/>
      <c r="R97" s="32"/>
      <c r="S97" s="33">
        <f t="shared" si="18"/>
        <v>2185.2599999999998</v>
      </c>
      <c r="T97" s="32">
        <f t="shared" si="19"/>
        <v>374.61599999999999</v>
      </c>
      <c r="U97" s="75">
        <f t="shared" si="20"/>
        <v>929.04719999999998</v>
      </c>
      <c r="V97" s="32">
        <f t="shared" si="21"/>
        <v>249.74400000000003</v>
      </c>
      <c r="W97" s="74">
        <v>2996.92</v>
      </c>
      <c r="X97" s="74">
        <v>445.7</v>
      </c>
      <c r="Y97" s="74">
        <v>61.26</v>
      </c>
      <c r="Z97" s="74">
        <v>720.96</v>
      </c>
      <c r="AA97" s="74">
        <v>0</v>
      </c>
      <c r="AB97" s="74">
        <v>0</v>
      </c>
      <c r="AC97" s="74">
        <v>0</v>
      </c>
      <c r="AD97" s="74">
        <v>0</v>
      </c>
      <c r="AE97" s="32">
        <v>0</v>
      </c>
      <c r="AF97" s="32">
        <f t="shared" si="22"/>
        <v>212.28240000000002</v>
      </c>
      <c r="AG97" s="32">
        <f t="shared" si="30"/>
        <v>5494.3680000000004</v>
      </c>
      <c r="AH97" s="32">
        <f t="shared" si="23"/>
        <v>12743.856</v>
      </c>
      <c r="AI97" s="32">
        <f t="shared" si="24"/>
        <v>26549.7</v>
      </c>
      <c r="AJ97" s="32">
        <v>6243.6</v>
      </c>
      <c r="AK97" s="32">
        <f t="shared" si="25"/>
        <v>6243.6</v>
      </c>
      <c r="AL97" s="32">
        <v>876.2</v>
      </c>
      <c r="AM97" s="32">
        <f t="shared" si="26"/>
        <v>1592.982</v>
      </c>
      <c r="AN97" s="32">
        <f t="shared" si="27"/>
        <v>2654.9700000000003</v>
      </c>
      <c r="AO97" s="32">
        <f t="shared" si="28"/>
        <v>7964.9100000000008</v>
      </c>
      <c r="AP97" s="32">
        <f t="shared" si="29"/>
        <v>4778.9459999999999</v>
      </c>
      <c r="AQ97" s="32">
        <v>3580.6</v>
      </c>
      <c r="AR97" s="32"/>
      <c r="AS97" s="74"/>
      <c r="AT97" s="32"/>
      <c r="AU97" s="32"/>
      <c r="AV97" s="32"/>
      <c r="AW97" s="32"/>
      <c r="AX97" s="32"/>
      <c r="AY97" s="76">
        <f t="shared" si="32"/>
        <v>343702.80719999998</v>
      </c>
      <c r="AZ97" s="78"/>
      <c r="BA97" s="7"/>
      <c r="BB97" s="7"/>
    </row>
    <row r="98" spans="1:54" s="59" customFormat="1" x14ac:dyDescent="0.2">
      <c r="A98" s="24">
        <f t="shared" si="31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72">
        <v>40770</v>
      </c>
      <c r="G98" s="24"/>
      <c r="H98" s="71">
        <v>20</v>
      </c>
      <c r="I98" s="24" t="s">
        <v>102</v>
      </c>
      <c r="J98" s="70" t="s">
        <v>103</v>
      </c>
      <c r="K98" s="73" t="s">
        <v>70</v>
      </c>
      <c r="L98" s="70" t="s">
        <v>109</v>
      </c>
      <c r="M98" s="74">
        <v>7329</v>
      </c>
      <c r="N98" s="32"/>
      <c r="O98" s="32">
        <f t="shared" si="17"/>
        <v>7329</v>
      </c>
      <c r="P98" s="74">
        <v>546</v>
      </c>
      <c r="Q98" s="32"/>
      <c r="R98" s="32"/>
      <c r="S98" s="33">
        <f t="shared" si="18"/>
        <v>1282.5749999999998</v>
      </c>
      <c r="T98" s="32">
        <f t="shared" si="19"/>
        <v>219.87</v>
      </c>
      <c r="U98" s="75">
        <f t="shared" si="20"/>
        <v>510.09839999999997</v>
      </c>
      <c r="V98" s="32">
        <f t="shared" si="21"/>
        <v>146.58000000000001</v>
      </c>
      <c r="W98" s="74">
        <v>1172.6400000000001</v>
      </c>
      <c r="X98" s="74">
        <v>264</v>
      </c>
      <c r="Y98" s="74">
        <v>38</v>
      </c>
      <c r="Z98" s="74">
        <v>450.6</v>
      </c>
      <c r="AA98" s="74">
        <v>0</v>
      </c>
      <c r="AB98" s="74">
        <v>0</v>
      </c>
      <c r="AC98" s="74">
        <v>0</v>
      </c>
      <c r="AD98" s="74">
        <v>0</v>
      </c>
      <c r="AE98" s="32">
        <v>0</v>
      </c>
      <c r="AF98" s="32">
        <f t="shared" si="22"/>
        <v>124.593</v>
      </c>
      <c r="AG98" s="32">
        <f t="shared" si="30"/>
        <v>3224.76</v>
      </c>
      <c r="AH98" s="32">
        <f t="shared" si="23"/>
        <v>7012.5119999999997</v>
      </c>
      <c r="AI98" s="32">
        <f t="shared" si="24"/>
        <v>14609.4</v>
      </c>
      <c r="AJ98" s="32">
        <v>3664.5</v>
      </c>
      <c r="AK98" s="32">
        <f t="shared" si="25"/>
        <v>3664.5</v>
      </c>
      <c r="AL98" s="32">
        <v>876.2</v>
      </c>
      <c r="AM98" s="32">
        <f t="shared" si="26"/>
        <v>876.56399999999996</v>
      </c>
      <c r="AN98" s="32">
        <f t="shared" si="27"/>
        <v>1460.94</v>
      </c>
      <c r="AO98" s="32">
        <f t="shared" si="28"/>
        <v>4382.82</v>
      </c>
      <c r="AP98" s="32">
        <f t="shared" si="29"/>
        <v>2629.692</v>
      </c>
      <c r="AQ98" s="32">
        <v>3580.6</v>
      </c>
      <c r="AR98" s="32"/>
      <c r="AS98" s="74"/>
      <c r="AT98" s="32"/>
      <c r="AU98" s="32"/>
      <c r="AV98" s="32"/>
      <c r="AW98" s="32"/>
      <c r="AX98" s="32"/>
      <c r="AY98" s="76">
        <f t="shared" si="32"/>
        <v>190989.96480000002</v>
      </c>
      <c r="AZ98" s="78"/>
      <c r="BA98" s="7"/>
      <c r="BB98" s="7"/>
    </row>
    <row r="99" spans="1:54" s="59" customFormat="1" x14ac:dyDescent="0.2">
      <c r="A99" s="24">
        <f t="shared" si="31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72">
        <v>39022</v>
      </c>
      <c r="G99" s="24"/>
      <c r="H99" s="71">
        <v>20</v>
      </c>
      <c r="I99" s="24" t="s">
        <v>102</v>
      </c>
      <c r="J99" s="70" t="s">
        <v>103</v>
      </c>
      <c r="K99" s="73" t="s">
        <v>70</v>
      </c>
      <c r="L99" s="70" t="s">
        <v>109</v>
      </c>
      <c r="M99" s="74">
        <v>7329</v>
      </c>
      <c r="N99" s="32"/>
      <c r="O99" s="32">
        <f t="shared" si="17"/>
        <v>7329</v>
      </c>
      <c r="P99" s="74">
        <v>546</v>
      </c>
      <c r="Q99" s="32"/>
      <c r="R99" s="32"/>
      <c r="S99" s="33">
        <f t="shared" si="18"/>
        <v>1282.5749999999998</v>
      </c>
      <c r="T99" s="32">
        <f t="shared" si="19"/>
        <v>219.87</v>
      </c>
      <c r="U99" s="75">
        <f t="shared" si="20"/>
        <v>545.27759999999989</v>
      </c>
      <c r="V99" s="32">
        <f t="shared" si="21"/>
        <v>146.58000000000001</v>
      </c>
      <c r="W99" s="74">
        <v>1758.96</v>
      </c>
      <c r="X99" s="74">
        <v>264</v>
      </c>
      <c r="Y99" s="74">
        <v>38</v>
      </c>
      <c r="Z99" s="74">
        <v>450.6</v>
      </c>
      <c r="AA99" s="74">
        <v>0</v>
      </c>
      <c r="AB99" s="74">
        <v>0</v>
      </c>
      <c r="AC99" s="74">
        <v>0</v>
      </c>
      <c r="AD99" s="74">
        <v>0</v>
      </c>
      <c r="AE99" s="32">
        <v>0</v>
      </c>
      <c r="AF99" s="32">
        <f t="shared" si="22"/>
        <v>124.593</v>
      </c>
      <c r="AG99" s="32">
        <f t="shared" si="30"/>
        <v>3224.76</v>
      </c>
      <c r="AH99" s="32">
        <f t="shared" si="23"/>
        <v>7481.5679999999993</v>
      </c>
      <c r="AI99" s="32">
        <f t="shared" si="24"/>
        <v>15586.599999999999</v>
      </c>
      <c r="AJ99" s="32">
        <v>3664.5</v>
      </c>
      <c r="AK99" s="32">
        <f t="shared" si="25"/>
        <v>3664.5</v>
      </c>
      <c r="AL99" s="32">
        <v>876.2</v>
      </c>
      <c r="AM99" s="32">
        <f t="shared" si="26"/>
        <v>935.19599999999991</v>
      </c>
      <c r="AN99" s="32">
        <f t="shared" si="27"/>
        <v>1558.6599999999999</v>
      </c>
      <c r="AO99" s="32">
        <f t="shared" si="28"/>
        <v>4675.9799999999996</v>
      </c>
      <c r="AP99" s="32">
        <f t="shared" si="29"/>
        <v>2805.5879999999997</v>
      </c>
      <c r="AQ99" s="32">
        <v>3580.6</v>
      </c>
      <c r="AR99" s="32"/>
      <c r="AS99" s="74"/>
      <c r="AT99" s="32"/>
      <c r="AU99" s="32"/>
      <c r="AV99" s="32"/>
      <c r="AW99" s="32"/>
      <c r="AX99" s="32"/>
      <c r="AY99" s="76">
        <f t="shared" si="32"/>
        <v>200519.61920000004</v>
      </c>
      <c r="AZ99" s="78"/>
      <c r="BA99" s="7"/>
      <c r="BB99" s="7"/>
    </row>
    <row r="100" spans="1:54" s="59" customFormat="1" x14ac:dyDescent="0.2">
      <c r="A100" s="24">
        <f t="shared" si="31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72">
        <v>39129</v>
      </c>
      <c r="G100" s="24"/>
      <c r="H100" s="71">
        <v>20</v>
      </c>
      <c r="I100" s="24" t="s">
        <v>102</v>
      </c>
      <c r="J100" s="70" t="s">
        <v>103</v>
      </c>
      <c r="K100" s="73" t="s">
        <v>70</v>
      </c>
      <c r="L100" s="70" t="s">
        <v>109</v>
      </c>
      <c r="M100" s="74">
        <v>7329</v>
      </c>
      <c r="N100" s="32"/>
      <c r="O100" s="32">
        <f t="shared" si="17"/>
        <v>7329</v>
      </c>
      <c r="P100" s="74">
        <v>546</v>
      </c>
      <c r="Q100" s="32"/>
      <c r="R100" s="32"/>
      <c r="S100" s="33">
        <f t="shared" si="18"/>
        <v>1282.5749999999998</v>
      </c>
      <c r="T100" s="32">
        <f t="shared" si="19"/>
        <v>219.87</v>
      </c>
      <c r="U100" s="75">
        <f t="shared" si="20"/>
        <v>545.27759999999989</v>
      </c>
      <c r="V100" s="32">
        <f t="shared" si="21"/>
        <v>146.58000000000001</v>
      </c>
      <c r="W100" s="74">
        <v>1758.96</v>
      </c>
      <c r="X100" s="74">
        <v>264</v>
      </c>
      <c r="Y100" s="74">
        <v>38</v>
      </c>
      <c r="Z100" s="74">
        <v>450.6</v>
      </c>
      <c r="AA100" s="74">
        <v>0</v>
      </c>
      <c r="AB100" s="74">
        <v>0</v>
      </c>
      <c r="AC100" s="74">
        <v>0</v>
      </c>
      <c r="AD100" s="74">
        <v>0</v>
      </c>
      <c r="AE100" s="32">
        <v>0</v>
      </c>
      <c r="AF100" s="32">
        <f t="shared" si="22"/>
        <v>124.593</v>
      </c>
      <c r="AG100" s="32">
        <f t="shared" si="30"/>
        <v>3224.76</v>
      </c>
      <c r="AH100" s="32">
        <f t="shared" si="23"/>
        <v>7481.5679999999993</v>
      </c>
      <c r="AI100" s="32">
        <f t="shared" si="24"/>
        <v>15586.599999999999</v>
      </c>
      <c r="AJ100" s="32">
        <v>3664.5</v>
      </c>
      <c r="AK100" s="32">
        <f t="shared" si="25"/>
        <v>3664.5</v>
      </c>
      <c r="AL100" s="32">
        <v>876.2</v>
      </c>
      <c r="AM100" s="32">
        <f t="shared" si="26"/>
        <v>935.19599999999991</v>
      </c>
      <c r="AN100" s="32">
        <f t="shared" si="27"/>
        <v>1558.6599999999999</v>
      </c>
      <c r="AO100" s="32">
        <f t="shared" si="28"/>
        <v>4675.9799999999996</v>
      </c>
      <c r="AP100" s="32">
        <f t="shared" si="29"/>
        <v>2805.5879999999997</v>
      </c>
      <c r="AQ100" s="32">
        <v>3580.6</v>
      </c>
      <c r="AR100" s="32"/>
      <c r="AS100" s="74"/>
      <c r="AT100" s="32"/>
      <c r="AU100" s="32"/>
      <c r="AV100" s="32"/>
      <c r="AW100" s="32"/>
      <c r="AX100" s="32"/>
      <c r="AY100" s="76">
        <f t="shared" si="32"/>
        <v>200519.61920000004</v>
      </c>
      <c r="AZ100" s="78"/>
      <c r="BA100" s="7"/>
      <c r="BB100" s="7"/>
    </row>
    <row r="101" spans="1:54" s="59" customFormat="1" x14ac:dyDescent="0.2">
      <c r="A101" s="24">
        <f t="shared" si="31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72">
        <v>39129</v>
      </c>
      <c r="G101" s="24"/>
      <c r="H101" s="71">
        <v>32</v>
      </c>
      <c r="I101" s="24" t="s">
        <v>102</v>
      </c>
      <c r="J101" s="70" t="s">
        <v>103</v>
      </c>
      <c r="K101" s="73" t="s">
        <v>70</v>
      </c>
      <c r="L101" s="70" t="s">
        <v>109</v>
      </c>
      <c r="M101" s="74">
        <v>11726.4</v>
      </c>
      <c r="N101" s="32"/>
      <c r="O101" s="32">
        <f t="shared" si="17"/>
        <v>11726.4</v>
      </c>
      <c r="P101" s="74">
        <v>873.6</v>
      </c>
      <c r="Q101" s="32"/>
      <c r="R101" s="32"/>
      <c r="S101" s="33">
        <f t="shared" si="18"/>
        <v>2052.12</v>
      </c>
      <c r="T101" s="32">
        <f t="shared" si="19"/>
        <v>351.79199999999997</v>
      </c>
      <c r="U101" s="75">
        <f t="shared" si="20"/>
        <v>872.44439999999997</v>
      </c>
      <c r="V101" s="32">
        <f t="shared" si="21"/>
        <v>234.52799999999999</v>
      </c>
      <c r="W101" s="74">
        <v>2814.34</v>
      </c>
      <c r="X101" s="74">
        <v>422.4</v>
      </c>
      <c r="Y101" s="74">
        <v>60.8</v>
      </c>
      <c r="Z101" s="74">
        <v>720.96</v>
      </c>
      <c r="AA101" s="74">
        <v>0</v>
      </c>
      <c r="AB101" s="74">
        <v>0</v>
      </c>
      <c r="AC101" s="74">
        <v>0</v>
      </c>
      <c r="AD101" s="74">
        <v>0</v>
      </c>
      <c r="AE101" s="32">
        <v>0</v>
      </c>
      <c r="AF101" s="32">
        <f t="shared" si="22"/>
        <v>199.34880000000001</v>
      </c>
      <c r="AG101" s="32">
        <f t="shared" si="30"/>
        <v>5159.616</v>
      </c>
      <c r="AH101" s="32">
        <f t="shared" si="23"/>
        <v>11970.511999999999</v>
      </c>
      <c r="AI101" s="32">
        <f t="shared" si="24"/>
        <v>24938.566666666666</v>
      </c>
      <c r="AJ101" s="32">
        <v>5863.2</v>
      </c>
      <c r="AK101" s="32">
        <f t="shared" si="25"/>
        <v>5863.2</v>
      </c>
      <c r="AL101" s="32">
        <v>876.2</v>
      </c>
      <c r="AM101" s="32">
        <f t="shared" si="26"/>
        <v>1496.3139999999999</v>
      </c>
      <c r="AN101" s="32">
        <f t="shared" si="27"/>
        <v>2493.8566666666666</v>
      </c>
      <c r="AO101" s="32">
        <f t="shared" si="28"/>
        <v>7481.57</v>
      </c>
      <c r="AP101" s="32">
        <f t="shared" si="29"/>
        <v>4488.942</v>
      </c>
      <c r="AQ101" s="32">
        <v>3580.6</v>
      </c>
      <c r="AR101" s="32"/>
      <c r="AS101" s="74"/>
      <c r="AT101" s="32"/>
      <c r="AU101" s="32"/>
      <c r="AV101" s="32"/>
      <c r="AW101" s="32"/>
      <c r="AX101" s="32"/>
      <c r="AY101" s="76">
        <f t="shared" si="32"/>
        <v>318157.37573333329</v>
      </c>
      <c r="AZ101" s="78"/>
      <c r="BA101" s="7"/>
      <c r="BB101" s="7"/>
    </row>
    <row r="102" spans="1:54" s="59" customFormat="1" x14ac:dyDescent="0.2">
      <c r="A102" s="24">
        <f t="shared" si="31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72">
        <v>39853</v>
      </c>
      <c r="G102" s="24"/>
      <c r="H102" s="71">
        <v>35</v>
      </c>
      <c r="I102" s="24" t="s">
        <v>102</v>
      </c>
      <c r="J102" s="70" t="s">
        <v>103</v>
      </c>
      <c r="K102" s="73" t="s">
        <v>70</v>
      </c>
      <c r="L102" s="70" t="s">
        <v>109</v>
      </c>
      <c r="M102" s="74">
        <v>12825.900000000001</v>
      </c>
      <c r="N102" s="32"/>
      <c r="O102" s="32">
        <f t="shared" si="17"/>
        <v>12825.900000000001</v>
      </c>
      <c r="P102" s="74">
        <v>955.5</v>
      </c>
      <c r="Q102" s="32"/>
      <c r="R102" s="32"/>
      <c r="S102" s="33">
        <f t="shared" si="18"/>
        <v>2244.5325000000003</v>
      </c>
      <c r="T102" s="32">
        <f t="shared" si="19"/>
        <v>384.77700000000004</v>
      </c>
      <c r="U102" s="75">
        <f t="shared" si="20"/>
        <v>923.46480000000008</v>
      </c>
      <c r="V102" s="32">
        <f t="shared" si="21"/>
        <v>256.51800000000003</v>
      </c>
      <c r="W102" s="74">
        <v>2565.1799999999998</v>
      </c>
      <c r="X102" s="74">
        <v>462</v>
      </c>
      <c r="Y102" s="74">
        <v>66.5</v>
      </c>
      <c r="Z102" s="74">
        <v>788.56</v>
      </c>
      <c r="AA102" s="74">
        <v>0</v>
      </c>
      <c r="AB102" s="74">
        <v>0</v>
      </c>
      <c r="AC102" s="74">
        <v>0</v>
      </c>
      <c r="AD102" s="74">
        <v>0</v>
      </c>
      <c r="AE102" s="32">
        <v>0</v>
      </c>
      <c r="AF102" s="32">
        <f t="shared" si="22"/>
        <v>218.04030000000003</v>
      </c>
      <c r="AG102" s="32">
        <f t="shared" si="30"/>
        <v>5643.3960000000006</v>
      </c>
      <c r="AH102" s="32">
        <f t="shared" si="23"/>
        <v>12682.464</v>
      </c>
      <c r="AI102" s="32">
        <f t="shared" si="24"/>
        <v>26421.800000000003</v>
      </c>
      <c r="AJ102" s="32">
        <v>6412.95</v>
      </c>
      <c r="AK102" s="32">
        <f t="shared" si="25"/>
        <v>6412.9500000000007</v>
      </c>
      <c r="AL102" s="32">
        <v>876.2</v>
      </c>
      <c r="AM102" s="32">
        <f t="shared" si="26"/>
        <v>1585.308</v>
      </c>
      <c r="AN102" s="32">
        <f t="shared" si="27"/>
        <v>2642.1800000000003</v>
      </c>
      <c r="AO102" s="32">
        <f t="shared" si="28"/>
        <v>7926.5400000000009</v>
      </c>
      <c r="AP102" s="32">
        <f t="shared" si="29"/>
        <v>4755.924</v>
      </c>
      <c r="AQ102" s="32">
        <v>3580.6</v>
      </c>
      <c r="AR102" s="32">
        <f>(M102+W102+X102)/30*20</f>
        <v>10568.720000000001</v>
      </c>
      <c r="AS102" s="74"/>
      <c r="AT102" s="32"/>
      <c r="AU102" s="32"/>
      <c r="AV102" s="32"/>
      <c r="AW102" s="32"/>
      <c r="AX102" s="32"/>
      <c r="AY102" s="76">
        <f t="shared" si="32"/>
        <v>349800.70320000011</v>
      </c>
      <c r="AZ102" s="78"/>
      <c r="BA102" s="7"/>
      <c r="BB102" s="7"/>
    </row>
    <row r="103" spans="1:54" s="59" customFormat="1" x14ac:dyDescent="0.2">
      <c r="A103" s="24">
        <f t="shared" si="31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72">
        <v>40771</v>
      </c>
      <c r="G103" s="24"/>
      <c r="H103" s="71">
        <v>19</v>
      </c>
      <c r="I103" s="24" t="s">
        <v>102</v>
      </c>
      <c r="J103" s="70" t="s">
        <v>103</v>
      </c>
      <c r="K103" s="73" t="s">
        <v>70</v>
      </c>
      <c r="L103" s="70" t="s">
        <v>109</v>
      </c>
      <c r="M103" s="74">
        <v>6962.7</v>
      </c>
      <c r="N103" s="32"/>
      <c r="O103" s="32">
        <f t="shared" si="17"/>
        <v>6962.7</v>
      </c>
      <c r="P103" s="74">
        <v>518.70000000000005</v>
      </c>
      <c r="Q103" s="32"/>
      <c r="R103" s="32"/>
      <c r="S103" s="33">
        <f t="shared" si="18"/>
        <v>1218.4724999999999</v>
      </c>
      <c r="T103" s="32">
        <f t="shared" si="19"/>
        <v>208.881</v>
      </c>
      <c r="U103" s="75">
        <f t="shared" si="20"/>
        <v>484.60439999999994</v>
      </c>
      <c r="V103" s="32">
        <f t="shared" si="21"/>
        <v>139.25399999999999</v>
      </c>
      <c r="W103" s="74">
        <v>1114.04</v>
      </c>
      <c r="X103" s="74">
        <v>250.8</v>
      </c>
      <c r="Y103" s="74">
        <v>36.1</v>
      </c>
      <c r="Z103" s="74">
        <v>428.08</v>
      </c>
      <c r="AA103" s="74">
        <v>0</v>
      </c>
      <c r="AB103" s="74">
        <v>0</v>
      </c>
      <c r="AC103" s="74">
        <v>0</v>
      </c>
      <c r="AD103" s="74">
        <v>0</v>
      </c>
      <c r="AE103" s="32">
        <v>0</v>
      </c>
      <c r="AF103" s="32">
        <f t="shared" si="22"/>
        <v>118.36590000000001</v>
      </c>
      <c r="AG103" s="32">
        <f t="shared" si="30"/>
        <v>3063.5879999999997</v>
      </c>
      <c r="AH103" s="32">
        <f t="shared" si="23"/>
        <v>6662.0319999999992</v>
      </c>
      <c r="AI103" s="32">
        <f t="shared" si="24"/>
        <v>13879.233333333332</v>
      </c>
      <c r="AJ103" s="32">
        <v>3481.35</v>
      </c>
      <c r="AK103" s="32">
        <f t="shared" si="25"/>
        <v>3481.35</v>
      </c>
      <c r="AL103" s="32">
        <v>876.2</v>
      </c>
      <c r="AM103" s="32">
        <f t="shared" si="26"/>
        <v>832.75399999999991</v>
      </c>
      <c r="AN103" s="32">
        <f t="shared" si="27"/>
        <v>1387.9233333333332</v>
      </c>
      <c r="AO103" s="32">
        <f t="shared" si="28"/>
        <v>4163.7699999999995</v>
      </c>
      <c r="AP103" s="32">
        <f t="shared" si="29"/>
        <v>2498.2619999999997</v>
      </c>
      <c r="AQ103" s="32">
        <v>2614.85</v>
      </c>
      <c r="AR103" s="32"/>
      <c r="AS103" s="74"/>
      <c r="AT103" s="32"/>
      <c r="AU103" s="32"/>
      <c r="AV103" s="32"/>
      <c r="AW103" s="32"/>
      <c r="AX103" s="32"/>
      <c r="AY103" s="76">
        <f t="shared" si="32"/>
        <v>180701.28626666669</v>
      </c>
      <c r="AZ103" s="78"/>
      <c r="BA103" s="7"/>
      <c r="BB103" s="7"/>
    </row>
    <row r="104" spans="1:54" s="59" customFormat="1" x14ac:dyDescent="0.2">
      <c r="A104" s="24">
        <f t="shared" si="31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72">
        <v>40946</v>
      </c>
      <c r="G104" s="24"/>
      <c r="H104" s="71">
        <v>27</v>
      </c>
      <c r="I104" s="24" t="s">
        <v>102</v>
      </c>
      <c r="J104" s="70" t="s">
        <v>103</v>
      </c>
      <c r="K104" s="73" t="s">
        <v>70</v>
      </c>
      <c r="L104" s="70" t="s">
        <v>109</v>
      </c>
      <c r="M104" s="74">
        <v>9894.3000000000011</v>
      </c>
      <c r="N104" s="32"/>
      <c r="O104" s="32">
        <f t="shared" si="17"/>
        <v>9894.3000000000011</v>
      </c>
      <c r="P104" s="74">
        <v>737.1</v>
      </c>
      <c r="Q104" s="32"/>
      <c r="R104" s="32"/>
      <c r="S104" s="33">
        <f t="shared" si="18"/>
        <v>1731.5025000000001</v>
      </c>
      <c r="T104" s="32">
        <f t="shared" si="19"/>
        <v>296.82900000000001</v>
      </c>
      <c r="U104" s="75">
        <f t="shared" si="20"/>
        <v>676.7700000000001</v>
      </c>
      <c r="V104" s="32">
        <f t="shared" si="21"/>
        <v>197.88600000000002</v>
      </c>
      <c r="W104" s="74">
        <v>1385.2</v>
      </c>
      <c r="X104" s="74">
        <v>356.4</v>
      </c>
      <c r="Y104" s="74">
        <v>51.3</v>
      </c>
      <c r="Z104" s="74">
        <v>608.32000000000005</v>
      </c>
      <c r="AA104" s="74">
        <v>0</v>
      </c>
      <c r="AB104" s="74">
        <v>0</v>
      </c>
      <c r="AC104" s="74">
        <v>0</v>
      </c>
      <c r="AD104" s="74">
        <v>0</v>
      </c>
      <c r="AE104" s="32">
        <v>0</v>
      </c>
      <c r="AF104" s="32">
        <f t="shared" si="22"/>
        <v>168.20310000000003</v>
      </c>
      <c r="AG104" s="32">
        <f t="shared" si="30"/>
        <v>4353.4920000000002</v>
      </c>
      <c r="AH104" s="32">
        <f t="shared" si="23"/>
        <v>9308.7200000000012</v>
      </c>
      <c r="AI104" s="32">
        <f t="shared" si="24"/>
        <v>19393.166666666672</v>
      </c>
      <c r="AJ104" s="32">
        <v>4947.1499999999996</v>
      </c>
      <c r="AK104" s="32">
        <f t="shared" si="25"/>
        <v>4947.1500000000005</v>
      </c>
      <c r="AL104" s="32">
        <v>876.2</v>
      </c>
      <c r="AM104" s="32">
        <f t="shared" si="26"/>
        <v>1163.5900000000001</v>
      </c>
      <c r="AN104" s="32">
        <f t="shared" si="27"/>
        <v>1939.3166666666671</v>
      </c>
      <c r="AO104" s="32">
        <f t="shared" si="28"/>
        <v>5817.9500000000007</v>
      </c>
      <c r="AP104" s="32">
        <f t="shared" si="29"/>
        <v>3490.7700000000004</v>
      </c>
      <c r="AQ104" s="32">
        <v>3580.6</v>
      </c>
      <c r="AR104" s="32"/>
      <c r="AS104" s="74"/>
      <c r="AT104" s="32"/>
      <c r="AU104" s="32"/>
      <c r="AV104" s="32"/>
      <c r="AW104" s="32"/>
      <c r="AX104" s="32"/>
      <c r="AY104" s="76">
        <f t="shared" si="32"/>
        <v>253063.83253333336</v>
      </c>
      <c r="AZ104" s="78"/>
      <c r="BA104" s="7"/>
      <c r="BB104" s="7"/>
    </row>
    <row r="105" spans="1:54" s="59" customFormat="1" x14ac:dyDescent="0.2">
      <c r="A105" s="24">
        <f t="shared" si="31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72">
        <v>40911</v>
      </c>
      <c r="G105" s="24"/>
      <c r="H105" s="71">
        <v>30</v>
      </c>
      <c r="I105" s="24" t="s">
        <v>102</v>
      </c>
      <c r="J105" s="70" t="s">
        <v>103</v>
      </c>
      <c r="K105" s="73" t="s">
        <v>70</v>
      </c>
      <c r="L105" s="70" t="s">
        <v>109</v>
      </c>
      <c r="M105" s="74">
        <v>10993.5</v>
      </c>
      <c r="N105" s="32"/>
      <c r="O105" s="32">
        <f t="shared" si="17"/>
        <v>10993.5</v>
      </c>
      <c r="P105" s="74">
        <v>819</v>
      </c>
      <c r="Q105" s="32"/>
      <c r="R105" s="32"/>
      <c r="S105" s="33">
        <f t="shared" si="18"/>
        <v>1923.8625</v>
      </c>
      <c r="T105" s="32">
        <f t="shared" si="19"/>
        <v>329.80500000000001</v>
      </c>
      <c r="U105" s="75">
        <f t="shared" si="20"/>
        <v>751.95600000000002</v>
      </c>
      <c r="V105" s="32">
        <f t="shared" si="21"/>
        <v>219.87</v>
      </c>
      <c r="W105" s="74">
        <v>1539.1</v>
      </c>
      <c r="X105" s="74">
        <v>396</v>
      </c>
      <c r="Y105" s="74">
        <v>57</v>
      </c>
      <c r="Z105" s="74">
        <v>675.9</v>
      </c>
      <c r="AA105" s="74">
        <v>0</v>
      </c>
      <c r="AB105" s="74">
        <v>0</v>
      </c>
      <c r="AC105" s="74">
        <v>0</v>
      </c>
      <c r="AD105" s="74">
        <v>0</v>
      </c>
      <c r="AE105" s="32">
        <v>0</v>
      </c>
      <c r="AF105" s="32">
        <f t="shared" si="22"/>
        <v>186.88950000000003</v>
      </c>
      <c r="AG105" s="32">
        <f t="shared" si="30"/>
        <v>4837.1400000000003</v>
      </c>
      <c r="AH105" s="32">
        <f t="shared" si="23"/>
        <v>10342.879999999999</v>
      </c>
      <c r="AI105" s="32">
        <f t="shared" si="24"/>
        <v>21547.666666666664</v>
      </c>
      <c r="AJ105" s="32">
        <v>5496.75</v>
      </c>
      <c r="AK105" s="32">
        <f t="shared" si="25"/>
        <v>5496.75</v>
      </c>
      <c r="AL105" s="32">
        <v>876.2</v>
      </c>
      <c r="AM105" s="32">
        <f t="shared" si="26"/>
        <v>1292.8599999999999</v>
      </c>
      <c r="AN105" s="32">
        <f t="shared" si="27"/>
        <v>2154.7666666666664</v>
      </c>
      <c r="AO105" s="32">
        <f t="shared" si="28"/>
        <v>6464.3</v>
      </c>
      <c r="AP105" s="32">
        <f t="shared" si="29"/>
        <v>3878.58</v>
      </c>
      <c r="AQ105" s="32">
        <v>3580.6</v>
      </c>
      <c r="AR105" s="32"/>
      <c r="AS105" s="74"/>
      <c r="AT105" s="32"/>
      <c r="AU105" s="32"/>
      <c r="AV105" s="32"/>
      <c r="AW105" s="32"/>
      <c r="AX105" s="32"/>
      <c r="AY105" s="76">
        <f t="shared" si="32"/>
        <v>280683.08933333337</v>
      </c>
      <c r="AZ105" s="78"/>
      <c r="BA105" s="7"/>
      <c r="BB105" s="7"/>
    </row>
    <row r="106" spans="1:54" s="59" customFormat="1" x14ac:dyDescent="0.2">
      <c r="A106" s="24">
        <f t="shared" si="31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72">
        <v>41869</v>
      </c>
      <c r="G106" s="24"/>
      <c r="H106" s="71">
        <v>36</v>
      </c>
      <c r="I106" s="24" t="s">
        <v>102</v>
      </c>
      <c r="J106" s="70" t="s">
        <v>103</v>
      </c>
      <c r="K106" s="73" t="s">
        <v>70</v>
      </c>
      <c r="L106" s="70" t="s">
        <v>109</v>
      </c>
      <c r="M106" s="74">
        <v>13192.2</v>
      </c>
      <c r="N106" s="32"/>
      <c r="O106" s="32">
        <f t="shared" si="17"/>
        <v>13192.2</v>
      </c>
      <c r="P106" s="74">
        <v>982.8</v>
      </c>
      <c r="Q106" s="32"/>
      <c r="R106" s="32"/>
      <c r="S106" s="33">
        <f t="shared" si="18"/>
        <v>2308.6349999999998</v>
      </c>
      <c r="T106" s="32">
        <f t="shared" si="19"/>
        <v>395.76600000000002</v>
      </c>
      <c r="U106" s="75">
        <f t="shared" si="20"/>
        <v>870.68520000000001</v>
      </c>
      <c r="V106" s="32">
        <f t="shared" si="21"/>
        <v>263.84399999999999</v>
      </c>
      <c r="W106" s="74">
        <v>1319.22</v>
      </c>
      <c r="X106" s="74">
        <v>475.2</v>
      </c>
      <c r="Y106" s="74">
        <v>68.400000000000006</v>
      </c>
      <c r="Z106" s="74">
        <v>811.08</v>
      </c>
      <c r="AA106" s="74">
        <v>0</v>
      </c>
      <c r="AB106" s="74">
        <v>0</v>
      </c>
      <c r="AC106" s="74">
        <v>0</v>
      </c>
      <c r="AD106" s="74">
        <v>0</v>
      </c>
      <c r="AE106" s="32">
        <v>0</v>
      </c>
      <c r="AF106" s="32">
        <f t="shared" si="22"/>
        <v>224.26740000000004</v>
      </c>
      <c r="AG106" s="32">
        <f t="shared" si="30"/>
        <v>5804.5680000000002</v>
      </c>
      <c r="AH106" s="32">
        <f t="shared" si="23"/>
        <v>11989.296</v>
      </c>
      <c r="AI106" s="32">
        <f t="shared" si="24"/>
        <v>24977.7</v>
      </c>
      <c r="AJ106" s="32">
        <v>6596.1</v>
      </c>
      <c r="AK106" s="32">
        <f t="shared" si="25"/>
        <v>6596.1</v>
      </c>
      <c r="AL106" s="32">
        <v>876.2</v>
      </c>
      <c r="AM106" s="32">
        <f t="shared" si="26"/>
        <v>1498.662</v>
      </c>
      <c r="AN106" s="32">
        <f t="shared" si="27"/>
        <v>2497.77</v>
      </c>
      <c r="AO106" s="32">
        <f t="shared" si="28"/>
        <v>7493.31</v>
      </c>
      <c r="AP106" s="32">
        <f t="shared" si="29"/>
        <v>4495.9859999999999</v>
      </c>
      <c r="AQ106" s="32">
        <v>3580.6</v>
      </c>
      <c r="AR106" s="32"/>
      <c r="AS106" s="74"/>
      <c r="AT106" s="32"/>
      <c r="AU106" s="32"/>
      <c r="AV106" s="32"/>
      <c r="AW106" s="32"/>
      <c r="AX106" s="32"/>
      <c r="AY106" s="76">
        <f t="shared" si="32"/>
        <v>327351.46320000006</v>
      </c>
      <c r="AZ106" s="78"/>
      <c r="BA106" s="7"/>
      <c r="BB106" s="7"/>
    </row>
    <row r="107" spans="1:54" s="59" customFormat="1" x14ac:dyDescent="0.2">
      <c r="A107" s="24">
        <f t="shared" si="31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72">
        <v>42402</v>
      </c>
      <c r="G107" s="24"/>
      <c r="H107" s="71">
        <v>34</v>
      </c>
      <c r="I107" s="24" t="s">
        <v>102</v>
      </c>
      <c r="J107" s="70" t="s">
        <v>103</v>
      </c>
      <c r="K107" s="73" t="s">
        <v>70</v>
      </c>
      <c r="L107" s="70" t="s">
        <v>109</v>
      </c>
      <c r="M107" s="74">
        <v>12459.3</v>
      </c>
      <c r="N107" s="32"/>
      <c r="O107" s="32">
        <f t="shared" si="17"/>
        <v>12459.3</v>
      </c>
      <c r="P107" s="74">
        <v>928.2</v>
      </c>
      <c r="Q107" s="32"/>
      <c r="R107" s="32"/>
      <c r="S107" s="33">
        <f t="shared" si="18"/>
        <v>2180.3774999999996</v>
      </c>
      <c r="T107" s="32">
        <f t="shared" si="19"/>
        <v>373.77899999999994</v>
      </c>
      <c r="U107" s="75">
        <f t="shared" si="20"/>
        <v>747.55799999999988</v>
      </c>
      <c r="V107" s="32">
        <f t="shared" si="21"/>
        <v>249.18599999999998</v>
      </c>
      <c r="W107" s="74">
        <v>0</v>
      </c>
      <c r="X107" s="74">
        <v>448.8</v>
      </c>
      <c r="Y107" s="74">
        <v>64.599999999999994</v>
      </c>
      <c r="Z107" s="74">
        <v>766.02</v>
      </c>
      <c r="AA107" s="74">
        <v>0</v>
      </c>
      <c r="AB107" s="74">
        <v>0</v>
      </c>
      <c r="AC107" s="74">
        <v>0</v>
      </c>
      <c r="AD107" s="74">
        <v>0</v>
      </c>
      <c r="AE107" s="32">
        <v>0</v>
      </c>
      <c r="AF107" s="32">
        <f t="shared" si="22"/>
        <v>211.8081</v>
      </c>
      <c r="AG107" s="32">
        <f t="shared" si="30"/>
        <v>5482.0919999999996</v>
      </c>
      <c r="AH107" s="32">
        <f t="shared" si="23"/>
        <v>10326.479999999998</v>
      </c>
      <c r="AI107" s="32">
        <f t="shared" si="24"/>
        <v>21513.499999999996</v>
      </c>
      <c r="AJ107" s="32">
        <v>6229.65</v>
      </c>
      <c r="AK107" s="32">
        <f t="shared" si="25"/>
        <v>6229.65</v>
      </c>
      <c r="AL107" s="32">
        <v>876.2</v>
      </c>
      <c r="AM107" s="32">
        <f t="shared" si="26"/>
        <v>1290.8099999999997</v>
      </c>
      <c r="AN107" s="32">
        <f t="shared" si="27"/>
        <v>2151.3499999999995</v>
      </c>
      <c r="AO107" s="32">
        <f t="shared" si="28"/>
        <v>6454.0499999999993</v>
      </c>
      <c r="AP107" s="32">
        <f t="shared" si="29"/>
        <v>3872.4299999999994</v>
      </c>
      <c r="AQ107" s="32">
        <v>3580.6</v>
      </c>
      <c r="AR107" s="32"/>
      <c r="AS107" s="74"/>
      <c r="AT107" s="32"/>
      <c r="AU107" s="32"/>
      <c r="AV107" s="32"/>
      <c r="AW107" s="32"/>
      <c r="AX107" s="32"/>
      <c r="AY107" s="76">
        <f t="shared" si="32"/>
        <v>289162.35519999993</v>
      </c>
      <c r="AZ107" s="78"/>
      <c r="BA107" s="7"/>
      <c r="BB107" s="7"/>
    </row>
    <row r="108" spans="1:54" s="59" customFormat="1" x14ac:dyDescent="0.2">
      <c r="A108" s="24">
        <f t="shared" si="31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72">
        <v>41876</v>
      </c>
      <c r="G108" s="24"/>
      <c r="H108" s="71">
        <v>24</v>
      </c>
      <c r="I108" s="24" t="s">
        <v>102</v>
      </c>
      <c r="J108" s="70" t="s">
        <v>103</v>
      </c>
      <c r="K108" s="73" t="s">
        <v>70</v>
      </c>
      <c r="L108" s="70" t="s">
        <v>109</v>
      </c>
      <c r="M108" s="74">
        <v>8794.7999999999993</v>
      </c>
      <c r="N108" s="32"/>
      <c r="O108" s="32">
        <f t="shared" si="17"/>
        <v>8794.7999999999993</v>
      </c>
      <c r="P108" s="74">
        <v>655.20000000000005</v>
      </c>
      <c r="Q108" s="32"/>
      <c r="R108" s="32"/>
      <c r="S108" s="33">
        <f t="shared" si="18"/>
        <v>1539.0899999999997</v>
      </c>
      <c r="T108" s="32">
        <f t="shared" si="19"/>
        <v>263.84399999999999</v>
      </c>
      <c r="U108" s="75">
        <f t="shared" si="20"/>
        <v>580.45679999999993</v>
      </c>
      <c r="V108" s="32">
        <f t="shared" si="21"/>
        <v>175.89599999999999</v>
      </c>
      <c r="W108" s="74">
        <v>879.48</v>
      </c>
      <c r="X108" s="74">
        <v>316.8</v>
      </c>
      <c r="Y108" s="74">
        <v>45.6</v>
      </c>
      <c r="Z108" s="74">
        <v>540.72</v>
      </c>
      <c r="AA108" s="74">
        <v>0</v>
      </c>
      <c r="AB108" s="74">
        <v>0</v>
      </c>
      <c r="AC108" s="74">
        <v>0</v>
      </c>
      <c r="AD108" s="74">
        <v>0</v>
      </c>
      <c r="AE108" s="32">
        <v>0</v>
      </c>
      <c r="AF108" s="32">
        <f t="shared" si="22"/>
        <v>149.51159999999999</v>
      </c>
      <c r="AG108" s="32">
        <f t="shared" si="30"/>
        <v>3869.7119999999995</v>
      </c>
      <c r="AH108" s="32">
        <f t="shared" si="23"/>
        <v>7992.8639999999987</v>
      </c>
      <c r="AI108" s="32">
        <f t="shared" si="24"/>
        <v>16651.799999999996</v>
      </c>
      <c r="AJ108" s="32">
        <v>4397.3999999999996</v>
      </c>
      <c r="AK108" s="32">
        <f t="shared" si="25"/>
        <v>4397.3999999999996</v>
      </c>
      <c r="AL108" s="32">
        <v>876.2</v>
      </c>
      <c r="AM108" s="32">
        <f t="shared" si="26"/>
        <v>999.10799999999983</v>
      </c>
      <c r="AN108" s="32">
        <f t="shared" si="27"/>
        <v>1665.1799999999998</v>
      </c>
      <c r="AO108" s="32">
        <f t="shared" si="28"/>
        <v>4995.5399999999991</v>
      </c>
      <c r="AP108" s="32">
        <f t="shared" si="29"/>
        <v>2997.3239999999996</v>
      </c>
      <c r="AQ108" s="32">
        <v>3580.6</v>
      </c>
      <c r="AR108" s="32"/>
      <c r="AS108" s="74"/>
      <c r="AT108" s="32"/>
      <c r="AU108" s="32"/>
      <c r="AV108" s="32"/>
      <c r="AW108" s="32"/>
      <c r="AX108" s="32"/>
      <c r="AY108" s="76">
        <f t="shared" si="32"/>
        <v>219719.90879999998</v>
      </c>
      <c r="AZ108" s="78"/>
      <c r="BA108" s="7"/>
      <c r="BB108" s="7"/>
    </row>
    <row r="109" spans="1:54" s="59" customFormat="1" x14ac:dyDescent="0.2">
      <c r="A109" s="24">
        <f t="shared" si="31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72">
        <v>41869</v>
      </c>
      <c r="G109" s="24"/>
      <c r="H109" s="71">
        <v>28</v>
      </c>
      <c r="I109" s="24" t="s">
        <v>102</v>
      </c>
      <c r="J109" s="70" t="s">
        <v>103</v>
      </c>
      <c r="K109" s="73" t="s">
        <v>70</v>
      </c>
      <c r="L109" s="70" t="s">
        <v>109</v>
      </c>
      <c r="M109" s="74">
        <v>10260.6</v>
      </c>
      <c r="N109" s="32"/>
      <c r="O109" s="32">
        <f t="shared" si="17"/>
        <v>10260.6</v>
      </c>
      <c r="P109" s="74">
        <v>764.4</v>
      </c>
      <c r="Q109" s="32"/>
      <c r="R109" s="32"/>
      <c r="S109" s="33">
        <f t="shared" si="18"/>
        <v>1795.605</v>
      </c>
      <c r="T109" s="32">
        <f t="shared" si="19"/>
        <v>307.81799999999998</v>
      </c>
      <c r="U109" s="75">
        <f t="shared" si="20"/>
        <v>677.19959999999992</v>
      </c>
      <c r="V109" s="32">
        <f t="shared" si="21"/>
        <v>205.21200000000002</v>
      </c>
      <c r="W109" s="74">
        <v>1026.06</v>
      </c>
      <c r="X109" s="74">
        <v>369.6</v>
      </c>
      <c r="Y109" s="74">
        <v>53.2</v>
      </c>
      <c r="Z109" s="74">
        <v>630.84</v>
      </c>
      <c r="AA109" s="74">
        <v>0</v>
      </c>
      <c r="AB109" s="74">
        <v>0</v>
      </c>
      <c r="AC109" s="74">
        <v>0</v>
      </c>
      <c r="AD109" s="74">
        <v>0</v>
      </c>
      <c r="AE109" s="32">
        <v>0</v>
      </c>
      <c r="AF109" s="32">
        <f t="shared" si="22"/>
        <v>174.43020000000001</v>
      </c>
      <c r="AG109" s="32">
        <f t="shared" si="30"/>
        <v>4514.6640000000007</v>
      </c>
      <c r="AH109" s="32">
        <f t="shared" si="23"/>
        <v>9325.0080000000016</v>
      </c>
      <c r="AI109" s="32">
        <f t="shared" si="24"/>
        <v>19427.100000000002</v>
      </c>
      <c r="AJ109" s="32">
        <v>5130.3</v>
      </c>
      <c r="AK109" s="32">
        <f t="shared" si="25"/>
        <v>5130.3</v>
      </c>
      <c r="AL109" s="32">
        <v>876.2</v>
      </c>
      <c r="AM109" s="32">
        <f t="shared" si="26"/>
        <v>1165.6260000000002</v>
      </c>
      <c r="AN109" s="32">
        <f t="shared" si="27"/>
        <v>1942.71</v>
      </c>
      <c r="AO109" s="32">
        <f t="shared" si="28"/>
        <v>5828.13</v>
      </c>
      <c r="AP109" s="32">
        <f t="shared" si="29"/>
        <v>3496.8780000000002</v>
      </c>
      <c r="AQ109" s="32">
        <v>3580.6</v>
      </c>
      <c r="AR109" s="32"/>
      <c r="AS109" s="74"/>
      <c r="AT109" s="32"/>
      <c r="AU109" s="32"/>
      <c r="AV109" s="32"/>
      <c r="AW109" s="32"/>
      <c r="AX109" s="32"/>
      <c r="AY109" s="76">
        <f t="shared" si="32"/>
        <v>255597.09359999999</v>
      </c>
      <c r="AZ109" s="78"/>
      <c r="BA109" s="7"/>
      <c r="BB109" s="7"/>
    </row>
    <row r="110" spans="1:54" s="59" customFormat="1" x14ac:dyDescent="0.2">
      <c r="A110" s="24">
        <f t="shared" si="31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72">
        <v>41869</v>
      </c>
      <c r="G110" s="24"/>
      <c r="H110" s="71">
        <v>35</v>
      </c>
      <c r="I110" s="24" t="s">
        <v>102</v>
      </c>
      <c r="J110" s="70" t="s">
        <v>103</v>
      </c>
      <c r="K110" s="73" t="s">
        <v>70</v>
      </c>
      <c r="L110" s="70" t="s">
        <v>109</v>
      </c>
      <c r="M110" s="74">
        <v>12825.9</v>
      </c>
      <c r="N110" s="32"/>
      <c r="O110" s="32">
        <f t="shared" si="17"/>
        <v>12825.9</v>
      </c>
      <c r="P110" s="74">
        <v>955.5</v>
      </c>
      <c r="Q110" s="32"/>
      <c r="R110" s="32"/>
      <c r="S110" s="33">
        <f t="shared" si="18"/>
        <v>2244.5324999999998</v>
      </c>
      <c r="T110" s="32">
        <f t="shared" si="19"/>
        <v>384.77699999999999</v>
      </c>
      <c r="U110" s="75">
        <f t="shared" si="20"/>
        <v>846.51</v>
      </c>
      <c r="V110" s="32">
        <f t="shared" si="21"/>
        <v>256.51799999999997</v>
      </c>
      <c r="W110" s="74">
        <v>1282.5999999999999</v>
      </c>
      <c r="X110" s="74">
        <v>462</v>
      </c>
      <c r="Y110" s="74">
        <v>66.5</v>
      </c>
      <c r="Z110" s="74">
        <v>788.56</v>
      </c>
      <c r="AA110" s="74">
        <v>0</v>
      </c>
      <c r="AB110" s="74">
        <v>0</v>
      </c>
      <c r="AC110" s="74">
        <v>0</v>
      </c>
      <c r="AD110" s="74">
        <v>0</v>
      </c>
      <c r="AE110" s="32">
        <v>0</v>
      </c>
      <c r="AF110" s="32">
        <f t="shared" si="22"/>
        <v>218.0403</v>
      </c>
      <c r="AG110" s="32">
        <f t="shared" si="30"/>
        <v>5643.3959999999997</v>
      </c>
      <c r="AH110" s="32">
        <f t="shared" si="23"/>
        <v>11656.4</v>
      </c>
      <c r="AI110" s="32">
        <f t="shared" si="24"/>
        <v>24284.166666666668</v>
      </c>
      <c r="AJ110" s="32">
        <v>6412.95</v>
      </c>
      <c r="AK110" s="32">
        <f t="shared" si="25"/>
        <v>6412.95</v>
      </c>
      <c r="AL110" s="32">
        <v>876.2</v>
      </c>
      <c r="AM110" s="32">
        <f t="shared" si="26"/>
        <v>1457.05</v>
      </c>
      <c r="AN110" s="32">
        <f t="shared" si="27"/>
        <v>2428.4166666666665</v>
      </c>
      <c r="AO110" s="32">
        <f t="shared" si="28"/>
        <v>7285.25</v>
      </c>
      <c r="AP110" s="32">
        <f t="shared" si="29"/>
        <v>4371.1499999999996</v>
      </c>
      <c r="AQ110" s="32">
        <v>3580.6</v>
      </c>
      <c r="AR110" s="32"/>
      <c r="AS110" s="74"/>
      <c r="AT110" s="32"/>
      <c r="AU110" s="32"/>
      <c r="AV110" s="32"/>
      <c r="AW110" s="32"/>
      <c r="AX110" s="32"/>
      <c r="AY110" s="76">
        <f t="shared" si="32"/>
        <v>318385.78293333325</v>
      </c>
      <c r="AZ110" s="78"/>
      <c r="BA110" s="7"/>
      <c r="BB110" s="7"/>
    </row>
    <row r="111" spans="1:54" s="59" customFormat="1" x14ac:dyDescent="0.2">
      <c r="A111" s="24">
        <f t="shared" si="31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72">
        <v>41869</v>
      </c>
      <c r="G111" s="24"/>
      <c r="H111" s="71">
        <v>30</v>
      </c>
      <c r="I111" s="24" t="s">
        <v>102</v>
      </c>
      <c r="J111" s="70" t="s">
        <v>103</v>
      </c>
      <c r="K111" s="73" t="s">
        <v>70</v>
      </c>
      <c r="L111" s="70" t="s">
        <v>109</v>
      </c>
      <c r="M111" s="74">
        <v>10993.5</v>
      </c>
      <c r="N111" s="32"/>
      <c r="O111" s="32">
        <f t="shared" si="17"/>
        <v>10993.5</v>
      </c>
      <c r="P111" s="74">
        <v>819</v>
      </c>
      <c r="Q111" s="32"/>
      <c r="R111" s="32"/>
      <c r="S111" s="33">
        <f t="shared" si="18"/>
        <v>1923.8625</v>
      </c>
      <c r="T111" s="32">
        <f t="shared" si="19"/>
        <v>329.80500000000001</v>
      </c>
      <c r="U111" s="75">
        <f t="shared" si="20"/>
        <v>725.57159999999999</v>
      </c>
      <c r="V111" s="32">
        <f t="shared" si="21"/>
        <v>219.87</v>
      </c>
      <c r="W111" s="74">
        <v>1099.3599999999999</v>
      </c>
      <c r="X111" s="74">
        <v>396</v>
      </c>
      <c r="Y111" s="74">
        <v>57</v>
      </c>
      <c r="Z111" s="74">
        <v>675.9</v>
      </c>
      <c r="AA111" s="74">
        <v>0</v>
      </c>
      <c r="AB111" s="74">
        <v>0</v>
      </c>
      <c r="AC111" s="74">
        <v>0</v>
      </c>
      <c r="AD111" s="74">
        <v>0</v>
      </c>
      <c r="AE111" s="32">
        <v>0</v>
      </c>
      <c r="AF111" s="32">
        <f t="shared" si="22"/>
        <v>186.88950000000003</v>
      </c>
      <c r="AG111" s="32">
        <f t="shared" si="30"/>
        <v>4837.1400000000003</v>
      </c>
      <c r="AH111" s="32">
        <f t="shared" si="23"/>
        <v>9991.0879999999997</v>
      </c>
      <c r="AI111" s="32">
        <f t="shared" si="24"/>
        <v>20814.766666666666</v>
      </c>
      <c r="AJ111" s="32">
        <v>5496.75</v>
      </c>
      <c r="AK111" s="32">
        <f t="shared" si="25"/>
        <v>5496.75</v>
      </c>
      <c r="AL111" s="32">
        <v>876.2</v>
      </c>
      <c r="AM111" s="32">
        <f t="shared" si="26"/>
        <v>1248.886</v>
      </c>
      <c r="AN111" s="32">
        <f t="shared" si="27"/>
        <v>2081.4766666666669</v>
      </c>
      <c r="AO111" s="32">
        <f t="shared" si="28"/>
        <v>6244.43</v>
      </c>
      <c r="AP111" s="32">
        <f t="shared" si="29"/>
        <v>3746.6580000000004</v>
      </c>
      <c r="AQ111" s="32">
        <v>3580.6</v>
      </c>
      <c r="AR111" s="32"/>
      <c r="AS111" s="74"/>
      <c r="AT111" s="32"/>
      <c r="AU111" s="32"/>
      <c r="AV111" s="32"/>
      <c r="AW111" s="32"/>
      <c r="AX111" s="32"/>
      <c r="AY111" s="76">
        <f t="shared" si="32"/>
        <v>273535.8485333334</v>
      </c>
      <c r="AZ111" s="78"/>
      <c r="BA111" s="7"/>
      <c r="BB111" s="7"/>
    </row>
    <row r="112" spans="1:54" s="59" customFormat="1" x14ac:dyDescent="0.2">
      <c r="A112" s="24">
        <f t="shared" si="31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72">
        <v>41876</v>
      </c>
      <c r="G112" s="24"/>
      <c r="H112" s="71">
        <v>12</v>
      </c>
      <c r="I112" s="24" t="s">
        <v>102</v>
      </c>
      <c r="J112" s="70" t="s">
        <v>103</v>
      </c>
      <c r="K112" s="73" t="s">
        <v>70</v>
      </c>
      <c r="L112" s="70" t="s">
        <v>109</v>
      </c>
      <c r="M112" s="74">
        <v>4397.4000000000005</v>
      </c>
      <c r="N112" s="32"/>
      <c r="O112" s="32">
        <f t="shared" si="17"/>
        <v>4397.4000000000005</v>
      </c>
      <c r="P112" s="74">
        <v>327.60000000000002</v>
      </c>
      <c r="Q112" s="32"/>
      <c r="R112" s="32"/>
      <c r="S112" s="33">
        <f t="shared" si="18"/>
        <v>769.54500000000007</v>
      </c>
      <c r="T112" s="32">
        <f t="shared" si="19"/>
        <v>131.92200000000003</v>
      </c>
      <c r="U112" s="75">
        <f t="shared" si="20"/>
        <v>290.22840000000002</v>
      </c>
      <c r="V112" s="32">
        <f t="shared" si="21"/>
        <v>87.948000000000008</v>
      </c>
      <c r="W112" s="74">
        <v>439.74</v>
      </c>
      <c r="X112" s="74">
        <v>158.4</v>
      </c>
      <c r="Y112" s="74">
        <v>22.8</v>
      </c>
      <c r="Z112" s="74">
        <v>270.36</v>
      </c>
      <c r="AA112" s="74">
        <v>0</v>
      </c>
      <c r="AB112" s="74">
        <v>0</v>
      </c>
      <c r="AC112" s="74">
        <v>0</v>
      </c>
      <c r="AD112" s="74">
        <v>0</v>
      </c>
      <c r="AE112" s="32">
        <v>0</v>
      </c>
      <c r="AF112" s="32">
        <f t="shared" si="22"/>
        <v>74.755800000000008</v>
      </c>
      <c r="AG112" s="32">
        <f t="shared" si="30"/>
        <v>1934.8560000000002</v>
      </c>
      <c r="AH112" s="32">
        <f t="shared" si="23"/>
        <v>3996.4319999999998</v>
      </c>
      <c r="AI112" s="32">
        <f t="shared" si="24"/>
        <v>8325.9</v>
      </c>
      <c r="AJ112" s="32">
        <v>2198.6999999999998</v>
      </c>
      <c r="AK112" s="32">
        <f t="shared" si="25"/>
        <v>2198.7000000000003</v>
      </c>
      <c r="AL112" s="32">
        <v>876.2</v>
      </c>
      <c r="AM112" s="32">
        <f t="shared" si="26"/>
        <v>499.55399999999997</v>
      </c>
      <c r="AN112" s="32">
        <f t="shared" si="27"/>
        <v>832.59</v>
      </c>
      <c r="AO112" s="32">
        <f t="shared" si="28"/>
        <v>2497.77</v>
      </c>
      <c r="AP112" s="32">
        <f t="shared" si="29"/>
        <v>1498.662</v>
      </c>
      <c r="AQ112" s="32">
        <v>2614.85</v>
      </c>
      <c r="AR112" s="32"/>
      <c r="AS112" s="74"/>
      <c r="AT112" s="32"/>
      <c r="AU112" s="32"/>
      <c r="AV112" s="32"/>
      <c r="AW112" s="32"/>
      <c r="AX112" s="32"/>
      <c r="AY112" s="76">
        <f t="shared" si="32"/>
        <v>111122.60440000001</v>
      </c>
      <c r="AZ112" s="78"/>
      <c r="BA112" s="7"/>
      <c r="BB112" s="7"/>
    </row>
    <row r="113" spans="1:54" s="59" customFormat="1" x14ac:dyDescent="0.2">
      <c r="A113" s="24">
        <f t="shared" si="31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72">
        <v>42402</v>
      </c>
      <c r="G113" s="24"/>
      <c r="H113" s="71">
        <v>13</v>
      </c>
      <c r="I113" s="24" t="s">
        <v>102</v>
      </c>
      <c r="J113" s="70" t="s">
        <v>103</v>
      </c>
      <c r="K113" s="73" t="s">
        <v>70</v>
      </c>
      <c r="L113" s="70" t="s">
        <v>109</v>
      </c>
      <c r="M113" s="74">
        <v>4764</v>
      </c>
      <c r="N113" s="32"/>
      <c r="O113" s="32">
        <f t="shared" si="17"/>
        <v>4764</v>
      </c>
      <c r="P113" s="74">
        <v>354.9</v>
      </c>
      <c r="Q113" s="32"/>
      <c r="R113" s="32"/>
      <c r="S113" s="33">
        <f t="shared" si="18"/>
        <v>833.69999999999993</v>
      </c>
      <c r="T113" s="32">
        <f t="shared" si="19"/>
        <v>142.91999999999999</v>
      </c>
      <c r="U113" s="75">
        <f t="shared" si="20"/>
        <v>285.83999999999997</v>
      </c>
      <c r="V113" s="32">
        <f t="shared" si="21"/>
        <v>95.28</v>
      </c>
      <c r="W113" s="74">
        <v>0</v>
      </c>
      <c r="X113" s="74">
        <v>171.6</v>
      </c>
      <c r="Y113" s="74">
        <v>24.7</v>
      </c>
      <c r="Z113" s="74">
        <v>292.88</v>
      </c>
      <c r="AA113" s="74">
        <v>0</v>
      </c>
      <c r="AB113" s="74">
        <v>0</v>
      </c>
      <c r="AC113" s="74">
        <v>0</v>
      </c>
      <c r="AD113" s="74">
        <v>0</v>
      </c>
      <c r="AE113" s="32">
        <v>0</v>
      </c>
      <c r="AF113" s="32">
        <f t="shared" si="22"/>
        <v>80.988</v>
      </c>
      <c r="AG113" s="32">
        <f t="shared" si="30"/>
        <v>2096.16</v>
      </c>
      <c r="AH113" s="32">
        <f t="shared" si="23"/>
        <v>3948.4800000000005</v>
      </c>
      <c r="AI113" s="32">
        <f t="shared" si="24"/>
        <v>8226</v>
      </c>
      <c r="AJ113" s="32">
        <v>2382</v>
      </c>
      <c r="AK113" s="32">
        <f t="shared" si="25"/>
        <v>2382</v>
      </c>
      <c r="AL113" s="32">
        <v>876.2</v>
      </c>
      <c r="AM113" s="32">
        <f t="shared" si="26"/>
        <v>493.56000000000006</v>
      </c>
      <c r="AN113" s="32">
        <f t="shared" si="27"/>
        <v>822.6</v>
      </c>
      <c r="AO113" s="32">
        <f t="shared" si="28"/>
        <v>2467.8000000000002</v>
      </c>
      <c r="AP113" s="32">
        <f t="shared" si="29"/>
        <v>1480.68</v>
      </c>
      <c r="AQ113" s="32">
        <v>2614.85</v>
      </c>
      <c r="AR113" s="32"/>
      <c r="AS113" s="74"/>
      <c r="AT113" s="32"/>
      <c r="AU113" s="32"/>
      <c r="AV113" s="32"/>
      <c r="AW113" s="32"/>
      <c r="AX113" s="32"/>
      <c r="AY113" s="76">
        <f t="shared" si="32"/>
        <v>112352.026</v>
      </c>
      <c r="AZ113" s="78"/>
      <c r="BA113" s="7"/>
      <c r="BB113" s="7"/>
    </row>
    <row r="114" spans="1:54" s="59" customFormat="1" x14ac:dyDescent="0.2">
      <c r="A114" s="24">
        <f t="shared" si="31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72">
        <v>43137</v>
      </c>
      <c r="G114" s="24"/>
      <c r="H114" s="71">
        <v>37</v>
      </c>
      <c r="I114" s="24" t="s">
        <v>102</v>
      </c>
      <c r="J114" s="70" t="s">
        <v>103</v>
      </c>
      <c r="K114" s="73" t="s">
        <v>70</v>
      </c>
      <c r="L114" s="70" t="s">
        <v>109</v>
      </c>
      <c r="M114" s="74">
        <v>13558.8</v>
      </c>
      <c r="N114" s="32"/>
      <c r="O114" s="32">
        <f t="shared" si="17"/>
        <v>13558.8</v>
      </c>
      <c r="P114" s="74">
        <v>1010.1</v>
      </c>
      <c r="Q114" s="32"/>
      <c r="R114" s="32"/>
      <c r="S114" s="33">
        <f t="shared" si="18"/>
        <v>2372.7899999999995</v>
      </c>
      <c r="T114" s="32">
        <f t="shared" si="19"/>
        <v>406.76399999999995</v>
      </c>
      <c r="U114" s="75">
        <f t="shared" si="20"/>
        <v>813.52799999999991</v>
      </c>
      <c r="V114" s="32">
        <f t="shared" si="21"/>
        <v>271.17599999999999</v>
      </c>
      <c r="W114" s="74">
        <v>0</v>
      </c>
      <c r="X114" s="74">
        <v>488.4</v>
      </c>
      <c r="Y114" s="74">
        <v>70.3</v>
      </c>
      <c r="Z114" s="74">
        <v>833.62</v>
      </c>
      <c r="AA114" s="74">
        <v>0</v>
      </c>
      <c r="AB114" s="74">
        <v>0</v>
      </c>
      <c r="AC114" s="74">
        <v>0</v>
      </c>
      <c r="AD114" s="74">
        <v>2183</v>
      </c>
      <c r="AE114" s="32">
        <v>0</v>
      </c>
      <c r="AF114" s="32">
        <f t="shared" si="22"/>
        <v>230.49960000000002</v>
      </c>
      <c r="AG114" s="32">
        <f t="shared" si="30"/>
        <v>5965.8719999999994</v>
      </c>
      <c r="AH114" s="32">
        <f t="shared" si="23"/>
        <v>11237.759999999998</v>
      </c>
      <c r="AI114" s="32">
        <f t="shared" si="24"/>
        <v>23411.999999999996</v>
      </c>
      <c r="AJ114" s="32">
        <v>6779.4</v>
      </c>
      <c r="AK114" s="32">
        <f t="shared" si="25"/>
        <v>6779.4</v>
      </c>
      <c r="AL114" s="32">
        <v>876.2</v>
      </c>
      <c r="AM114" s="32">
        <f t="shared" si="26"/>
        <v>1404.7199999999998</v>
      </c>
      <c r="AN114" s="32">
        <f t="shared" si="27"/>
        <v>2341.1999999999998</v>
      </c>
      <c r="AO114" s="32">
        <f t="shared" si="28"/>
        <v>7023.5999999999995</v>
      </c>
      <c r="AP114" s="32">
        <f t="shared" si="29"/>
        <v>4214.16</v>
      </c>
      <c r="AQ114" s="32">
        <v>3580.6</v>
      </c>
      <c r="AR114" s="32"/>
      <c r="AS114" s="74"/>
      <c r="AT114" s="32"/>
      <c r="AU114" s="32"/>
      <c r="AV114" s="32"/>
      <c r="AW114" s="32"/>
      <c r="AX114" s="32"/>
      <c r="AY114" s="76">
        <f t="shared" si="32"/>
        <v>340482.64319999993</v>
      </c>
      <c r="AZ114" s="78"/>
      <c r="BA114" s="7"/>
      <c r="BB114" s="7"/>
    </row>
    <row r="115" spans="1:54" s="59" customFormat="1" x14ac:dyDescent="0.2">
      <c r="A115" s="24">
        <f t="shared" si="31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72">
        <v>43696</v>
      </c>
      <c r="G115" s="24"/>
      <c r="H115" s="71">
        <v>19</v>
      </c>
      <c r="I115" s="24" t="s">
        <v>102</v>
      </c>
      <c r="J115" s="70" t="s">
        <v>103</v>
      </c>
      <c r="K115" s="73" t="s">
        <v>70</v>
      </c>
      <c r="L115" s="70" t="s">
        <v>109</v>
      </c>
      <c r="M115" s="74">
        <v>6962.7</v>
      </c>
      <c r="N115" s="32"/>
      <c r="O115" s="32">
        <f t="shared" si="17"/>
        <v>6962.7</v>
      </c>
      <c r="P115" s="74">
        <v>518.70000000000005</v>
      </c>
      <c r="Q115" s="32"/>
      <c r="R115" s="32"/>
      <c r="S115" s="33">
        <f t="shared" si="18"/>
        <v>1218.4724999999999</v>
      </c>
      <c r="T115" s="32">
        <f t="shared" si="19"/>
        <v>208.881</v>
      </c>
      <c r="U115" s="75">
        <f t="shared" si="20"/>
        <v>417.762</v>
      </c>
      <c r="V115" s="32">
        <f t="shared" si="21"/>
        <v>139.25399999999999</v>
      </c>
      <c r="W115" s="74">
        <v>0</v>
      </c>
      <c r="X115" s="74">
        <v>250.8</v>
      </c>
      <c r="Y115" s="74">
        <v>36.1</v>
      </c>
      <c r="Z115" s="74">
        <v>428.08</v>
      </c>
      <c r="AA115" s="74">
        <v>0</v>
      </c>
      <c r="AB115" s="74">
        <v>0</v>
      </c>
      <c r="AC115" s="74">
        <v>0</v>
      </c>
      <c r="AD115" s="74">
        <v>0</v>
      </c>
      <c r="AE115" s="32">
        <v>0</v>
      </c>
      <c r="AF115" s="32">
        <f t="shared" si="22"/>
        <v>118.36590000000001</v>
      </c>
      <c r="AG115" s="32">
        <f t="shared" si="30"/>
        <v>3063.5879999999997</v>
      </c>
      <c r="AH115" s="32">
        <f t="shared" si="23"/>
        <v>5770.7999999999993</v>
      </c>
      <c r="AI115" s="32">
        <f t="shared" si="24"/>
        <v>12022.5</v>
      </c>
      <c r="AJ115" s="32">
        <v>386.82</v>
      </c>
      <c r="AK115" s="32">
        <f t="shared" si="25"/>
        <v>3481.35</v>
      </c>
      <c r="AL115" s="32">
        <v>876.2</v>
      </c>
      <c r="AM115" s="32">
        <f t="shared" si="26"/>
        <v>721.34999999999991</v>
      </c>
      <c r="AN115" s="32">
        <f t="shared" si="27"/>
        <v>1202.25</v>
      </c>
      <c r="AO115" s="32">
        <f t="shared" si="28"/>
        <v>3606.75</v>
      </c>
      <c r="AP115" s="32">
        <f t="shared" si="29"/>
        <v>2164.0499999999997</v>
      </c>
      <c r="AQ115" s="32">
        <v>2614.85</v>
      </c>
      <c r="AR115" s="32"/>
      <c r="AS115" s="74"/>
      <c r="AT115" s="32"/>
      <c r="AU115" s="32"/>
      <c r="AV115" s="32"/>
      <c r="AW115" s="32"/>
      <c r="AX115" s="32"/>
      <c r="AY115" s="76">
        <f t="shared" si="32"/>
        <v>159499.8928</v>
      </c>
      <c r="AZ115" s="78"/>
      <c r="BA115" s="7"/>
      <c r="BB115" s="7"/>
    </row>
    <row r="116" spans="1:54" s="59" customFormat="1" x14ac:dyDescent="0.2">
      <c r="A116" s="24">
        <f t="shared" si="31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72">
        <v>43501</v>
      </c>
      <c r="G116" s="24"/>
      <c r="H116" s="71">
        <v>17</v>
      </c>
      <c r="I116" s="24" t="s">
        <v>102</v>
      </c>
      <c r="J116" s="70" t="s">
        <v>103</v>
      </c>
      <c r="K116" s="73" t="s">
        <v>70</v>
      </c>
      <c r="L116" s="70" t="s">
        <v>109</v>
      </c>
      <c r="M116" s="74">
        <v>6229.8</v>
      </c>
      <c r="N116" s="32"/>
      <c r="O116" s="32">
        <f t="shared" si="17"/>
        <v>6229.8</v>
      </c>
      <c r="P116" s="74">
        <v>464.1</v>
      </c>
      <c r="Q116" s="32"/>
      <c r="R116" s="32"/>
      <c r="S116" s="33">
        <f t="shared" si="18"/>
        <v>1090.2149999999999</v>
      </c>
      <c r="T116" s="32">
        <f t="shared" si="19"/>
        <v>186.89400000000001</v>
      </c>
      <c r="U116" s="75">
        <f t="shared" si="20"/>
        <v>373.78800000000001</v>
      </c>
      <c r="V116" s="32">
        <f t="shared" si="21"/>
        <v>124.596</v>
      </c>
      <c r="W116" s="74">
        <v>0</v>
      </c>
      <c r="X116" s="74">
        <v>224.4</v>
      </c>
      <c r="Y116" s="74">
        <v>32.299999999999997</v>
      </c>
      <c r="Z116" s="74">
        <v>383</v>
      </c>
      <c r="AA116" s="74">
        <v>0</v>
      </c>
      <c r="AB116" s="74">
        <v>0</v>
      </c>
      <c r="AC116" s="74">
        <v>0</v>
      </c>
      <c r="AD116" s="74">
        <v>0</v>
      </c>
      <c r="AE116" s="32">
        <v>0</v>
      </c>
      <c r="AF116" s="32">
        <f t="shared" si="22"/>
        <v>105.90660000000001</v>
      </c>
      <c r="AG116" s="32">
        <f t="shared" si="30"/>
        <v>2741.1120000000001</v>
      </c>
      <c r="AH116" s="32">
        <f t="shared" si="23"/>
        <v>5163.3599999999997</v>
      </c>
      <c r="AI116" s="32">
        <f t="shared" si="24"/>
        <v>10757</v>
      </c>
      <c r="AJ116" s="32">
        <v>2024.69</v>
      </c>
      <c r="AK116" s="32">
        <f t="shared" si="25"/>
        <v>3114.9</v>
      </c>
      <c r="AL116" s="32">
        <v>876.2</v>
      </c>
      <c r="AM116" s="32">
        <f t="shared" si="26"/>
        <v>645.41999999999996</v>
      </c>
      <c r="AN116" s="32">
        <f t="shared" si="27"/>
        <v>1075.6999999999998</v>
      </c>
      <c r="AO116" s="32">
        <f t="shared" si="28"/>
        <v>3227.1</v>
      </c>
      <c r="AP116" s="32">
        <f t="shared" si="29"/>
        <v>1936.2599999999998</v>
      </c>
      <c r="AQ116" s="32">
        <v>2614.85</v>
      </c>
      <c r="AR116" s="32"/>
      <c r="AS116" s="74"/>
      <c r="AT116" s="32"/>
      <c r="AU116" s="32"/>
      <c r="AV116" s="32"/>
      <c r="AW116" s="32"/>
      <c r="AX116" s="32"/>
      <c r="AY116" s="76">
        <f t="shared" si="32"/>
        <v>144756.58719999998</v>
      </c>
      <c r="AZ116" s="78"/>
      <c r="BA116" s="7"/>
      <c r="BB116" s="7"/>
    </row>
    <row r="117" spans="1:54" s="59" customFormat="1" x14ac:dyDescent="0.2">
      <c r="A117" s="24">
        <f t="shared" si="31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72">
        <v>43696</v>
      </c>
      <c r="G117" s="24"/>
      <c r="H117" s="71">
        <v>8</v>
      </c>
      <c r="I117" s="24" t="s">
        <v>102</v>
      </c>
      <c r="J117" s="70" t="s">
        <v>103</v>
      </c>
      <c r="K117" s="73" t="s">
        <v>70</v>
      </c>
      <c r="L117" s="70" t="s">
        <v>109</v>
      </c>
      <c r="M117" s="74">
        <v>2931.6</v>
      </c>
      <c r="N117" s="32"/>
      <c r="O117" s="32">
        <f t="shared" si="17"/>
        <v>2931.6</v>
      </c>
      <c r="P117" s="74">
        <v>218.4</v>
      </c>
      <c r="Q117" s="32"/>
      <c r="R117" s="32"/>
      <c r="S117" s="33">
        <f t="shared" si="18"/>
        <v>513.03</v>
      </c>
      <c r="T117" s="32">
        <f t="shared" si="19"/>
        <v>87.947999999999993</v>
      </c>
      <c r="U117" s="75">
        <f t="shared" si="20"/>
        <v>175.89599999999999</v>
      </c>
      <c r="V117" s="32">
        <f t="shared" si="21"/>
        <v>58.631999999999998</v>
      </c>
      <c r="W117" s="74">
        <v>0</v>
      </c>
      <c r="X117" s="74">
        <v>105.6</v>
      </c>
      <c r="Y117" s="74">
        <v>15.2</v>
      </c>
      <c r="Z117" s="74">
        <v>180.24</v>
      </c>
      <c r="AA117" s="74">
        <v>0</v>
      </c>
      <c r="AB117" s="74">
        <v>0</v>
      </c>
      <c r="AC117" s="74">
        <v>0</v>
      </c>
      <c r="AD117" s="74">
        <v>0</v>
      </c>
      <c r="AE117" s="32">
        <v>0</v>
      </c>
      <c r="AF117" s="32">
        <f t="shared" si="22"/>
        <v>49.837200000000003</v>
      </c>
      <c r="AG117" s="32">
        <f t="shared" si="30"/>
        <v>1289.904</v>
      </c>
      <c r="AH117" s="32">
        <f t="shared" si="23"/>
        <v>2429.7599999999998</v>
      </c>
      <c r="AI117" s="32">
        <f t="shared" si="24"/>
        <v>5062</v>
      </c>
      <c r="AJ117" s="32">
        <v>162.87</v>
      </c>
      <c r="AK117" s="32">
        <f t="shared" si="25"/>
        <v>1465.8</v>
      </c>
      <c r="AL117" s="32">
        <v>876.2</v>
      </c>
      <c r="AM117" s="32">
        <f t="shared" si="26"/>
        <v>303.71999999999997</v>
      </c>
      <c r="AN117" s="32">
        <f t="shared" si="27"/>
        <v>506.2</v>
      </c>
      <c r="AO117" s="32">
        <f t="shared" si="28"/>
        <v>1518.6</v>
      </c>
      <c r="AP117" s="32">
        <f t="shared" si="29"/>
        <v>911.16</v>
      </c>
      <c r="AQ117" s="32">
        <v>2614.85</v>
      </c>
      <c r="AR117" s="32"/>
      <c r="AS117" s="74"/>
      <c r="AT117" s="32"/>
      <c r="AU117" s="32"/>
      <c r="AV117" s="32"/>
      <c r="AW117" s="32"/>
      <c r="AX117" s="32"/>
      <c r="AY117" s="76">
        <f t="shared" si="32"/>
        <v>69177.662399999987</v>
      </c>
      <c r="AZ117" s="78"/>
      <c r="BA117" s="7"/>
      <c r="BB117" s="7"/>
    </row>
    <row r="118" spans="1:54" s="59" customFormat="1" x14ac:dyDescent="0.2">
      <c r="A118" s="24">
        <f t="shared" si="31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72">
        <v>43696</v>
      </c>
      <c r="G118" s="24"/>
      <c r="H118" s="71">
        <v>6</v>
      </c>
      <c r="I118" s="24" t="s">
        <v>102</v>
      </c>
      <c r="J118" s="70" t="s">
        <v>103</v>
      </c>
      <c r="K118" s="73" t="s">
        <v>70</v>
      </c>
      <c r="L118" s="70" t="s">
        <v>109</v>
      </c>
      <c r="M118" s="74">
        <v>2198.6999999999998</v>
      </c>
      <c r="N118" s="32"/>
      <c r="O118" s="32">
        <f t="shared" si="17"/>
        <v>2198.6999999999998</v>
      </c>
      <c r="P118" s="74">
        <v>163.80000000000001</v>
      </c>
      <c r="Q118" s="32"/>
      <c r="R118" s="32"/>
      <c r="S118" s="33">
        <f t="shared" si="18"/>
        <v>384.77249999999992</v>
      </c>
      <c r="T118" s="32">
        <f t="shared" si="19"/>
        <v>65.960999999999999</v>
      </c>
      <c r="U118" s="75">
        <f t="shared" si="20"/>
        <v>131.922</v>
      </c>
      <c r="V118" s="32">
        <f t="shared" si="21"/>
        <v>43.973999999999997</v>
      </c>
      <c r="W118" s="74">
        <v>0</v>
      </c>
      <c r="X118" s="74">
        <v>79.2</v>
      </c>
      <c r="Y118" s="74">
        <v>11.4</v>
      </c>
      <c r="Z118" s="74">
        <v>135.18</v>
      </c>
      <c r="AA118" s="74">
        <v>0</v>
      </c>
      <c r="AB118" s="74">
        <v>0</v>
      </c>
      <c r="AC118" s="74">
        <v>0</v>
      </c>
      <c r="AD118" s="74">
        <v>0</v>
      </c>
      <c r="AE118" s="32">
        <v>0</v>
      </c>
      <c r="AF118" s="32">
        <f t="shared" si="22"/>
        <v>37.377899999999997</v>
      </c>
      <c r="AG118" s="32">
        <f t="shared" si="30"/>
        <v>967.42799999999988</v>
      </c>
      <c r="AH118" s="32">
        <f t="shared" si="23"/>
        <v>1822.3199999999997</v>
      </c>
      <c r="AI118" s="32">
        <f t="shared" si="24"/>
        <v>3796.4999999999995</v>
      </c>
      <c r="AJ118" s="32">
        <v>122.15</v>
      </c>
      <c r="AK118" s="32">
        <f t="shared" si="25"/>
        <v>1099.3499999999999</v>
      </c>
      <c r="AL118" s="32">
        <v>876.2</v>
      </c>
      <c r="AM118" s="32">
        <f t="shared" si="26"/>
        <v>227.78999999999996</v>
      </c>
      <c r="AN118" s="32">
        <f t="shared" si="27"/>
        <v>379.65</v>
      </c>
      <c r="AO118" s="32">
        <f t="shared" si="28"/>
        <v>1138.9499999999998</v>
      </c>
      <c r="AP118" s="32">
        <f t="shared" si="29"/>
        <v>683.36999999999989</v>
      </c>
      <c r="AQ118" s="32">
        <v>2614.85</v>
      </c>
      <c r="AR118" s="32"/>
      <c r="AS118" s="74"/>
      <c r="AT118" s="32"/>
      <c r="AU118" s="32"/>
      <c r="AV118" s="32"/>
      <c r="AW118" s="32"/>
      <c r="AX118" s="32"/>
      <c r="AY118" s="76">
        <f t="shared" si="32"/>
        <v>52756.006799999996</v>
      </c>
      <c r="AZ118" s="78"/>
      <c r="BA118" s="7"/>
      <c r="BB118" s="7"/>
    </row>
    <row r="119" spans="1:54" s="59" customFormat="1" x14ac:dyDescent="0.2">
      <c r="A119" s="24">
        <f t="shared" si="31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72">
        <v>43501</v>
      </c>
      <c r="G119" s="24"/>
      <c r="H119" s="71">
        <v>17</v>
      </c>
      <c r="I119" s="24" t="s">
        <v>102</v>
      </c>
      <c r="J119" s="70" t="s">
        <v>103</v>
      </c>
      <c r="K119" s="73" t="s">
        <v>70</v>
      </c>
      <c r="L119" s="70" t="s">
        <v>109</v>
      </c>
      <c r="M119" s="74">
        <v>6229.8</v>
      </c>
      <c r="N119" s="32"/>
      <c r="O119" s="32">
        <f t="shared" si="17"/>
        <v>6229.8</v>
      </c>
      <c r="P119" s="74">
        <v>464.1</v>
      </c>
      <c r="Q119" s="32"/>
      <c r="R119" s="32"/>
      <c r="S119" s="33">
        <f t="shared" si="18"/>
        <v>1090.2149999999999</v>
      </c>
      <c r="T119" s="32">
        <f t="shared" si="19"/>
        <v>186.89400000000001</v>
      </c>
      <c r="U119" s="75">
        <f t="shared" si="20"/>
        <v>373.78800000000001</v>
      </c>
      <c r="V119" s="32">
        <f t="shared" si="21"/>
        <v>124.596</v>
      </c>
      <c r="W119" s="74">
        <v>0</v>
      </c>
      <c r="X119" s="74">
        <v>224.4</v>
      </c>
      <c r="Y119" s="74">
        <v>32.299999999999997</v>
      </c>
      <c r="Z119" s="74">
        <v>383</v>
      </c>
      <c r="AA119" s="74">
        <v>0</v>
      </c>
      <c r="AB119" s="74">
        <v>0</v>
      </c>
      <c r="AC119" s="74">
        <v>0</v>
      </c>
      <c r="AD119" s="74">
        <v>0</v>
      </c>
      <c r="AE119" s="32">
        <v>0</v>
      </c>
      <c r="AF119" s="32">
        <f t="shared" si="22"/>
        <v>105.90660000000001</v>
      </c>
      <c r="AG119" s="32">
        <f t="shared" si="30"/>
        <v>2741.1120000000001</v>
      </c>
      <c r="AH119" s="32">
        <f t="shared" si="23"/>
        <v>5163.3599999999997</v>
      </c>
      <c r="AI119" s="32">
        <f t="shared" si="24"/>
        <v>10757</v>
      </c>
      <c r="AJ119" s="32">
        <v>2024.69</v>
      </c>
      <c r="AK119" s="32">
        <f t="shared" si="25"/>
        <v>3114.9</v>
      </c>
      <c r="AL119" s="32">
        <v>876.2</v>
      </c>
      <c r="AM119" s="32">
        <f t="shared" si="26"/>
        <v>645.41999999999996</v>
      </c>
      <c r="AN119" s="32">
        <f t="shared" si="27"/>
        <v>1075.6999999999998</v>
      </c>
      <c r="AO119" s="32">
        <f t="shared" si="28"/>
        <v>3227.1</v>
      </c>
      <c r="AP119" s="32">
        <f t="shared" si="29"/>
        <v>1936.2599999999998</v>
      </c>
      <c r="AQ119" s="32">
        <v>2614.85</v>
      </c>
      <c r="AR119" s="32"/>
      <c r="AS119" s="74"/>
      <c r="AT119" s="32"/>
      <c r="AU119" s="32"/>
      <c r="AV119" s="32"/>
      <c r="AW119" s="32"/>
      <c r="AX119" s="32"/>
      <c r="AY119" s="76">
        <f t="shared" si="32"/>
        <v>144756.58719999998</v>
      </c>
      <c r="AZ119" s="78"/>
      <c r="BA119" s="7"/>
      <c r="BB119" s="7"/>
    </row>
    <row r="120" spans="1:54" s="59" customFormat="1" x14ac:dyDescent="0.2">
      <c r="A120" s="24">
        <f t="shared" si="31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72">
        <v>43696</v>
      </c>
      <c r="G120" s="24"/>
      <c r="H120" s="71">
        <v>19</v>
      </c>
      <c r="I120" s="24" t="s">
        <v>102</v>
      </c>
      <c r="J120" s="70" t="s">
        <v>103</v>
      </c>
      <c r="K120" s="73" t="s">
        <v>70</v>
      </c>
      <c r="L120" s="70" t="s">
        <v>109</v>
      </c>
      <c r="M120" s="74">
        <v>6962.7</v>
      </c>
      <c r="N120" s="32"/>
      <c r="O120" s="32">
        <f t="shared" si="17"/>
        <v>6962.7</v>
      </c>
      <c r="P120" s="74">
        <v>518.70000000000005</v>
      </c>
      <c r="Q120" s="32"/>
      <c r="R120" s="32"/>
      <c r="S120" s="33">
        <f t="shared" si="18"/>
        <v>1218.4724999999999</v>
      </c>
      <c r="T120" s="32">
        <f t="shared" si="19"/>
        <v>208.881</v>
      </c>
      <c r="U120" s="75">
        <f t="shared" si="20"/>
        <v>417.762</v>
      </c>
      <c r="V120" s="32">
        <f t="shared" si="21"/>
        <v>139.25399999999999</v>
      </c>
      <c r="W120" s="74">
        <v>0</v>
      </c>
      <c r="X120" s="74">
        <v>250.8</v>
      </c>
      <c r="Y120" s="74">
        <v>36.1</v>
      </c>
      <c r="Z120" s="74">
        <v>428.08</v>
      </c>
      <c r="AA120" s="74">
        <v>0</v>
      </c>
      <c r="AB120" s="74">
        <v>0</v>
      </c>
      <c r="AC120" s="74">
        <v>0</v>
      </c>
      <c r="AD120" s="74">
        <v>0</v>
      </c>
      <c r="AE120" s="32">
        <v>0</v>
      </c>
      <c r="AF120" s="32">
        <f t="shared" si="22"/>
        <v>118.36590000000001</v>
      </c>
      <c r="AG120" s="32">
        <f t="shared" si="30"/>
        <v>3063.5879999999997</v>
      </c>
      <c r="AH120" s="32">
        <f t="shared" si="23"/>
        <v>5770.7999999999993</v>
      </c>
      <c r="AI120" s="32">
        <f t="shared" si="24"/>
        <v>12022.5</v>
      </c>
      <c r="AJ120" s="32">
        <v>386.82</v>
      </c>
      <c r="AK120" s="32">
        <f t="shared" si="25"/>
        <v>3481.35</v>
      </c>
      <c r="AL120" s="32">
        <v>876.2</v>
      </c>
      <c r="AM120" s="32">
        <f t="shared" si="26"/>
        <v>721.34999999999991</v>
      </c>
      <c r="AN120" s="32">
        <f t="shared" si="27"/>
        <v>1202.25</v>
      </c>
      <c r="AO120" s="32">
        <f t="shared" si="28"/>
        <v>3606.75</v>
      </c>
      <c r="AP120" s="32">
        <f t="shared" si="29"/>
        <v>2164.0499999999997</v>
      </c>
      <c r="AQ120" s="32">
        <v>2614.85</v>
      </c>
      <c r="AR120" s="32"/>
      <c r="AS120" s="74"/>
      <c r="AT120" s="32"/>
      <c r="AU120" s="32"/>
      <c r="AV120" s="32"/>
      <c r="AW120" s="32"/>
      <c r="AX120" s="32"/>
      <c r="AY120" s="76">
        <f t="shared" si="32"/>
        <v>159499.8928</v>
      </c>
      <c r="AZ120" s="78"/>
      <c r="BA120" s="7"/>
      <c r="BB120" s="7"/>
    </row>
    <row r="121" spans="1:54" s="59" customFormat="1" x14ac:dyDescent="0.2">
      <c r="A121" s="24">
        <f t="shared" si="31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72">
        <v>43222</v>
      </c>
      <c r="G121" s="24"/>
      <c r="H121" s="71">
        <v>40</v>
      </c>
      <c r="I121" s="24" t="s">
        <v>102</v>
      </c>
      <c r="J121" s="70" t="s">
        <v>132</v>
      </c>
      <c r="K121" s="73" t="s">
        <v>70</v>
      </c>
      <c r="L121" s="70" t="s">
        <v>109</v>
      </c>
      <c r="M121" s="74">
        <v>15799.2</v>
      </c>
      <c r="N121" s="32"/>
      <c r="O121" s="32">
        <f t="shared" si="17"/>
        <v>15799.2</v>
      </c>
      <c r="P121" s="74">
        <v>1364</v>
      </c>
      <c r="Q121" s="32"/>
      <c r="R121" s="32"/>
      <c r="S121" s="33">
        <f t="shared" si="18"/>
        <v>2764.86</v>
      </c>
      <c r="T121" s="32">
        <f t="shared" si="19"/>
        <v>473.976</v>
      </c>
      <c r="U121" s="75">
        <f t="shared" si="20"/>
        <v>947.952</v>
      </c>
      <c r="V121" s="32">
        <f t="shared" si="21"/>
        <v>315.98400000000004</v>
      </c>
      <c r="W121" s="74">
        <v>0</v>
      </c>
      <c r="X121" s="74">
        <v>562.94000000000005</v>
      </c>
      <c r="Y121" s="74">
        <v>76.540000000000006</v>
      </c>
      <c r="Z121" s="74">
        <v>901.2</v>
      </c>
      <c r="AA121" s="74">
        <v>0</v>
      </c>
      <c r="AB121" s="74">
        <v>0</v>
      </c>
      <c r="AC121" s="74">
        <v>0</v>
      </c>
      <c r="AD121" s="74">
        <v>0</v>
      </c>
      <c r="AE121" s="32">
        <v>0</v>
      </c>
      <c r="AF121" s="32">
        <f t="shared" si="22"/>
        <v>268.58640000000003</v>
      </c>
      <c r="AG121" s="32">
        <f t="shared" si="30"/>
        <v>6951.648000000001</v>
      </c>
      <c r="AH121" s="32">
        <f t="shared" si="23"/>
        <v>13089.712</v>
      </c>
      <c r="AI121" s="32">
        <f t="shared" si="24"/>
        <v>27270.233333333334</v>
      </c>
      <c r="AJ121" s="32">
        <v>7899.6</v>
      </c>
      <c r="AK121" s="32">
        <f t="shared" si="25"/>
        <v>7899.5999999999995</v>
      </c>
      <c r="AL121" s="32">
        <v>876.2</v>
      </c>
      <c r="AM121" s="32">
        <f t="shared" si="26"/>
        <v>1636.2139999999999</v>
      </c>
      <c r="AN121" s="32">
        <f t="shared" si="27"/>
        <v>2727.0233333333335</v>
      </c>
      <c r="AO121" s="32">
        <f t="shared" si="28"/>
        <v>8181.0700000000006</v>
      </c>
      <c r="AP121" s="32">
        <f t="shared" si="29"/>
        <v>4908.6419999999998</v>
      </c>
      <c r="AQ121" s="32">
        <v>6139.45</v>
      </c>
      <c r="AR121" s="32"/>
      <c r="AS121" s="74"/>
      <c r="AT121" s="32"/>
      <c r="AU121" s="32"/>
      <c r="AV121" s="32"/>
      <c r="AW121" s="32"/>
      <c r="AX121" s="32"/>
      <c r="AY121" s="76">
        <f t="shared" si="32"/>
        <v>369282.25346666668</v>
      </c>
      <c r="AZ121" s="78"/>
      <c r="BA121" s="7"/>
      <c r="BB121" s="7"/>
    </row>
    <row r="122" spans="1:54" s="59" customFormat="1" x14ac:dyDescent="0.2">
      <c r="A122" s="24">
        <f t="shared" si="31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72">
        <v>43710</v>
      </c>
      <c r="G122" s="24"/>
      <c r="H122" s="71">
        <v>17</v>
      </c>
      <c r="I122" s="24" t="s">
        <v>102</v>
      </c>
      <c r="J122" s="70" t="s">
        <v>103</v>
      </c>
      <c r="K122" s="73" t="s">
        <v>70</v>
      </c>
      <c r="L122" s="70" t="s">
        <v>109</v>
      </c>
      <c r="M122" s="74">
        <v>6229.8</v>
      </c>
      <c r="N122" s="32"/>
      <c r="O122" s="32">
        <f t="shared" si="17"/>
        <v>6229.8</v>
      </c>
      <c r="P122" s="74">
        <v>464.1</v>
      </c>
      <c r="Q122" s="32"/>
      <c r="R122" s="32"/>
      <c r="S122" s="33">
        <f t="shared" si="18"/>
        <v>1090.2149999999999</v>
      </c>
      <c r="T122" s="32">
        <f t="shared" si="19"/>
        <v>186.89400000000001</v>
      </c>
      <c r="U122" s="75">
        <f t="shared" si="20"/>
        <v>373.78800000000001</v>
      </c>
      <c r="V122" s="32">
        <f t="shared" si="21"/>
        <v>124.596</v>
      </c>
      <c r="W122" s="74">
        <v>0</v>
      </c>
      <c r="X122" s="74">
        <v>224.4</v>
      </c>
      <c r="Y122" s="74">
        <v>32.299999999999997</v>
      </c>
      <c r="Z122" s="74">
        <v>383</v>
      </c>
      <c r="AA122" s="74">
        <v>0</v>
      </c>
      <c r="AB122" s="74">
        <v>0</v>
      </c>
      <c r="AC122" s="74">
        <v>0</v>
      </c>
      <c r="AD122" s="74">
        <v>0</v>
      </c>
      <c r="AE122" s="32">
        <v>0</v>
      </c>
      <c r="AF122" s="32">
        <f t="shared" si="22"/>
        <v>105.90660000000001</v>
      </c>
      <c r="AG122" s="32">
        <f t="shared" si="30"/>
        <v>2741.1120000000001</v>
      </c>
      <c r="AH122" s="32">
        <f t="shared" si="23"/>
        <v>5163.3599999999997</v>
      </c>
      <c r="AI122" s="32">
        <f t="shared" si="24"/>
        <v>10757</v>
      </c>
      <c r="AJ122" s="32">
        <v>233.62</v>
      </c>
      <c r="AK122" s="32">
        <f t="shared" si="25"/>
        <v>3114.9</v>
      </c>
      <c r="AL122" s="32">
        <v>876.2</v>
      </c>
      <c r="AM122" s="32">
        <f t="shared" si="26"/>
        <v>645.41999999999996</v>
      </c>
      <c r="AN122" s="32">
        <f t="shared" si="27"/>
        <v>1075.6999999999998</v>
      </c>
      <c r="AO122" s="32">
        <f t="shared" si="28"/>
        <v>3227.1</v>
      </c>
      <c r="AP122" s="32">
        <f t="shared" si="29"/>
        <v>1936.2599999999998</v>
      </c>
      <c r="AQ122" s="32">
        <v>2614.85</v>
      </c>
      <c r="AR122" s="32"/>
      <c r="AS122" s="74"/>
      <c r="AT122" s="32"/>
      <c r="AU122" s="32"/>
      <c r="AV122" s="32"/>
      <c r="AW122" s="32"/>
      <c r="AX122" s="32"/>
      <c r="AY122" s="76">
        <f t="shared" si="32"/>
        <v>142965.5172</v>
      </c>
      <c r="AZ122" s="78"/>
      <c r="BA122" s="7"/>
      <c r="BB122" s="7"/>
    </row>
    <row r="123" spans="1:54" s="59" customFormat="1" x14ac:dyDescent="0.2">
      <c r="A123" s="24">
        <f t="shared" si="31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72">
        <v>36404</v>
      </c>
      <c r="G123" s="24"/>
      <c r="H123" s="71">
        <v>27</v>
      </c>
      <c r="I123" s="24" t="s">
        <v>102</v>
      </c>
      <c r="J123" s="70" t="s">
        <v>103</v>
      </c>
      <c r="K123" s="73" t="s">
        <v>70</v>
      </c>
      <c r="L123" s="70" t="s">
        <v>110</v>
      </c>
      <c r="M123" s="74">
        <v>9894.2999999999993</v>
      </c>
      <c r="N123" s="32"/>
      <c r="O123" s="32">
        <f t="shared" si="17"/>
        <v>9894.2999999999993</v>
      </c>
      <c r="P123" s="74">
        <v>737.1</v>
      </c>
      <c r="Q123" s="32"/>
      <c r="R123" s="32"/>
      <c r="S123" s="33">
        <f t="shared" si="18"/>
        <v>1731.5024999999998</v>
      </c>
      <c r="T123" s="32">
        <f t="shared" si="19"/>
        <v>296.82899999999995</v>
      </c>
      <c r="U123" s="75">
        <f t="shared" si="20"/>
        <v>831.12119999999993</v>
      </c>
      <c r="V123" s="32">
        <f t="shared" si="21"/>
        <v>197.886</v>
      </c>
      <c r="W123" s="74">
        <v>3957.72</v>
      </c>
      <c r="X123" s="74">
        <v>356.4</v>
      </c>
      <c r="Y123" s="74">
        <v>51.3</v>
      </c>
      <c r="Z123" s="74">
        <v>608.32000000000005</v>
      </c>
      <c r="AA123" s="74">
        <v>0</v>
      </c>
      <c r="AB123" s="74">
        <v>0</v>
      </c>
      <c r="AC123" s="74">
        <v>0</v>
      </c>
      <c r="AD123" s="74">
        <v>0</v>
      </c>
      <c r="AE123" s="32">
        <v>0</v>
      </c>
      <c r="AF123" s="32">
        <f t="shared" si="22"/>
        <v>168.20310000000001</v>
      </c>
      <c r="AG123" s="32">
        <f t="shared" si="30"/>
        <v>4353.4920000000002</v>
      </c>
      <c r="AH123" s="32">
        <f t="shared" si="23"/>
        <v>11366.735999999997</v>
      </c>
      <c r="AI123" s="32">
        <f t="shared" si="24"/>
        <v>23680.699999999997</v>
      </c>
      <c r="AJ123" s="32">
        <v>4947.1499999999996</v>
      </c>
      <c r="AK123" s="32">
        <f t="shared" si="25"/>
        <v>4947.1499999999996</v>
      </c>
      <c r="AL123" s="32">
        <v>876.2</v>
      </c>
      <c r="AM123" s="32">
        <f t="shared" si="26"/>
        <v>1420.8419999999996</v>
      </c>
      <c r="AN123" s="32">
        <f t="shared" si="27"/>
        <v>2368.0699999999997</v>
      </c>
      <c r="AO123" s="32">
        <f t="shared" si="28"/>
        <v>7104.2099999999991</v>
      </c>
      <c r="AP123" s="32">
        <f t="shared" si="29"/>
        <v>4262.5259999999989</v>
      </c>
      <c r="AQ123" s="32">
        <v>3580.6</v>
      </c>
      <c r="AR123" s="32">
        <f>(M123+W123+X123)/30*40</f>
        <v>18944.559999999998</v>
      </c>
      <c r="AS123" s="74"/>
      <c r="AT123" s="32"/>
      <c r="AU123" s="32"/>
      <c r="AV123" s="32"/>
      <c r="AW123" s="32"/>
      <c r="AX123" s="32"/>
      <c r="AY123" s="76">
        <f t="shared" si="32"/>
        <v>313820.41759999999</v>
      </c>
      <c r="AZ123" s="78"/>
      <c r="BA123" s="7"/>
      <c r="BB123" s="7"/>
    </row>
    <row r="124" spans="1:54" s="59" customFormat="1" x14ac:dyDescent="0.2">
      <c r="A124" s="24">
        <f t="shared" si="31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72">
        <v>36039</v>
      </c>
      <c r="G124" s="24"/>
      <c r="H124" s="71">
        <v>38</v>
      </c>
      <c r="I124" s="24" t="s">
        <v>102</v>
      </c>
      <c r="J124" s="70" t="s">
        <v>136</v>
      </c>
      <c r="K124" s="73" t="s">
        <v>70</v>
      </c>
      <c r="L124" s="70" t="s">
        <v>110</v>
      </c>
      <c r="M124" s="74">
        <v>21900.3</v>
      </c>
      <c r="N124" s="32"/>
      <c r="O124" s="32">
        <f t="shared" si="17"/>
        <v>21900.3</v>
      </c>
      <c r="P124" s="74">
        <v>1309.4000000000001</v>
      </c>
      <c r="Q124" s="32"/>
      <c r="R124" s="32"/>
      <c r="S124" s="33">
        <f t="shared" si="18"/>
        <v>3832.5524999999998</v>
      </c>
      <c r="T124" s="32">
        <f t="shared" si="19"/>
        <v>657.0089999999999</v>
      </c>
      <c r="U124" s="75">
        <f t="shared" si="20"/>
        <v>1872.4751999999999</v>
      </c>
      <c r="V124" s="32">
        <f t="shared" si="21"/>
        <v>438.00599999999997</v>
      </c>
      <c r="W124" s="74">
        <v>9307.6200000000008</v>
      </c>
      <c r="X124" s="74">
        <v>693.46</v>
      </c>
      <c r="Y124" s="74">
        <v>105.3</v>
      </c>
      <c r="Z124" s="74">
        <v>856.14</v>
      </c>
      <c r="AA124" s="74">
        <v>0</v>
      </c>
      <c r="AB124" s="74">
        <v>0</v>
      </c>
      <c r="AC124" s="74">
        <v>0</v>
      </c>
      <c r="AD124" s="74">
        <v>0</v>
      </c>
      <c r="AE124" s="32">
        <v>0</v>
      </c>
      <c r="AF124" s="32">
        <f t="shared" si="22"/>
        <v>372.30510000000004</v>
      </c>
      <c r="AG124" s="32">
        <f t="shared" si="30"/>
        <v>9636.1319999999996</v>
      </c>
      <c r="AH124" s="32">
        <f t="shared" si="23"/>
        <v>25521.103999999999</v>
      </c>
      <c r="AI124" s="32">
        <f t="shared" si="24"/>
        <v>53168.966666666667</v>
      </c>
      <c r="AJ124" s="32">
        <v>10950.15</v>
      </c>
      <c r="AK124" s="32">
        <f t="shared" si="25"/>
        <v>10950.15</v>
      </c>
      <c r="AL124" s="32">
        <v>876.2</v>
      </c>
      <c r="AM124" s="32">
        <f t="shared" si="26"/>
        <v>3190.1379999999999</v>
      </c>
      <c r="AN124" s="32">
        <f t="shared" si="27"/>
        <v>5316.8966666666665</v>
      </c>
      <c r="AO124" s="32">
        <f t="shared" si="28"/>
        <v>15950.689999999999</v>
      </c>
      <c r="AP124" s="32">
        <f t="shared" si="29"/>
        <v>9570.4140000000007</v>
      </c>
      <c r="AQ124" s="32">
        <v>3580.6</v>
      </c>
      <c r="AR124" s="32"/>
      <c r="AS124" s="74"/>
      <c r="AT124" s="32"/>
      <c r="AU124" s="32"/>
      <c r="AV124" s="32"/>
      <c r="AW124" s="32"/>
      <c r="AX124" s="32"/>
      <c r="AY124" s="76">
        <f t="shared" si="32"/>
        <v>644846.25493333337</v>
      </c>
      <c r="AZ124" s="78"/>
      <c r="BA124" s="7"/>
      <c r="BB124" s="7"/>
    </row>
    <row r="125" spans="1:54" s="59" customFormat="1" x14ac:dyDescent="0.2">
      <c r="A125" s="24">
        <f t="shared" si="31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72">
        <v>36079</v>
      </c>
      <c r="G125" s="24"/>
      <c r="H125" s="71">
        <v>18</v>
      </c>
      <c r="I125" s="24" t="s">
        <v>102</v>
      </c>
      <c r="J125" s="70" t="s">
        <v>103</v>
      </c>
      <c r="K125" s="73" t="s">
        <v>70</v>
      </c>
      <c r="L125" s="70" t="s">
        <v>110</v>
      </c>
      <c r="M125" s="74">
        <v>6596.1</v>
      </c>
      <c r="N125" s="32"/>
      <c r="O125" s="32">
        <f t="shared" si="17"/>
        <v>6596.1</v>
      </c>
      <c r="P125" s="74">
        <v>491.4</v>
      </c>
      <c r="Q125" s="32"/>
      <c r="R125" s="32"/>
      <c r="S125" s="33">
        <f t="shared" si="18"/>
        <v>1154.3174999999999</v>
      </c>
      <c r="T125" s="32">
        <f t="shared" si="19"/>
        <v>197.88300000000001</v>
      </c>
      <c r="U125" s="75">
        <f t="shared" si="20"/>
        <v>554.07240000000002</v>
      </c>
      <c r="V125" s="32">
        <f t="shared" si="21"/>
        <v>131.922</v>
      </c>
      <c r="W125" s="74">
        <v>2638.44</v>
      </c>
      <c r="X125" s="74">
        <v>237.6</v>
      </c>
      <c r="Y125" s="74">
        <v>34.200000000000003</v>
      </c>
      <c r="Z125" s="74">
        <v>405.54</v>
      </c>
      <c r="AA125" s="74">
        <v>0</v>
      </c>
      <c r="AB125" s="74">
        <v>0</v>
      </c>
      <c r="AC125" s="74">
        <v>0</v>
      </c>
      <c r="AD125" s="74">
        <v>0</v>
      </c>
      <c r="AE125" s="32">
        <v>0</v>
      </c>
      <c r="AF125" s="32">
        <f t="shared" si="22"/>
        <v>112.13370000000002</v>
      </c>
      <c r="AG125" s="32">
        <f t="shared" si="30"/>
        <v>2902.2840000000001</v>
      </c>
      <c r="AH125" s="32">
        <f t="shared" si="23"/>
        <v>7577.7120000000014</v>
      </c>
      <c r="AI125" s="32">
        <f t="shared" si="24"/>
        <v>15786.900000000003</v>
      </c>
      <c r="AJ125" s="32">
        <v>3298.05</v>
      </c>
      <c r="AK125" s="32">
        <f t="shared" si="25"/>
        <v>3298.05</v>
      </c>
      <c r="AL125" s="32">
        <v>876.2</v>
      </c>
      <c r="AM125" s="32">
        <f t="shared" si="26"/>
        <v>947.21400000000017</v>
      </c>
      <c r="AN125" s="32">
        <f t="shared" si="27"/>
        <v>1578.6900000000003</v>
      </c>
      <c r="AO125" s="32">
        <f t="shared" si="28"/>
        <v>4736.0700000000006</v>
      </c>
      <c r="AP125" s="32">
        <f t="shared" si="29"/>
        <v>2841.6420000000007</v>
      </c>
      <c r="AQ125" s="32">
        <v>2614.85</v>
      </c>
      <c r="AR125" s="32"/>
      <c r="AS125" s="74"/>
      <c r="AT125" s="32"/>
      <c r="AU125" s="32"/>
      <c r="AV125" s="32"/>
      <c r="AW125" s="32"/>
      <c r="AX125" s="32"/>
      <c r="AY125" s="76">
        <f t="shared" si="32"/>
        <v>197100.96520000004</v>
      </c>
      <c r="AZ125" s="78"/>
      <c r="BA125" s="7"/>
      <c r="BB125" s="7"/>
    </row>
    <row r="126" spans="1:54" s="59" customFormat="1" x14ac:dyDescent="0.2">
      <c r="A126" s="24">
        <f t="shared" si="31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72">
        <v>36766</v>
      </c>
      <c r="G126" s="24"/>
      <c r="H126" s="71">
        <v>35</v>
      </c>
      <c r="I126" s="24" t="s">
        <v>102</v>
      </c>
      <c r="J126" s="70" t="s">
        <v>133</v>
      </c>
      <c r="K126" s="73" t="s">
        <v>70</v>
      </c>
      <c r="L126" s="70" t="s">
        <v>110</v>
      </c>
      <c r="M126" s="74">
        <v>16859.099999999999</v>
      </c>
      <c r="N126" s="32"/>
      <c r="O126" s="32">
        <f t="shared" si="17"/>
        <v>16859.099999999999</v>
      </c>
      <c r="P126" s="74">
        <v>1500.5</v>
      </c>
      <c r="Q126" s="32"/>
      <c r="R126" s="32"/>
      <c r="S126" s="33">
        <f t="shared" si="18"/>
        <v>2950.3424999999997</v>
      </c>
      <c r="T126" s="32">
        <f t="shared" si="19"/>
        <v>505.77299999999991</v>
      </c>
      <c r="U126" s="75">
        <f t="shared" si="20"/>
        <v>1395.9335999999998</v>
      </c>
      <c r="V126" s="32">
        <f t="shared" si="21"/>
        <v>337.18199999999996</v>
      </c>
      <c r="W126" s="74">
        <v>6406.46</v>
      </c>
      <c r="X126" s="74">
        <v>579.36</v>
      </c>
      <c r="Y126" s="74">
        <v>83</v>
      </c>
      <c r="Z126" s="74">
        <v>788.56</v>
      </c>
      <c r="AA126" s="74">
        <v>0</v>
      </c>
      <c r="AB126" s="74">
        <v>0</v>
      </c>
      <c r="AC126" s="74">
        <v>0</v>
      </c>
      <c r="AD126" s="74">
        <v>0</v>
      </c>
      <c r="AE126" s="32">
        <v>0</v>
      </c>
      <c r="AF126" s="32">
        <f t="shared" si="22"/>
        <v>286.60469999999998</v>
      </c>
      <c r="AG126" s="32">
        <f t="shared" si="30"/>
        <v>7418.003999999999</v>
      </c>
      <c r="AH126" s="32">
        <f t="shared" si="23"/>
        <v>19075.935999999998</v>
      </c>
      <c r="AI126" s="32">
        <f t="shared" si="24"/>
        <v>39741.533333333333</v>
      </c>
      <c r="AJ126" s="32">
        <v>8429.5499999999993</v>
      </c>
      <c r="AK126" s="32">
        <f t="shared" si="25"/>
        <v>8429.5499999999993</v>
      </c>
      <c r="AL126" s="32">
        <v>876.2</v>
      </c>
      <c r="AM126" s="32">
        <f t="shared" si="26"/>
        <v>2384.4919999999997</v>
      </c>
      <c r="AN126" s="32">
        <f t="shared" si="27"/>
        <v>3974.1533333333332</v>
      </c>
      <c r="AO126" s="32">
        <f t="shared" si="28"/>
        <v>11922.46</v>
      </c>
      <c r="AP126" s="32">
        <f t="shared" si="29"/>
        <v>7153.4759999999997</v>
      </c>
      <c r="AQ126" s="32">
        <v>3580.6</v>
      </c>
      <c r="AR126" s="32"/>
      <c r="AS126" s="74"/>
      <c r="AT126" s="32"/>
      <c r="AU126" s="32"/>
      <c r="AV126" s="32"/>
      <c r="AW126" s="32"/>
      <c r="AX126" s="32"/>
      <c r="AY126" s="76">
        <f t="shared" si="32"/>
        <v>493299.7442666667</v>
      </c>
      <c r="AZ126" s="78"/>
      <c r="BA126" s="7"/>
      <c r="BB126" s="7"/>
    </row>
    <row r="127" spans="1:54" s="59" customFormat="1" x14ac:dyDescent="0.2">
      <c r="A127" s="24">
        <f t="shared" si="31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72">
        <v>36861</v>
      </c>
      <c r="G127" s="24"/>
      <c r="H127" s="71">
        <v>38</v>
      </c>
      <c r="I127" s="24" t="s">
        <v>102</v>
      </c>
      <c r="J127" s="70" t="s">
        <v>132</v>
      </c>
      <c r="K127" s="73" t="s">
        <v>70</v>
      </c>
      <c r="L127" s="70" t="s">
        <v>110</v>
      </c>
      <c r="M127" s="74">
        <v>15066.3</v>
      </c>
      <c r="N127" s="32"/>
      <c r="O127" s="32">
        <f t="shared" si="17"/>
        <v>15066.3</v>
      </c>
      <c r="P127" s="74">
        <v>1309.4000000000001</v>
      </c>
      <c r="Q127" s="32"/>
      <c r="R127" s="32"/>
      <c r="S127" s="33">
        <f t="shared" si="18"/>
        <v>2636.6024999999995</v>
      </c>
      <c r="T127" s="32">
        <f t="shared" si="19"/>
        <v>451.98899999999998</v>
      </c>
      <c r="U127" s="75">
        <f t="shared" si="20"/>
        <v>1229.4096</v>
      </c>
      <c r="V127" s="32">
        <f t="shared" si="21"/>
        <v>301.32599999999996</v>
      </c>
      <c r="W127" s="74">
        <v>5423.86</v>
      </c>
      <c r="X127" s="74">
        <v>536.55999999999995</v>
      </c>
      <c r="Y127" s="74">
        <v>72.760000000000005</v>
      </c>
      <c r="Z127" s="74">
        <v>856.14</v>
      </c>
      <c r="AA127" s="74">
        <v>0</v>
      </c>
      <c r="AB127" s="74">
        <v>0</v>
      </c>
      <c r="AC127" s="74">
        <v>0</v>
      </c>
      <c r="AD127" s="74">
        <v>0</v>
      </c>
      <c r="AE127" s="32">
        <v>0</v>
      </c>
      <c r="AF127" s="32">
        <f t="shared" si="22"/>
        <v>256.12709999999998</v>
      </c>
      <c r="AG127" s="32">
        <f t="shared" si="30"/>
        <v>6629.1719999999996</v>
      </c>
      <c r="AH127" s="32">
        <f t="shared" si="23"/>
        <v>16821.376</v>
      </c>
      <c r="AI127" s="32">
        <f t="shared" si="24"/>
        <v>35044.533333333333</v>
      </c>
      <c r="AJ127" s="32">
        <v>7533.15</v>
      </c>
      <c r="AK127" s="32">
        <f t="shared" si="25"/>
        <v>7533.15</v>
      </c>
      <c r="AL127" s="32">
        <v>876.2</v>
      </c>
      <c r="AM127" s="32">
        <f t="shared" si="26"/>
        <v>2102.672</v>
      </c>
      <c r="AN127" s="32">
        <f t="shared" si="27"/>
        <v>3504.4533333333334</v>
      </c>
      <c r="AO127" s="32">
        <f t="shared" si="28"/>
        <v>10513.36</v>
      </c>
      <c r="AP127" s="32">
        <f t="shared" si="29"/>
        <v>6308.0159999999996</v>
      </c>
      <c r="AQ127" s="32">
        <v>3580.6</v>
      </c>
      <c r="AR127" s="32"/>
      <c r="AS127" s="74"/>
      <c r="AT127" s="32"/>
      <c r="AU127" s="32"/>
      <c r="AV127" s="32"/>
      <c r="AW127" s="32"/>
      <c r="AX127" s="32"/>
      <c r="AY127" s="76">
        <f t="shared" si="32"/>
        <v>438132.37306666671</v>
      </c>
      <c r="AZ127" s="78"/>
      <c r="BA127" s="7"/>
      <c r="BB127" s="7"/>
    </row>
    <row r="128" spans="1:54" s="59" customFormat="1" x14ac:dyDescent="0.2">
      <c r="A128" s="24">
        <f t="shared" si="31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72">
        <v>37015</v>
      </c>
      <c r="G128" s="24"/>
      <c r="H128" s="71">
        <v>31</v>
      </c>
      <c r="I128" s="24" t="s">
        <v>102</v>
      </c>
      <c r="J128" s="70" t="s">
        <v>134</v>
      </c>
      <c r="K128" s="73" t="s">
        <v>70</v>
      </c>
      <c r="L128" s="70" t="s">
        <v>110</v>
      </c>
      <c r="M128" s="74">
        <v>16446</v>
      </c>
      <c r="N128" s="32"/>
      <c r="O128" s="32">
        <f t="shared" si="17"/>
        <v>16446</v>
      </c>
      <c r="P128" s="74">
        <v>1391.3</v>
      </c>
      <c r="Q128" s="32"/>
      <c r="R128" s="32"/>
      <c r="S128" s="33">
        <f t="shared" si="18"/>
        <v>2878.0499999999997</v>
      </c>
      <c r="T128" s="32">
        <f t="shared" si="19"/>
        <v>493.38</v>
      </c>
      <c r="U128" s="75">
        <f t="shared" si="20"/>
        <v>1341.9936</v>
      </c>
      <c r="V128" s="32">
        <f t="shared" si="21"/>
        <v>328.92</v>
      </c>
      <c r="W128" s="74">
        <v>5920.56</v>
      </c>
      <c r="X128" s="74">
        <v>527.36</v>
      </c>
      <c r="Y128" s="74">
        <v>79.599999999999994</v>
      </c>
      <c r="Z128" s="74">
        <v>698.44</v>
      </c>
      <c r="AA128" s="74">
        <v>0</v>
      </c>
      <c r="AB128" s="74">
        <v>0</v>
      </c>
      <c r="AC128" s="74">
        <v>0</v>
      </c>
      <c r="AD128" s="74">
        <v>0</v>
      </c>
      <c r="AE128" s="32">
        <v>0</v>
      </c>
      <c r="AF128" s="32">
        <f t="shared" si="22"/>
        <v>279.58199999999999</v>
      </c>
      <c r="AG128" s="32">
        <f t="shared" si="30"/>
        <v>7236.2400000000007</v>
      </c>
      <c r="AH128" s="32">
        <f t="shared" si="23"/>
        <v>18315.135999999999</v>
      </c>
      <c r="AI128" s="32">
        <f t="shared" si="24"/>
        <v>38156.533333333333</v>
      </c>
      <c r="AJ128" s="32">
        <v>8223</v>
      </c>
      <c r="AK128" s="32">
        <f t="shared" si="25"/>
        <v>8223</v>
      </c>
      <c r="AL128" s="32">
        <v>876.2</v>
      </c>
      <c r="AM128" s="32">
        <f t="shared" si="26"/>
        <v>2289.3919999999998</v>
      </c>
      <c r="AN128" s="32">
        <f t="shared" si="27"/>
        <v>3815.6533333333336</v>
      </c>
      <c r="AO128" s="32">
        <f t="shared" si="28"/>
        <v>11446.960000000001</v>
      </c>
      <c r="AP128" s="32">
        <f t="shared" si="29"/>
        <v>6868.1760000000004</v>
      </c>
      <c r="AQ128" s="32">
        <v>3580.6</v>
      </c>
      <c r="AR128" s="32"/>
      <c r="AS128" s="74"/>
      <c r="AT128" s="32"/>
      <c r="AU128" s="32"/>
      <c r="AV128" s="32"/>
      <c r="AW128" s="32"/>
      <c r="AX128" s="32"/>
      <c r="AY128" s="76">
        <f t="shared" si="32"/>
        <v>473653.11786666664</v>
      </c>
      <c r="AZ128" s="78"/>
      <c r="BA128" s="7"/>
      <c r="BB128" s="7"/>
    </row>
    <row r="129" spans="1:54" s="59" customFormat="1" x14ac:dyDescent="0.2">
      <c r="A129" s="24">
        <f t="shared" si="31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72">
        <v>37298</v>
      </c>
      <c r="G129" s="24"/>
      <c r="H129" s="71">
        <v>37</v>
      </c>
      <c r="I129" s="24" t="s">
        <v>102</v>
      </c>
      <c r="J129" s="70" t="s">
        <v>139</v>
      </c>
      <c r="K129" s="73" t="s">
        <v>70</v>
      </c>
      <c r="L129" s="70" t="s">
        <v>110</v>
      </c>
      <c r="M129" s="74">
        <v>15667.5</v>
      </c>
      <c r="N129" s="32"/>
      <c r="O129" s="32">
        <f t="shared" si="17"/>
        <v>15667.5</v>
      </c>
      <c r="P129" s="74">
        <v>1555.1</v>
      </c>
      <c r="Q129" s="32"/>
      <c r="R129" s="32"/>
      <c r="S129" s="33">
        <f t="shared" si="18"/>
        <v>2741.8125</v>
      </c>
      <c r="T129" s="32">
        <f t="shared" si="19"/>
        <v>470.02499999999998</v>
      </c>
      <c r="U129" s="75">
        <f t="shared" si="20"/>
        <v>1259.6676</v>
      </c>
      <c r="V129" s="32">
        <f t="shared" si="21"/>
        <v>313.35000000000002</v>
      </c>
      <c r="W129" s="74">
        <v>5326.96</v>
      </c>
      <c r="X129" s="74">
        <v>547.9</v>
      </c>
      <c r="Y129" s="74">
        <v>77</v>
      </c>
      <c r="Z129" s="74">
        <v>833.62</v>
      </c>
      <c r="AA129" s="74">
        <v>0</v>
      </c>
      <c r="AB129" s="74">
        <v>0</v>
      </c>
      <c r="AC129" s="74">
        <v>0</v>
      </c>
      <c r="AD129" s="74">
        <v>0</v>
      </c>
      <c r="AE129" s="32">
        <v>0</v>
      </c>
      <c r="AF129" s="32">
        <f t="shared" si="22"/>
        <v>266.34750000000003</v>
      </c>
      <c r="AG129" s="32">
        <f t="shared" si="30"/>
        <v>6893.7000000000007</v>
      </c>
      <c r="AH129" s="32">
        <f t="shared" si="23"/>
        <v>17233.887999999999</v>
      </c>
      <c r="AI129" s="32">
        <f t="shared" si="24"/>
        <v>35903.933333333334</v>
      </c>
      <c r="AJ129" s="32">
        <v>7833.75</v>
      </c>
      <c r="AK129" s="32">
        <f t="shared" si="25"/>
        <v>7833.75</v>
      </c>
      <c r="AL129" s="32">
        <v>876.2</v>
      </c>
      <c r="AM129" s="32">
        <f t="shared" si="26"/>
        <v>2154.2359999999999</v>
      </c>
      <c r="AN129" s="32">
        <f t="shared" si="27"/>
        <v>3590.3933333333334</v>
      </c>
      <c r="AO129" s="32">
        <f t="shared" si="28"/>
        <v>10771.18</v>
      </c>
      <c r="AP129" s="32">
        <f t="shared" si="29"/>
        <v>6462.7079999999996</v>
      </c>
      <c r="AQ129" s="32">
        <v>3580.6</v>
      </c>
      <c r="AR129" s="32"/>
      <c r="AS129" s="74"/>
      <c r="AT129" s="32"/>
      <c r="AU129" s="32"/>
      <c r="AV129" s="32"/>
      <c r="AW129" s="32"/>
      <c r="AX129" s="32"/>
      <c r="AY129" s="76">
        <f t="shared" si="32"/>
        <v>451845.7298666666</v>
      </c>
      <c r="AZ129" s="78"/>
      <c r="BA129" s="7"/>
      <c r="BB129" s="7"/>
    </row>
    <row r="130" spans="1:54" s="59" customFormat="1" x14ac:dyDescent="0.2">
      <c r="A130" s="24">
        <f t="shared" si="31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72">
        <v>37487</v>
      </c>
      <c r="G130" s="24"/>
      <c r="H130" s="71">
        <v>32</v>
      </c>
      <c r="I130" s="24" t="s">
        <v>102</v>
      </c>
      <c r="J130" s="70" t="s">
        <v>139</v>
      </c>
      <c r="K130" s="73" t="s">
        <v>70</v>
      </c>
      <c r="L130" s="70" t="s">
        <v>110</v>
      </c>
      <c r="M130" s="74">
        <v>13835.099999999999</v>
      </c>
      <c r="N130" s="32"/>
      <c r="O130" s="32">
        <f t="shared" si="17"/>
        <v>13835.099999999999</v>
      </c>
      <c r="P130" s="74">
        <v>1418.6</v>
      </c>
      <c r="Q130" s="32"/>
      <c r="R130" s="32"/>
      <c r="S130" s="33">
        <f t="shared" si="18"/>
        <v>2421.1424999999995</v>
      </c>
      <c r="T130" s="32">
        <f t="shared" si="19"/>
        <v>415.05299999999994</v>
      </c>
      <c r="U130" s="75">
        <f t="shared" si="20"/>
        <v>1112.3423999999998</v>
      </c>
      <c r="V130" s="32">
        <f t="shared" si="21"/>
        <v>276.702</v>
      </c>
      <c r="W130" s="74">
        <v>4703.9399999999996</v>
      </c>
      <c r="X130" s="74">
        <v>481.9</v>
      </c>
      <c r="Y130" s="74">
        <v>67.5</v>
      </c>
      <c r="Z130" s="74">
        <v>720.96</v>
      </c>
      <c r="AA130" s="74">
        <v>0</v>
      </c>
      <c r="AB130" s="74">
        <v>0</v>
      </c>
      <c r="AC130" s="74">
        <v>0</v>
      </c>
      <c r="AD130" s="74">
        <v>0</v>
      </c>
      <c r="AE130" s="32">
        <v>0</v>
      </c>
      <c r="AF130" s="32">
        <f t="shared" si="22"/>
        <v>235.19669999999999</v>
      </c>
      <c r="AG130" s="32">
        <f t="shared" si="30"/>
        <v>6087.4439999999995</v>
      </c>
      <c r="AH130" s="32">
        <f t="shared" si="23"/>
        <v>15216.751999999997</v>
      </c>
      <c r="AI130" s="32">
        <f t="shared" si="24"/>
        <v>31701.566666666662</v>
      </c>
      <c r="AJ130" s="32">
        <v>6917.55</v>
      </c>
      <c r="AK130" s="32">
        <f t="shared" si="25"/>
        <v>6917.5499999999993</v>
      </c>
      <c r="AL130" s="32">
        <v>876.2</v>
      </c>
      <c r="AM130" s="32">
        <f t="shared" si="26"/>
        <v>1902.0939999999996</v>
      </c>
      <c r="AN130" s="32">
        <f t="shared" si="27"/>
        <v>3170.1566666666663</v>
      </c>
      <c r="AO130" s="32">
        <f t="shared" si="28"/>
        <v>9510.4699999999993</v>
      </c>
      <c r="AP130" s="32">
        <f t="shared" si="29"/>
        <v>5706.2819999999992</v>
      </c>
      <c r="AQ130" s="32">
        <v>3580.6</v>
      </c>
      <c r="AR130" s="32"/>
      <c r="AS130" s="74"/>
      <c r="AT130" s="32"/>
      <c r="AU130" s="32"/>
      <c r="AV130" s="32"/>
      <c r="AW130" s="32"/>
      <c r="AX130" s="32"/>
      <c r="AY130" s="76">
        <f t="shared" si="32"/>
        <v>399847.90453333338</v>
      </c>
      <c r="AZ130" s="78"/>
      <c r="BA130" s="7"/>
      <c r="BB130" s="7"/>
    </row>
    <row r="131" spans="1:54" s="59" customFormat="1" x14ac:dyDescent="0.2">
      <c r="A131" s="24">
        <f t="shared" si="31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72">
        <v>37591</v>
      </c>
      <c r="G131" s="24"/>
      <c r="H131" s="71">
        <v>35</v>
      </c>
      <c r="I131" s="24" t="s">
        <v>102</v>
      </c>
      <c r="J131" s="70" t="s">
        <v>103</v>
      </c>
      <c r="K131" s="73" t="s">
        <v>70</v>
      </c>
      <c r="L131" s="70" t="s">
        <v>110</v>
      </c>
      <c r="M131" s="74">
        <v>12825.9</v>
      </c>
      <c r="N131" s="32"/>
      <c r="O131" s="32">
        <f t="shared" si="17"/>
        <v>12825.9</v>
      </c>
      <c r="P131" s="74">
        <v>955.5</v>
      </c>
      <c r="Q131" s="32"/>
      <c r="R131" s="32"/>
      <c r="S131" s="33">
        <f t="shared" si="18"/>
        <v>2244.5324999999998</v>
      </c>
      <c r="T131" s="32">
        <f t="shared" si="19"/>
        <v>384.77699999999999</v>
      </c>
      <c r="U131" s="75">
        <f t="shared" si="20"/>
        <v>1015.8108</v>
      </c>
      <c r="V131" s="32">
        <f t="shared" si="21"/>
        <v>256.51799999999997</v>
      </c>
      <c r="W131" s="74">
        <v>4104.28</v>
      </c>
      <c r="X131" s="74">
        <v>462</v>
      </c>
      <c r="Y131" s="74">
        <v>66.5</v>
      </c>
      <c r="Z131" s="74">
        <v>788.56</v>
      </c>
      <c r="AA131" s="74">
        <v>0</v>
      </c>
      <c r="AB131" s="74">
        <v>0</v>
      </c>
      <c r="AC131" s="74">
        <v>0</v>
      </c>
      <c r="AD131" s="74">
        <v>0</v>
      </c>
      <c r="AE131" s="32">
        <v>0</v>
      </c>
      <c r="AF131" s="32">
        <f t="shared" si="22"/>
        <v>218.0403</v>
      </c>
      <c r="AG131" s="32">
        <f t="shared" si="30"/>
        <v>5643.3959999999997</v>
      </c>
      <c r="AH131" s="32">
        <f t="shared" si="23"/>
        <v>13913.743999999999</v>
      </c>
      <c r="AI131" s="32">
        <f t="shared" si="24"/>
        <v>28986.966666666667</v>
      </c>
      <c r="AJ131" s="32">
        <v>6412.95</v>
      </c>
      <c r="AK131" s="32">
        <f t="shared" si="25"/>
        <v>6412.95</v>
      </c>
      <c r="AL131" s="32">
        <v>876.2</v>
      </c>
      <c r="AM131" s="32">
        <f t="shared" si="26"/>
        <v>1739.2179999999998</v>
      </c>
      <c r="AN131" s="32">
        <f t="shared" si="27"/>
        <v>2898.6966666666667</v>
      </c>
      <c r="AO131" s="32">
        <f t="shared" si="28"/>
        <v>8696.09</v>
      </c>
      <c r="AP131" s="32">
        <f t="shared" si="29"/>
        <v>5217.6539999999995</v>
      </c>
      <c r="AQ131" s="32">
        <v>3580.6</v>
      </c>
      <c r="AR131" s="32"/>
      <c r="AS131" s="74"/>
      <c r="AT131" s="32"/>
      <c r="AU131" s="32"/>
      <c r="AV131" s="32"/>
      <c r="AW131" s="32"/>
      <c r="AX131" s="32"/>
      <c r="AY131" s="76">
        <f t="shared" si="32"/>
        <v>364247.48853333329</v>
      </c>
      <c r="AZ131" s="78"/>
      <c r="BA131" s="7"/>
      <c r="BB131" s="7"/>
    </row>
    <row r="132" spans="1:54" s="59" customFormat="1" x14ac:dyDescent="0.2">
      <c r="A132" s="24">
        <f t="shared" si="31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72">
        <v>37662</v>
      </c>
      <c r="G132" s="24"/>
      <c r="H132" s="71">
        <v>26</v>
      </c>
      <c r="I132" s="24" t="s">
        <v>102</v>
      </c>
      <c r="J132" s="70" t="s">
        <v>103</v>
      </c>
      <c r="K132" s="73" t="s">
        <v>70</v>
      </c>
      <c r="L132" s="70" t="s">
        <v>110</v>
      </c>
      <c r="M132" s="74">
        <v>9527.7000000000007</v>
      </c>
      <c r="N132" s="32"/>
      <c r="O132" s="32">
        <f t="shared" si="17"/>
        <v>9527.7000000000007</v>
      </c>
      <c r="P132" s="74">
        <v>709.8</v>
      </c>
      <c r="Q132" s="32"/>
      <c r="R132" s="32"/>
      <c r="S132" s="33">
        <f t="shared" si="18"/>
        <v>1667.3475000000001</v>
      </c>
      <c r="T132" s="32">
        <f t="shared" si="19"/>
        <v>285.83100000000002</v>
      </c>
      <c r="U132" s="75">
        <f t="shared" si="20"/>
        <v>754.59360000000004</v>
      </c>
      <c r="V132" s="32">
        <f t="shared" si="21"/>
        <v>190.55400000000003</v>
      </c>
      <c r="W132" s="74">
        <v>3048.86</v>
      </c>
      <c r="X132" s="74">
        <v>343.2</v>
      </c>
      <c r="Y132" s="74">
        <v>49.4</v>
      </c>
      <c r="Z132" s="74">
        <v>585.78</v>
      </c>
      <c r="AA132" s="74">
        <v>0</v>
      </c>
      <c r="AB132" s="74">
        <v>0</v>
      </c>
      <c r="AC132" s="74">
        <v>0</v>
      </c>
      <c r="AD132" s="74">
        <v>0</v>
      </c>
      <c r="AE132" s="32">
        <v>0</v>
      </c>
      <c r="AF132" s="32">
        <f t="shared" si="22"/>
        <v>161.97090000000003</v>
      </c>
      <c r="AG132" s="32">
        <f t="shared" si="30"/>
        <v>4192.188000000001</v>
      </c>
      <c r="AH132" s="32">
        <f t="shared" si="23"/>
        <v>10335.808000000003</v>
      </c>
      <c r="AI132" s="32">
        <f t="shared" si="24"/>
        <v>21532.933333333338</v>
      </c>
      <c r="AJ132" s="32">
        <v>4763.8500000000004</v>
      </c>
      <c r="AK132" s="32">
        <f t="shared" si="25"/>
        <v>4763.8500000000004</v>
      </c>
      <c r="AL132" s="32">
        <v>876.2</v>
      </c>
      <c r="AM132" s="32">
        <f t="shared" si="26"/>
        <v>1291.9760000000003</v>
      </c>
      <c r="AN132" s="32">
        <f t="shared" si="27"/>
        <v>2153.293333333334</v>
      </c>
      <c r="AO132" s="32">
        <f t="shared" si="28"/>
        <v>6459.880000000001</v>
      </c>
      <c r="AP132" s="32">
        <f t="shared" si="29"/>
        <v>3875.9280000000008</v>
      </c>
      <c r="AQ132" s="32">
        <v>3580.6</v>
      </c>
      <c r="AR132" s="32"/>
      <c r="AS132" s="74"/>
      <c r="AT132" s="32"/>
      <c r="AU132" s="32"/>
      <c r="AV132" s="32"/>
      <c r="AW132" s="32"/>
      <c r="AX132" s="32"/>
      <c r="AY132" s="76">
        <f t="shared" si="32"/>
        <v>271726.95066666667</v>
      </c>
      <c r="AZ132" s="78"/>
      <c r="BA132" s="7"/>
      <c r="BB132" s="7"/>
    </row>
    <row r="133" spans="1:54" s="59" customFormat="1" x14ac:dyDescent="0.2">
      <c r="A133" s="24">
        <f t="shared" si="31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72">
        <v>37849</v>
      </c>
      <c r="G133" s="24"/>
      <c r="H133" s="71">
        <v>35</v>
      </c>
      <c r="I133" s="24" t="s">
        <v>102</v>
      </c>
      <c r="J133" s="70" t="s">
        <v>137</v>
      </c>
      <c r="K133" s="73" t="s">
        <v>70</v>
      </c>
      <c r="L133" s="70" t="s">
        <v>110</v>
      </c>
      <c r="M133" s="74">
        <v>13586.7</v>
      </c>
      <c r="N133" s="32"/>
      <c r="O133" s="32">
        <f t="shared" si="17"/>
        <v>13586.7</v>
      </c>
      <c r="P133" s="74">
        <v>1500.5</v>
      </c>
      <c r="Q133" s="32"/>
      <c r="R133" s="32"/>
      <c r="S133" s="33">
        <f t="shared" si="18"/>
        <v>2377.6725000000001</v>
      </c>
      <c r="T133" s="32">
        <f t="shared" si="19"/>
        <v>407.601</v>
      </c>
      <c r="U133" s="75">
        <f t="shared" si="20"/>
        <v>1076.0664000000002</v>
      </c>
      <c r="V133" s="32">
        <f t="shared" si="21"/>
        <v>271.73400000000004</v>
      </c>
      <c r="W133" s="74">
        <v>4347.74</v>
      </c>
      <c r="X133" s="74">
        <v>485.3</v>
      </c>
      <c r="Y133" s="74">
        <v>66.959999999999994</v>
      </c>
      <c r="Z133" s="74">
        <v>788.56</v>
      </c>
      <c r="AA133" s="74">
        <v>0</v>
      </c>
      <c r="AB133" s="74">
        <v>0</v>
      </c>
      <c r="AC133" s="74">
        <v>0</v>
      </c>
      <c r="AD133" s="74">
        <v>0</v>
      </c>
      <c r="AE133" s="32">
        <v>0</v>
      </c>
      <c r="AF133" s="32">
        <f t="shared" si="22"/>
        <v>230.97390000000004</v>
      </c>
      <c r="AG133" s="32">
        <f t="shared" si="30"/>
        <v>5978.148000000001</v>
      </c>
      <c r="AH133" s="32">
        <f t="shared" si="23"/>
        <v>14735.792000000001</v>
      </c>
      <c r="AI133" s="32">
        <f t="shared" si="24"/>
        <v>30699.566666666669</v>
      </c>
      <c r="AJ133" s="32">
        <v>6793.35</v>
      </c>
      <c r="AK133" s="32">
        <f t="shared" si="25"/>
        <v>6793.35</v>
      </c>
      <c r="AL133" s="32">
        <v>876.2</v>
      </c>
      <c r="AM133" s="32">
        <f t="shared" si="26"/>
        <v>1841.9740000000002</v>
      </c>
      <c r="AN133" s="32">
        <f t="shared" si="27"/>
        <v>3069.9566666666669</v>
      </c>
      <c r="AO133" s="32">
        <f t="shared" si="28"/>
        <v>9209.8700000000008</v>
      </c>
      <c r="AP133" s="32">
        <f t="shared" si="29"/>
        <v>5525.9220000000005</v>
      </c>
      <c r="AQ133" s="32">
        <v>3580.6</v>
      </c>
      <c r="AR133" s="32"/>
      <c r="AS133" s="74"/>
      <c r="AT133" s="32"/>
      <c r="AU133" s="32"/>
      <c r="AV133" s="32"/>
      <c r="AW133" s="32"/>
      <c r="AX133" s="32"/>
      <c r="AY133" s="76">
        <f t="shared" si="32"/>
        <v>390782.42293333332</v>
      </c>
      <c r="AZ133" s="78"/>
      <c r="BA133" s="7"/>
      <c r="BB133" s="7"/>
    </row>
    <row r="134" spans="1:54" s="59" customFormat="1" x14ac:dyDescent="0.2">
      <c r="A134" s="24">
        <f t="shared" si="31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72">
        <v>37849</v>
      </c>
      <c r="G134" s="24"/>
      <c r="H134" s="71">
        <v>28</v>
      </c>
      <c r="I134" s="24" t="s">
        <v>102</v>
      </c>
      <c r="J134" s="70" t="s">
        <v>139</v>
      </c>
      <c r="K134" s="73" t="s">
        <v>70</v>
      </c>
      <c r="L134" s="70" t="s">
        <v>110</v>
      </c>
      <c r="M134" s="74">
        <v>12080.7</v>
      </c>
      <c r="N134" s="32"/>
      <c r="O134" s="32">
        <f t="shared" si="17"/>
        <v>12080.7</v>
      </c>
      <c r="P134" s="74">
        <v>1309.4000000000001</v>
      </c>
      <c r="Q134" s="32"/>
      <c r="R134" s="32"/>
      <c r="S134" s="33">
        <f t="shared" si="18"/>
        <v>2114.1224999999999</v>
      </c>
      <c r="T134" s="32">
        <f t="shared" si="19"/>
        <v>362.42099999999999</v>
      </c>
      <c r="U134" s="75">
        <f t="shared" si="20"/>
        <v>956.7912</v>
      </c>
      <c r="V134" s="32">
        <f t="shared" si="21"/>
        <v>241.61400000000003</v>
      </c>
      <c r="W134" s="74">
        <v>3865.82</v>
      </c>
      <c r="X134" s="74">
        <v>421.9</v>
      </c>
      <c r="Y134" s="74">
        <v>58.4</v>
      </c>
      <c r="Z134" s="74">
        <v>630.84</v>
      </c>
      <c r="AA134" s="74">
        <v>0</v>
      </c>
      <c r="AB134" s="74">
        <v>0</v>
      </c>
      <c r="AC134" s="74">
        <v>0</v>
      </c>
      <c r="AD134" s="74">
        <v>0</v>
      </c>
      <c r="AE134" s="32">
        <v>0</v>
      </c>
      <c r="AF134" s="32">
        <f t="shared" si="22"/>
        <v>205.37190000000004</v>
      </c>
      <c r="AG134" s="32">
        <f t="shared" si="30"/>
        <v>5315.5080000000007</v>
      </c>
      <c r="AH134" s="32">
        <f t="shared" si="23"/>
        <v>13094.736000000001</v>
      </c>
      <c r="AI134" s="32">
        <f t="shared" si="24"/>
        <v>27280.7</v>
      </c>
      <c r="AJ134" s="32">
        <v>6040.35</v>
      </c>
      <c r="AK134" s="32">
        <f t="shared" si="25"/>
        <v>6040.35</v>
      </c>
      <c r="AL134" s="32">
        <v>876.2</v>
      </c>
      <c r="AM134" s="32">
        <f t="shared" si="26"/>
        <v>1636.8420000000001</v>
      </c>
      <c r="AN134" s="32">
        <f t="shared" si="27"/>
        <v>2728.07</v>
      </c>
      <c r="AO134" s="32">
        <f t="shared" si="28"/>
        <v>8184.2100000000009</v>
      </c>
      <c r="AP134" s="32">
        <f t="shared" si="29"/>
        <v>4910.5259999999998</v>
      </c>
      <c r="AQ134" s="32">
        <v>3580.6</v>
      </c>
      <c r="AR134" s="32"/>
      <c r="AS134" s="74"/>
      <c r="AT134" s="32"/>
      <c r="AU134" s="32"/>
      <c r="AV134" s="32"/>
      <c r="AW134" s="32"/>
      <c r="AX134" s="32"/>
      <c r="AY134" s="76">
        <f t="shared" si="32"/>
        <v>346656.65920000005</v>
      </c>
      <c r="AZ134" s="78"/>
      <c r="BA134" s="7"/>
      <c r="BB134" s="7"/>
    </row>
    <row r="135" spans="1:54" s="59" customFormat="1" x14ac:dyDescent="0.2">
      <c r="A135" s="24">
        <f t="shared" si="31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72">
        <v>38397</v>
      </c>
      <c r="G135" s="24"/>
      <c r="H135" s="71">
        <v>25</v>
      </c>
      <c r="I135" s="24" t="s">
        <v>102</v>
      </c>
      <c r="J135" s="70" t="s">
        <v>103</v>
      </c>
      <c r="K135" s="73" t="s">
        <v>70</v>
      </c>
      <c r="L135" s="70" t="s">
        <v>110</v>
      </c>
      <c r="M135" s="74">
        <v>9161.4</v>
      </c>
      <c r="N135" s="32"/>
      <c r="O135" s="32">
        <f t="shared" si="17"/>
        <v>9161.4</v>
      </c>
      <c r="P135" s="74">
        <v>682.5</v>
      </c>
      <c r="Q135" s="32"/>
      <c r="R135" s="32"/>
      <c r="S135" s="33">
        <f t="shared" si="18"/>
        <v>1603.2449999999999</v>
      </c>
      <c r="T135" s="32">
        <f t="shared" si="19"/>
        <v>274.84199999999998</v>
      </c>
      <c r="U135" s="75">
        <f t="shared" si="20"/>
        <v>703.59599999999989</v>
      </c>
      <c r="V135" s="32">
        <f t="shared" si="21"/>
        <v>183.22800000000001</v>
      </c>
      <c r="W135" s="74">
        <v>2565.1999999999998</v>
      </c>
      <c r="X135" s="74">
        <v>330</v>
      </c>
      <c r="Y135" s="74">
        <v>47.5</v>
      </c>
      <c r="Z135" s="74">
        <v>563.26</v>
      </c>
      <c r="AA135" s="74">
        <v>0</v>
      </c>
      <c r="AB135" s="74">
        <v>0</v>
      </c>
      <c r="AC135" s="74">
        <v>0</v>
      </c>
      <c r="AD135" s="74">
        <v>0</v>
      </c>
      <c r="AE135" s="32">
        <v>2891.9</v>
      </c>
      <c r="AF135" s="32">
        <f t="shared" si="22"/>
        <v>155.74379999999999</v>
      </c>
      <c r="AG135" s="32">
        <f t="shared" si="30"/>
        <v>4031.0160000000001</v>
      </c>
      <c r="AH135" s="32">
        <f t="shared" si="23"/>
        <v>9645.2799999999988</v>
      </c>
      <c r="AI135" s="32">
        <f t="shared" si="24"/>
        <v>20094.333333333328</v>
      </c>
      <c r="AJ135" s="32">
        <v>4580.7</v>
      </c>
      <c r="AK135" s="32">
        <f t="shared" si="25"/>
        <v>4580.7</v>
      </c>
      <c r="AL135" s="32">
        <v>876.2</v>
      </c>
      <c r="AM135" s="32">
        <f t="shared" si="26"/>
        <v>1205.6599999999999</v>
      </c>
      <c r="AN135" s="32">
        <f t="shared" si="27"/>
        <v>2009.4333333333329</v>
      </c>
      <c r="AO135" s="32">
        <f t="shared" si="28"/>
        <v>6028.2999999999993</v>
      </c>
      <c r="AP135" s="32">
        <f t="shared" si="29"/>
        <v>3616.9799999999996</v>
      </c>
      <c r="AQ135" s="32">
        <v>3580.6</v>
      </c>
      <c r="AR135" s="32"/>
      <c r="AS135" s="74"/>
      <c r="AT135" s="32"/>
      <c r="AU135" s="32"/>
      <c r="AV135" s="32"/>
      <c r="AW135" s="32"/>
      <c r="AX135" s="32"/>
      <c r="AY135" s="76">
        <f t="shared" si="32"/>
        <v>290198.18026666663</v>
      </c>
      <c r="AZ135" s="78"/>
      <c r="BA135" s="7"/>
      <c r="BB135" s="7"/>
    </row>
    <row r="136" spans="1:54" s="59" customFormat="1" x14ac:dyDescent="0.2">
      <c r="A136" s="24">
        <f t="shared" si="31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72">
        <v>38596</v>
      </c>
      <c r="G136" s="24"/>
      <c r="H136" s="71">
        <v>28</v>
      </c>
      <c r="I136" s="24" t="s">
        <v>102</v>
      </c>
      <c r="J136" s="70" t="s">
        <v>103</v>
      </c>
      <c r="K136" s="73" t="s">
        <v>70</v>
      </c>
      <c r="L136" s="70" t="s">
        <v>110</v>
      </c>
      <c r="M136" s="74">
        <v>10260.6</v>
      </c>
      <c r="N136" s="32"/>
      <c r="O136" s="32">
        <f t="shared" ref="O136:O198" si="33">M136+N136</f>
        <v>10260.6</v>
      </c>
      <c r="P136" s="74">
        <v>764.4</v>
      </c>
      <c r="Q136" s="32"/>
      <c r="R136" s="32"/>
      <c r="S136" s="33">
        <f t="shared" ref="S136:S199" si="34">(M136*17.5%)</f>
        <v>1795.605</v>
      </c>
      <c r="T136" s="32">
        <f t="shared" ref="T136:T199" si="35">M136*3%</f>
        <v>307.81799999999998</v>
      </c>
      <c r="U136" s="75">
        <f t="shared" ref="U136:U199" si="36">(M136+W136)*6%</f>
        <v>788.0136</v>
      </c>
      <c r="V136" s="32">
        <f t="shared" ref="V136:V199" si="37">M136*2%</f>
        <v>205.21200000000002</v>
      </c>
      <c r="W136" s="74">
        <v>2872.96</v>
      </c>
      <c r="X136" s="74">
        <v>369.6</v>
      </c>
      <c r="Y136" s="74">
        <v>53.2</v>
      </c>
      <c r="Z136" s="74">
        <v>630.84</v>
      </c>
      <c r="AA136" s="74">
        <v>0</v>
      </c>
      <c r="AB136" s="74">
        <v>0</v>
      </c>
      <c r="AC136" s="74">
        <v>0</v>
      </c>
      <c r="AD136" s="74">
        <v>0</v>
      </c>
      <c r="AE136" s="32">
        <v>2891.9</v>
      </c>
      <c r="AF136" s="32">
        <f t="shared" ref="AF136:AF199" si="38">M136*1.7%</f>
        <v>174.43020000000001</v>
      </c>
      <c r="AG136" s="32">
        <f t="shared" si="30"/>
        <v>4514.6640000000007</v>
      </c>
      <c r="AH136" s="32">
        <f t="shared" ref="AH136:AH199" si="39">(M136+W136+X136)/30*24</f>
        <v>10802.528</v>
      </c>
      <c r="AI136" s="32">
        <f t="shared" ref="AI136:AI199" si="40">(M136+W136+X136)/30*50</f>
        <v>22505.266666666666</v>
      </c>
      <c r="AJ136" s="32">
        <v>5130.3</v>
      </c>
      <c r="AK136" s="32">
        <f t="shared" ref="AK136:AK199" si="41">(M136/30)*15</f>
        <v>5130.3</v>
      </c>
      <c r="AL136" s="32">
        <v>876.2</v>
      </c>
      <c r="AM136" s="32">
        <f t="shared" ref="AM136:AM199" si="42">(M136+W136+X136)/30*3</f>
        <v>1350.316</v>
      </c>
      <c r="AN136" s="32">
        <f t="shared" ref="AN136:AN199" si="43">(M136+W136+X136)/30*5</f>
        <v>2250.5266666666666</v>
      </c>
      <c r="AO136" s="32">
        <f t="shared" ref="AO136:AO199" si="44">(M136+W136+X136)/30*15</f>
        <v>6751.5800000000008</v>
      </c>
      <c r="AP136" s="32">
        <f t="shared" ref="AP136:AP199" si="45">(M136+W136+X136)/30*9</f>
        <v>4050.9480000000003</v>
      </c>
      <c r="AQ136" s="32">
        <v>3580.6</v>
      </c>
      <c r="AR136" s="32"/>
      <c r="AS136" s="74"/>
      <c r="AT136" s="32"/>
      <c r="AU136" s="32"/>
      <c r="AV136" s="32"/>
      <c r="AW136" s="32"/>
      <c r="AX136" s="32"/>
      <c r="AY136" s="76">
        <f t="shared" si="32"/>
        <v>320318.1749333333</v>
      </c>
      <c r="AZ136" s="78"/>
      <c r="BA136" s="7"/>
      <c r="BB136" s="7"/>
    </row>
    <row r="137" spans="1:54" s="59" customFormat="1" x14ac:dyDescent="0.2">
      <c r="A137" s="24">
        <f t="shared" si="31"/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72">
        <v>38580</v>
      </c>
      <c r="G137" s="24"/>
      <c r="H137" s="71">
        <v>32</v>
      </c>
      <c r="I137" s="24" t="s">
        <v>102</v>
      </c>
      <c r="J137" s="70" t="s">
        <v>103</v>
      </c>
      <c r="K137" s="73" t="s">
        <v>70</v>
      </c>
      <c r="L137" s="70" t="s">
        <v>110</v>
      </c>
      <c r="M137" s="74">
        <v>11726.4</v>
      </c>
      <c r="N137" s="32"/>
      <c r="O137" s="32">
        <f t="shared" si="33"/>
        <v>11726.4</v>
      </c>
      <c r="P137" s="74">
        <v>873.6</v>
      </c>
      <c r="Q137" s="32"/>
      <c r="R137" s="32"/>
      <c r="S137" s="33">
        <f t="shared" si="34"/>
        <v>2052.12</v>
      </c>
      <c r="T137" s="32">
        <f t="shared" si="35"/>
        <v>351.79199999999997</v>
      </c>
      <c r="U137" s="75">
        <f t="shared" si="36"/>
        <v>900.58799999999997</v>
      </c>
      <c r="V137" s="32">
        <f t="shared" si="37"/>
        <v>234.52799999999999</v>
      </c>
      <c r="W137" s="74">
        <v>3283.4</v>
      </c>
      <c r="X137" s="74">
        <v>422.4</v>
      </c>
      <c r="Y137" s="74">
        <v>60.8</v>
      </c>
      <c r="Z137" s="74">
        <v>720.96</v>
      </c>
      <c r="AA137" s="74">
        <v>0</v>
      </c>
      <c r="AB137" s="74">
        <v>0</v>
      </c>
      <c r="AC137" s="74">
        <v>0</v>
      </c>
      <c r="AD137" s="74">
        <v>0</v>
      </c>
      <c r="AE137" s="32">
        <v>0</v>
      </c>
      <c r="AF137" s="32">
        <f t="shared" si="38"/>
        <v>199.34880000000001</v>
      </c>
      <c r="AG137" s="32">
        <f t="shared" ref="AG137:AG200" si="46">(M137*4%)*11</f>
        <v>5159.616</v>
      </c>
      <c r="AH137" s="32">
        <f t="shared" si="39"/>
        <v>12345.759999999998</v>
      </c>
      <c r="AI137" s="32">
        <f t="shared" si="40"/>
        <v>25720.333333333332</v>
      </c>
      <c r="AJ137" s="32">
        <v>5863.2</v>
      </c>
      <c r="AK137" s="32">
        <f t="shared" si="41"/>
        <v>5863.2</v>
      </c>
      <c r="AL137" s="32">
        <v>876.2</v>
      </c>
      <c r="AM137" s="32">
        <f t="shared" si="42"/>
        <v>1543.2199999999998</v>
      </c>
      <c r="AN137" s="32">
        <f t="shared" si="43"/>
        <v>2572.0333333333333</v>
      </c>
      <c r="AO137" s="32">
        <f t="shared" si="44"/>
        <v>7716.0999999999995</v>
      </c>
      <c r="AP137" s="32">
        <f t="shared" si="45"/>
        <v>4629.66</v>
      </c>
      <c r="AQ137" s="32">
        <v>3580.6</v>
      </c>
      <c r="AR137" s="32"/>
      <c r="AS137" s="74"/>
      <c r="AT137" s="32"/>
      <c r="AU137" s="32"/>
      <c r="AV137" s="32"/>
      <c r="AW137" s="32"/>
      <c r="AX137" s="32"/>
      <c r="AY137" s="76">
        <f t="shared" ref="AY137:AY200" si="47">(O137+P137+Q137+R137+S137+T137+U137+V137+W137+X137+Y137+Z137+AA137+AB137+AC137+AD137+AE137+AF137)*12+(AG137+AH137+AI137+AJ137+AK137+AL137+AM137+AN137+AO137+AP137+AQ137+AR137+AS137+AT137+AU137+AV137+AW137+AX137)</f>
        <v>325781.16426666669</v>
      </c>
      <c r="AZ137" s="78"/>
      <c r="BA137" s="7"/>
      <c r="BB137" s="7"/>
    </row>
    <row r="138" spans="1:54" s="59" customFormat="1" x14ac:dyDescent="0.2">
      <c r="A138" s="24">
        <f t="shared" ref="A138:A201" si="48">A137+1</f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72">
        <v>38762</v>
      </c>
      <c r="G138" s="24"/>
      <c r="H138" s="71">
        <v>40</v>
      </c>
      <c r="I138" s="24" t="s">
        <v>102</v>
      </c>
      <c r="J138" s="70" t="s">
        <v>108</v>
      </c>
      <c r="K138" s="73" t="s">
        <v>70</v>
      </c>
      <c r="L138" s="70" t="s">
        <v>110</v>
      </c>
      <c r="M138" s="74">
        <v>16437.599999999999</v>
      </c>
      <c r="N138" s="32"/>
      <c r="O138" s="32">
        <f t="shared" si="33"/>
        <v>16437.599999999999</v>
      </c>
      <c r="P138" s="74">
        <v>1092</v>
      </c>
      <c r="Q138" s="32"/>
      <c r="R138" s="32"/>
      <c r="S138" s="33">
        <f t="shared" si="34"/>
        <v>2876.5799999999995</v>
      </c>
      <c r="T138" s="32">
        <f t="shared" si="35"/>
        <v>493.12799999999993</v>
      </c>
      <c r="U138" s="75">
        <f t="shared" si="36"/>
        <v>1242.6827999999998</v>
      </c>
      <c r="V138" s="32">
        <f t="shared" si="37"/>
        <v>328.75199999999995</v>
      </c>
      <c r="W138" s="74">
        <v>4273.78</v>
      </c>
      <c r="X138" s="74">
        <v>572.4</v>
      </c>
      <c r="Y138" s="74">
        <v>85.26</v>
      </c>
      <c r="Z138" s="74">
        <v>901.2</v>
      </c>
      <c r="AA138" s="74">
        <v>0</v>
      </c>
      <c r="AB138" s="74">
        <v>0</v>
      </c>
      <c r="AC138" s="74">
        <v>0</v>
      </c>
      <c r="AD138" s="74">
        <v>0</v>
      </c>
      <c r="AE138" s="32">
        <v>0</v>
      </c>
      <c r="AF138" s="32">
        <f t="shared" si="38"/>
        <v>279.43919999999997</v>
      </c>
      <c r="AG138" s="32">
        <f t="shared" si="46"/>
        <v>7232.543999999999</v>
      </c>
      <c r="AH138" s="32">
        <f t="shared" si="39"/>
        <v>17027.024000000001</v>
      </c>
      <c r="AI138" s="32">
        <f t="shared" si="40"/>
        <v>35472.966666666667</v>
      </c>
      <c r="AJ138" s="32">
        <v>8218.7999999999993</v>
      </c>
      <c r="AK138" s="32">
        <f t="shared" si="41"/>
        <v>8218.7999999999993</v>
      </c>
      <c r="AL138" s="32">
        <v>876.2</v>
      </c>
      <c r="AM138" s="32">
        <f t="shared" si="42"/>
        <v>2128.3780000000002</v>
      </c>
      <c r="AN138" s="32">
        <f t="shared" si="43"/>
        <v>3547.2966666666666</v>
      </c>
      <c r="AO138" s="32">
        <f t="shared" si="44"/>
        <v>10641.89</v>
      </c>
      <c r="AP138" s="32">
        <f t="shared" si="45"/>
        <v>6385.134</v>
      </c>
      <c r="AQ138" s="32">
        <v>6139.45</v>
      </c>
      <c r="AR138" s="32"/>
      <c r="AS138" s="74"/>
      <c r="AT138" s="32"/>
      <c r="AU138" s="32"/>
      <c r="AV138" s="32"/>
      <c r="AW138" s="32"/>
      <c r="AX138" s="32"/>
      <c r="AY138" s="76">
        <f t="shared" si="47"/>
        <v>448882.34733333328</v>
      </c>
      <c r="AZ138" s="78"/>
      <c r="BA138" s="7"/>
      <c r="BB138" s="7"/>
    </row>
    <row r="139" spans="1:54" s="59" customFormat="1" x14ac:dyDescent="0.2">
      <c r="A139" s="24">
        <f t="shared" si="48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72">
        <v>38945</v>
      </c>
      <c r="G139" s="24"/>
      <c r="H139" s="71">
        <v>29</v>
      </c>
      <c r="I139" s="24" t="s">
        <v>102</v>
      </c>
      <c r="J139" s="70" t="s">
        <v>137</v>
      </c>
      <c r="K139" s="73" t="s">
        <v>70</v>
      </c>
      <c r="L139" s="70" t="s">
        <v>110</v>
      </c>
      <c r="M139" s="74">
        <v>11388</v>
      </c>
      <c r="N139" s="32"/>
      <c r="O139" s="32">
        <f t="shared" si="33"/>
        <v>11388</v>
      </c>
      <c r="P139" s="74">
        <v>1336.7</v>
      </c>
      <c r="Q139" s="32"/>
      <c r="R139" s="32"/>
      <c r="S139" s="33">
        <f t="shared" si="34"/>
        <v>1992.8999999999999</v>
      </c>
      <c r="T139" s="32">
        <f t="shared" si="35"/>
        <v>341.64</v>
      </c>
      <c r="U139" s="75">
        <f t="shared" si="36"/>
        <v>860.93280000000004</v>
      </c>
      <c r="V139" s="32">
        <f t="shared" si="37"/>
        <v>227.76</v>
      </c>
      <c r="W139" s="74">
        <v>2960.88</v>
      </c>
      <c r="X139" s="74">
        <v>406.1</v>
      </c>
      <c r="Y139" s="74">
        <v>55.56</v>
      </c>
      <c r="Z139" s="74">
        <v>653.38</v>
      </c>
      <c r="AA139" s="74">
        <v>0</v>
      </c>
      <c r="AB139" s="74">
        <v>0</v>
      </c>
      <c r="AC139" s="74">
        <v>0</v>
      </c>
      <c r="AD139" s="74">
        <v>0</v>
      </c>
      <c r="AE139" s="32">
        <v>2728.26</v>
      </c>
      <c r="AF139" s="32">
        <f t="shared" si="38"/>
        <v>193.596</v>
      </c>
      <c r="AG139" s="32">
        <f t="shared" si="46"/>
        <v>5010.7199999999993</v>
      </c>
      <c r="AH139" s="32">
        <f t="shared" si="39"/>
        <v>11803.984000000002</v>
      </c>
      <c r="AI139" s="32">
        <f t="shared" si="40"/>
        <v>24591.633333333339</v>
      </c>
      <c r="AJ139" s="32">
        <v>5694</v>
      </c>
      <c r="AK139" s="32">
        <f t="shared" si="41"/>
        <v>5694</v>
      </c>
      <c r="AL139" s="32">
        <v>876.2</v>
      </c>
      <c r="AM139" s="32">
        <f t="shared" si="42"/>
        <v>1475.4980000000003</v>
      </c>
      <c r="AN139" s="32">
        <f t="shared" si="43"/>
        <v>2459.1633333333339</v>
      </c>
      <c r="AO139" s="32">
        <f t="shared" si="44"/>
        <v>7377.4900000000007</v>
      </c>
      <c r="AP139" s="32">
        <f t="shared" si="45"/>
        <v>4426.4940000000006</v>
      </c>
      <c r="AQ139" s="32">
        <v>3580.6</v>
      </c>
      <c r="AR139" s="32"/>
      <c r="AS139" s="74"/>
      <c r="AT139" s="32"/>
      <c r="AU139" s="32"/>
      <c r="AV139" s="32"/>
      <c r="AW139" s="32"/>
      <c r="AX139" s="32"/>
      <c r="AY139" s="76">
        <f t="shared" si="47"/>
        <v>350738.2882666667</v>
      </c>
      <c r="AZ139" s="78"/>
      <c r="BA139" s="7"/>
      <c r="BB139" s="7"/>
    </row>
    <row r="140" spans="1:54" s="59" customFormat="1" x14ac:dyDescent="0.2">
      <c r="A140" s="24">
        <f t="shared" si="48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72">
        <v>38945</v>
      </c>
      <c r="G140" s="24"/>
      <c r="H140" s="71">
        <v>34</v>
      </c>
      <c r="I140" s="24" t="s">
        <v>102</v>
      </c>
      <c r="J140" s="70" t="s">
        <v>137</v>
      </c>
      <c r="K140" s="73" t="s">
        <v>70</v>
      </c>
      <c r="L140" s="70" t="s">
        <v>110</v>
      </c>
      <c r="M140" s="74">
        <v>13220.1</v>
      </c>
      <c r="N140" s="32"/>
      <c r="O140" s="32">
        <f t="shared" si="33"/>
        <v>13220.1</v>
      </c>
      <c r="P140" s="74">
        <v>1473.2</v>
      </c>
      <c r="Q140" s="32"/>
      <c r="R140" s="32"/>
      <c r="S140" s="33">
        <f t="shared" si="34"/>
        <v>2313.5174999999999</v>
      </c>
      <c r="T140" s="32">
        <f t="shared" si="35"/>
        <v>396.60300000000001</v>
      </c>
      <c r="U140" s="75">
        <f t="shared" si="36"/>
        <v>999.43919999999991</v>
      </c>
      <c r="V140" s="32">
        <f t="shared" si="37"/>
        <v>264.40199999999999</v>
      </c>
      <c r="W140" s="74">
        <v>3437.22</v>
      </c>
      <c r="X140" s="74">
        <v>472.1</v>
      </c>
      <c r="Y140" s="74">
        <v>65.06</v>
      </c>
      <c r="Z140" s="74">
        <v>766.02</v>
      </c>
      <c r="AA140" s="74">
        <v>0</v>
      </c>
      <c r="AB140" s="74">
        <v>0</v>
      </c>
      <c r="AC140" s="74">
        <v>0</v>
      </c>
      <c r="AD140" s="74">
        <v>0</v>
      </c>
      <c r="AE140" s="32">
        <v>0</v>
      </c>
      <c r="AF140" s="32">
        <f t="shared" si="38"/>
        <v>224.74170000000001</v>
      </c>
      <c r="AG140" s="32">
        <f t="shared" si="46"/>
        <v>5816.8440000000001</v>
      </c>
      <c r="AH140" s="32">
        <f t="shared" si="39"/>
        <v>13703.535999999998</v>
      </c>
      <c r="AI140" s="32">
        <f t="shared" si="40"/>
        <v>28549.033333333329</v>
      </c>
      <c r="AJ140" s="32">
        <v>6610.05</v>
      </c>
      <c r="AK140" s="32">
        <f t="shared" si="41"/>
        <v>6610.05</v>
      </c>
      <c r="AL140" s="32">
        <v>876.2</v>
      </c>
      <c r="AM140" s="32">
        <f t="shared" si="42"/>
        <v>1712.9419999999998</v>
      </c>
      <c r="AN140" s="32">
        <f t="shared" si="43"/>
        <v>2854.9033333333327</v>
      </c>
      <c r="AO140" s="32">
        <f t="shared" si="44"/>
        <v>8564.7099999999991</v>
      </c>
      <c r="AP140" s="32">
        <f t="shared" si="45"/>
        <v>5138.8259999999991</v>
      </c>
      <c r="AQ140" s="32">
        <v>3580.6</v>
      </c>
      <c r="AR140" s="32"/>
      <c r="AS140" s="74"/>
      <c r="AT140" s="32"/>
      <c r="AU140" s="32"/>
      <c r="AV140" s="32"/>
      <c r="AW140" s="32"/>
      <c r="AX140" s="32"/>
      <c r="AY140" s="76">
        <f t="shared" si="47"/>
        <v>367606.53546666668</v>
      </c>
      <c r="AZ140" s="78"/>
      <c r="BA140" s="7"/>
      <c r="BB140" s="7"/>
    </row>
    <row r="141" spans="1:54" s="59" customFormat="1" x14ac:dyDescent="0.2">
      <c r="A141" s="24">
        <f t="shared" si="48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72">
        <v>38945</v>
      </c>
      <c r="G141" s="24"/>
      <c r="H141" s="71">
        <v>35</v>
      </c>
      <c r="I141" s="24" t="s">
        <v>102</v>
      </c>
      <c r="J141" s="70" t="s">
        <v>137</v>
      </c>
      <c r="K141" s="73" t="s">
        <v>70</v>
      </c>
      <c r="L141" s="70" t="s">
        <v>110</v>
      </c>
      <c r="M141" s="74">
        <v>13586.7</v>
      </c>
      <c r="N141" s="32"/>
      <c r="O141" s="32">
        <f t="shared" si="33"/>
        <v>13586.7</v>
      </c>
      <c r="P141" s="74">
        <v>1500.5</v>
      </c>
      <c r="Q141" s="32"/>
      <c r="R141" s="32"/>
      <c r="S141" s="33">
        <f t="shared" si="34"/>
        <v>2377.6725000000001</v>
      </c>
      <c r="T141" s="32">
        <f t="shared" si="35"/>
        <v>407.601</v>
      </c>
      <c r="U141" s="75">
        <f t="shared" si="36"/>
        <v>1027.1544000000001</v>
      </c>
      <c r="V141" s="32">
        <f t="shared" si="37"/>
        <v>271.73400000000004</v>
      </c>
      <c r="W141" s="74">
        <v>3532.54</v>
      </c>
      <c r="X141" s="74">
        <v>485.3</v>
      </c>
      <c r="Y141" s="74">
        <v>66.959999999999994</v>
      </c>
      <c r="Z141" s="74">
        <v>788.56</v>
      </c>
      <c r="AA141" s="74">
        <v>0</v>
      </c>
      <c r="AB141" s="74">
        <v>0</v>
      </c>
      <c r="AC141" s="74">
        <v>0</v>
      </c>
      <c r="AD141" s="74">
        <v>0</v>
      </c>
      <c r="AE141" s="32">
        <v>0</v>
      </c>
      <c r="AF141" s="32">
        <f t="shared" si="38"/>
        <v>230.97390000000004</v>
      </c>
      <c r="AG141" s="32">
        <f t="shared" si="46"/>
        <v>5978.148000000001</v>
      </c>
      <c r="AH141" s="32">
        <f t="shared" si="39"/>
        <v>14083.632</v>
      </c>
      <c r="AI141" s="32">
        <f t="shared" si="40"/>
        <v>29340.899999999998</v>
      </c>
      <c r="AJ141" s="32">
        <v>6793.35</v>
      </c>
      <c r="AK141" s="32">
        <f t="shared" si="41"/>
        <v>6793.35</v>
      </c>
      <c r="AL141" s="32">
        <v>876.2</v>
      </c>
      <c r="AM141" s="32">
        <f t="shared" si="42"/>
        <v>1760.454</v>
      </c>
      <c r="AN141" s="32">
        <f t="shared" si="43"/>
        <v>2934.09</v>
      </c>
      <c r="AO141" s="32">
        <f t="shared" si="44"/>
        <v>8802.27</v>
      </c>
      <c r="AP141" s="32">
        <f t="shared" si="45"/>
        <v>5281.3620000000001</v>
      </c>
      <c r="AQ141" s="32">
        <v>3580.6</v>
      </c>
      <c r="AR141" s="32"/>
      <c r="AS141" s="74"/>
      <c r="AT141" s="32"/>
      <c r="AU141" s="32"/>
      <c r="AV141" s="32"/>
      <c r="AW141" s="32"/>
      <c r="AX141" s="32"/>
      <c r="AY141" s="76">
        <f t="shared" si="47"/>
        <v>377532.70559999999</v>
      </c>
      <c r="AZ141" s="78"/>
      <c r="BA141" s="7"/>
      <c r="BB141" s="7"/>
    </row>
    <row r="142" spans="1:54" s="59" customFormat="1" x14ac:dyDescent="0.2">
      <c r="A142" s="24">
        <f t="shared" si="48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72">
        <v>39161</v>
      </c>
      <c r="G142" s="24"/>
      <c r="H142" s="71">
        <v>30</v>
      </c>
      <c r="I142" s="24" t="s">
        <v>102</v>
      </c>
      <c r="J142" s="70" t="s">
        <v>103</v>
      </c>
      <c r="K142" s="73" t="s">
        <v>70</v>
      </c>
      <c r="L142" s="70" t="s">
        <v>110</v>
      </c>
      <c r="M142" s="74">
        <v>10993.5</v>
      </c>
      <c r="N142" s="32"/>
      <c r="O142" s="32">
        <f t="shared" si="33"/>
        <v>10993.5</v>
      </c>
      <c r="P142" s="74">
        <v>819</v>
      </c>
      <c r="Q142" s="32"/>
      <c r="R142" s="32"/>
      <c r="S142" s="33">
        <f t="shared" si="34"/>
        <v>1923.8625</v>
      </c>
      <c r="T142" s="32">
        <f t="shared" si="35"/>
        <v>329.80500000000001</v>
      </c>
      <c r="U142" s="75">
        <f t="shared" si="36"/>
        <v>817.91639999999995</v>
      </c>
      <c r="V142" s="32">
        <f t="shared" si="37"/>
        <v>219.87</v>
      </c>
      <c r="W142" s="74">
        <v>2638.44</v>
      </c>
      <c r="X142" s="74">
        <v>396</v>
      </c>
      <c r="Y142" s="74">
        <v>57</v>
      </c>
      <c r="Z142" s="74">
        <v>675.9</v>
      </c>
      <c r="AA142" s="74">
        <v>0</v>
      </c>
      <c r="AB142" s="74">
        <v>0</v>
      </c>
      <c r="AC142" s="74">
        <v>0</v>
      </c>
      <c r="AD142" s="74">
        <v>0</v>
      </c>
      <c r="AE142" s="32">
        <v>0</v>
      </c>
      <c r="AF142" s="32">
        <f t="shared" si="38"/>
        <v>186.88950000000003</v>
      </c>
      <c r="AG142" s="32">
        <f t="shared" si="46"/>
        <v>4837.1400000000003</v>
      </c>
      <c r="AH142" s="32">
        <f t="shared" si="39"/>
        <v>11222.352000000001</v>
      </c>
      <c r="AI142" s="32">
        <f t="shared" si="40"/>
        <v>23379.9</v>
      </c>
      <c r="AJ142" s="32">
        <v>5496.75</v>
      </c>
      <c r="AK142" s="32">
        <f t="shared" si="41"/>
        <v>5496.75</v>
      </c>
      <c r="AL142" s="32">
        <v>876.2</v>
      </c>
      <c r="AM142" s="32">
        <f t="shared" si="42"/>
        <v>1402.7940000000001</v>
      </c>
      <c r="AN142" s="32">
        <f t="shared" si="43"/>
        <v>2337.9900000000002</v>
      </c>
      <c r="AO142" s="32">
        <f t="shared" si="44"/>
        <v>7013.97</v>
      </c>
      <c r="AP142" s="32">
        <f t="shared" si="45"/>
        <v>4208.3820000000005</v>
      </c>
      <c r="AQ142" s="32">
        <v>3580.6</v>
      </c>
      <c r="AR142" s="32"/>
      <c r="AS142" s="74"/>
      <c r="AT142" s="32"/>
      <c r="AU142" s="32"/>
      <c r="AV142" s="32"/>
      <c r="AW142" s="32"/>
      <c r="AX142" s="32"/>
      <c r="AY142" s="76">
        <f t="shared" si="47"/>
        <v>298551.02880000003</v>
      </c>
      <c r="AZ142" s="78"/>
      <c r="BA142" s="7"/>
      <c r="BB142" s="7"/>
    </row>
    <row r="143" spans="1:54" s="59" customFormat="1" x14ac:dyDescent="0.2">
      <c r="A143" s="24">
        <f t="shared" si="48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72">
        <v>38139</v>
      </c>
      <c r="G143" s="24"/>
      <c r="H143" s="71">
        <v>36</v>
      </c>
      <c r="I143" s="24" t="s">
        <v>102</v>
      </c>
      <c r="J143" s="70" t="s">
        <v>139</v>
      </c>
      <c r="K143" s="73" t="s">
        <v>70</v>
      </c>
      <c r="L143" s="70" t="s">
        <v>110</v>
      </c>
      <c r="M143" s="74">
        <v>14964.3</v>
      </c>
      <c r="N143" s="32"/>
      <c r="O143" s="32">
        <f t="shared" si="33"/>
        <v>14964.3</v>
      </c>
      <c r="P143" s="74">
        <v>1527.8</v>
      </c>
      <c r="Q143" s="32"/>
      <c r="R143" s="32"/>
      <c r="S143" s="33">
        <f t="shared" si="34"/>
        <v>2618.7524999999996</v>
      </c>
      <c r="T143" s="32">
        <f t="shared" si="35"/>
        <v>448.92899999999997</v>
      </c>
      <c r="U143" s="75">
        <f t="shared" si="36"/>
        <v>1167.2159999999999</v>
      </c>
      <c r="V143" s="32">
        <f t="shared" si="37"/>
        <v>299.286</v>
      </c>
      <c r="W143" s="74">
        <v>4489.3</v>
      </c>
      <c r="X143" s="74">
        <v>526.29999999999995</v>
      </c>
      <c r="Y143" s="74">
        <v>73.36</v>
      </c>
      <c r="Z143" s="74">
        <v>811.08</v>
      </c>
      <c r="AA143" s="74">
        <v>0</v>
      </c>
      <c r="AB143" s="74">
        <v>0</v>
      </c>
      <c r="AC143" s="74">
        <v>0</v>
      </c>
      <c r="AD143" s="74">
        <v>0</v>
      </c>
      <c r="AE143" s="32">
        <v>0</v>
      </c>
      <c r="AF143" s="32">
        <f t="shared" si="38"/>
        <v>254.3931</v>
      </c>
      <c r="AG143" s="32">
        <f t="shared" si="46"/>
        <v>6584.2920000000004</v>
      </c>
      <c r="AH143" s="32">
        <f t="shared" si="39"/>
        <v>15983.919999999998</v>
      </c>
      <c r="AI143" s="32">
        <f t="shared" si="40"/>
        <v>33299.833333333328</v>
      </c>
      <c r="AJ143" s="32">
        <v>7482.15</v>
      </c>
      <c r="AK143" s="32">
        <f t="shared" si="41"/>
        <v>7482.15</v>
      </c>
      <c r="AL143" s="32">
        <v>876.2</v>
      </c>
      <c r="AM143" s="32">
        <f t="shared" si="42"/>
        <v>1997.9899999999998</v>
      </c>
      <c r="AN143" s="32">
        <f t="shared" si="43"/>
        <v>3329.9833333333327</v>
      </c>
      <c r="AO143" s="32">
        <f t="shared" si="44"/>
        <v>9989.9499999999989</v>
      </c>
      <c r="AP143" s="32">
        <f t="shared" si="45"/>
        <v>5993.9699999999993</v>
      </c>
      <c r="AQ143" s="32">
        <v>3580.6</v>
      </c>
      <c r="AR143" s="32">
        <f>(M143+W143+X143)/30*30</f>
        <v>19979.899999999998</v>
      </c>
      <c r="AS143" s="74"/>
      <c r="AT143" s="32"/>
      <c r="AU143" s="32"/>
      <c r="AV143" s="32"/>
      <c r="AW143" s="32"/>
      <c r="AX143" s="32"/>
      <c r="AY143" s="76">
        <f>(O143+P143+Q143+R143+S143+T143+U143+V143+W143+X143+Y143+Z143+AA143+AB143+AC143+AD143+AE143+AF143)*12+(AG143+AH143+AI143+AJ143+AK143+AL143+AM143+AN143+AO143+AP143+AQ143+AR143+AS143+AT143+AU143+AV143+AW143+AX143)</f>
        <v>442749.53786666668</v>
      </c>
      <c r="AZ143" s="78"/>
      <c r="BA143" s="7"/>
      <c r="BB143" s="7"/>
    </row>
    <row r="144" spans="1:54" s="59" customFormat="1" x14ac:dyDescent="0.2">
      <c r="A144" s="24">
        <f t="shared" si="48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72">
        <v>39305</v>
      </c>
      <c r="G144" s="24"/>
      <c r="H144" s="71">
        <v>31</v>
      </c>
      <c r="I144" s="24" t="s">
        <v>102</v>
      </c>
      <c r="J144" s="70" t="s">
        <v>137</v>
      </c>
      <c r="K144" s="73" t="s">
        <v>70</v>
      </c>
      <c r="L144" s="70" t="s">
        <v>110</v>
      </c>
      <c r="M144" s="74">
        <v>12120.9</v>
      </c>
      <c r="N144" s="32"/>
      <c r="O144" s="32">
        <f t="shared" si="33"/>
        <v>12120.9</v>
      </c>
      <c r="P144" s="74">
        <v>1391.3</v>
      </c>
      <c r="Q144" s="32"/>
      <c r="R144" s="32"/>
      <c r="S144" s="33">
        <f t="shared" si="34"/>
        <v>2121.1574999999998</v>
      </c>
      <c r="T144" s="32">
        <f t="shared" si="35"/>
        <v>363.62699999999995</v>
      </c>
      <c r="U144" s="75">
        <f t="shared" si="36"/>
        <v>901.79520000000002</v>
      </c>
      <c r="V144" s="32">
        <f t="shared" si="37"/>
        <v>242.41800000000001</v>
      </c>
      <c r="W144" s="74">
        <v>2909.02</v>
      </c>
      <c r="X144" s="74">
        <v>432.5</v>
      </c>
      <c r="Y144" s="74">
        <v>59.36</v>
      </c>
      <c r="Z144" s="74">
        <v>698.44</v>
      </c>
      <c r="AA144" s="74">
        <v>0</v>
      </c>
      <c r="AB144" s="74">
        <v>0</v>
      </c>
      <c r="AC144" s="74">
        <v>0</v>
      </c>
      <c r="AD144" s="74">
        <v>914.5</v>
      </c>
      <c r="AE144" s="32">
        <v>0</v>
      </c>
      <c r="AF144" s="32">
        <f t="shared" si="38"/>
        <v>206.05530000000002</v>
      </c>
      <c r="AG144" s="32">
        <f t="shared" si="46"/>
        <v>5333.1959999999999</v>
      </c>
      <c r="AH144" s="32">
        <f t="shared" si="39"/>
        <v>12369.936</v>
      </c>
      <c r="AI144" s="32">
        <f t="shared" si="40"/>
        <v>25770.7</v>
      </c>
      <c r="AJ144" s="32">
        <v>6060.45</v>
      </c>
      <c r="AK144" s="32">
        <f t="shared" si="41"/>
        <v>6060.45</v>
      </c>
      <c r="AL144" s="32">
        <v>876.2</v>
      </c>
      <c r="AM144" s="32">
        <f t="shared" si="42"/>
        <v>1546.242</v>
      </c>
      <c r="AN144" s="32">
        <f t="shared" si="43"/>
        <v>2577.0699999999997</v>
      </c>
      <c r="AO144" s="32">
        <f t="shared" si="44"/>
        <v>7731.21</v>
      </c>
      <c r="AP144" s="32">
        <f t="shared" si="45"/>
        <v>4638.7259999999997</v>
      </c>
      <c r="AQ144" s="32">
        <v>3580.6</v>
      </c>
      <c r="AR144" s="32"/>
      <c r="AS144" s="74"/>
      <c r="AT144" s="32"/>
      <c r="AU144" s="32"/>
      <c r="AV144" s="32"/>
      <c r="AW144" s="32"/>
      <c r="AX144" s="32"/>
      <c r="AY144" s="76">
        <f t="shared" si="47"/>
        <v>344877.65599999996</v>
      </c>
      <c r="AZ144" s="78"/>
      <c r="BA144" s="7"/>
      <c r="BB144" s="7"/>
    </row>
    <row r="145" spans="1:54" s="59" customFormat="1" x14ac:dyDescent="0.2">
      <c r="A145" s="24">
        <f t="shared" si="48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72">
        <v>39308</v>
      </c>
      <c r="G145" s="24"/>
      <c r="H145" s="71">
        <v>40</v>
      </c>
      <c r="I145" s="24" t="s">
        <v>102</v>
      </c>
      <c r="J145" s="70" t="s">
        <v>103</v>
      </c>
      <c r="K145" s="73" t="s">
        <v>70</v>
      </c>
      <c r="L145" s="70" t="s">
        <v>110</v>
      </c>
      <c r="M145" s="74">
        <v>14658</v>
      </c>
      <c r="N145" s="32"/>
      <c r="O145" s="32">
        <f t="shared" si="33"/>
        <v>14658</v>
      </c>
      <c r="P145" s="74">
        <v>1092</v>
      </c>
      <c r="Q145" s="32"/>
      <c r="R145" s="32"/>
      <c r="S145" s="33">
        <f t="shared" si="34"/>
        <v>2565.1499999999996</v>
      </c>
      <c r="T145" s="32">
        <f t="shared" si="35"/>
        <v>439.74</v>
      </c>
      <c r="U145" s="75">
        <f t="shared" si="36"/>
        <v>1090.5551999999998</v>
      </c>
      <c r="V145" s="32">
        <f t="shared" si="37"/>
        <v>293.16000000000003</v>
      </c>
      <c r="W145" s="74">
        <v>3517.92</v>
      </c>
      <c r="X145" s="74">
        <v>528</v>
      </c>
      <c r="Y145" s="74">
        <v>76</v>
      </c>
      <c r="Z145" s="74">
        <v>901.2</v>
      </c>
      <c r="AA145" s="74">
        <v>0</v>
      </c>
      <c r="AB145" s="74">
        <v>0</v>
      </c>
      <c r="AC145" s="74">
        <v>0</v>
      </c>
      <c r="AD145" s="74">
        <v>0</v>
      </c>
      <c r="AE145" s="32">
        <v>0</v>
      </c>
      <c r="AF145" s="32">
        <f t="shared" si="38"/>
        <v>249.18600000000001</v>
      </c>
      <c r="AG145" s="32">
        <f t="shared" si="46"/>
        <v>6449.52</v>
      </c>
      <c r="AH145" s="32">
        <f t="shared" si="39"/>
        <v>14963.135999999999</v>
      </c>
      <c r="AI145" s="32">
        <f t="shared" si="40"/>
        <v>31173.199999999997</v>
      </c>
      <c r="AJ145" s="32">
        <v>7329</v>
      </c>
      <c r="AK145" s="32">
        <f t="shared" si="41"/>
        <v>7329</v>
      </c>
      <c r="AL145" s="32">
        <v>876.2</v>
      </c>
      <c r="AM145" s="32">
        <f t="shared" si="42"/>
        <v>1870.3919999999998</v>
      </c>
      <c r="AN145" s="32">
        <f t="shared" si="43"/>
        <v>3117.3199999999997</v>
      </c>
      <c r="AO145" s="32">
        <f t="shared" si="44"/>
        <v>9351.9599999999991</v>
      </c>
      <c r="AP145" s="32">
        <f t="shared" si="45"/>
        <v>5611.1759999999995</v>
      </c>
      <c r="AQ145" s="32">
        <v>6139.45</v>
      </c>
      <c r="AR145" s="32"/>
      <c r="AS145" s="74"/>
      <c r="AT145" s="32"/>
      <c r="AU145" s="32"/>
      <c r="AV145" s="32"/>
      <c r="AW145" s="32"/>
      <c r="AX145" s="32"/>
      <c r="AY145" s="76">
        <f t="shared" si="47"/>
        <v>399141.28840000008</v>
      </c>
      <c r="AZ145" s="78"/>
      <c r="BA145" s="7"/>
      <c r="BB145" s="7"/>
    </row>
    <row r="146" spans="1:54" s="59" customFormat="1" x14ac:dyDescent="0.2">
      <c r="A146" s="24">
        <f t="shared" si="48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72">
        <v>39307</v>
      </c>
      <c r="G146" s="24"/>
      <c r="H146" s="71">
        <v>36</v>
      </c>
      <c r="I146" s="24" t="s">
        <v>102</v>
      </c>
      <c r="J146" s="70" t="s">
        <v>103</v>
      </c>
      <c r="K146" s="73" t="s">
        <v>70</v>
      </c>
      <c r="L146" s="70" t="s">
        <v>110</v>
      </c>
      <c r="M146" s="74">
        <v>13192.2</v>
      </c>
      <c r="N146" s="32"/>
      <c r="O146" s="32">
        <f t="shared" si="33"/>
        <v>13192.2</v>
      </c>
      <c r="P146" s="74">
        <v>982.8</v>
      </c>
      <c r="Q146" s="32"/>
      <c r="R146" s="32"/>
      <c r="S146" s="33">
        <f t="shared" si="34"/>
        <v>2308.6349999999998</v>
      </c>
      <c r="T146" s="32">
        <f t="shared" si="35"/>
        <v>395.76600000000002</v>
      </c>
      <c r="U146" s="75">
        <f t="shared" si="36"/>
        <v>981.49919999999997</v>
      </c>
      <c r="V146" s="32">
        <f t="shared" si="37"/>
        <v>263.84399999999999</v>
      </c>
      <c r="W146" s="74">
        <v>3166.12</v>
      </c>
      <c r="X146" s="74">
        <v>475.2</v>
      </c>
      <c r="Y146" s="74">
        <v>68.400000000000006</v>
      </c>
      <c r="Z146" s="74">
        <v>811.08</v>
      </c>
      <c r="AA146" s="74">
        <v>0</v>
      </c>
      <c r="AB146" s="74">
        <v>0</v>
      </c>
      <c r="AC146" s="74">
        <v>0</v>
      </c>
      <c r="AD146" s="74">
        <v>0</v>
      </c>
      <c r="AE146" s="32">
        <v>3062.02</v>
      </c>
      <c r="AF146" s="32">
        <f t="shared" si="38"/>
        <v>224.26740000000004</v>
      </c>
      <c r="AG146" s="32">
        <f t="shared" si="46"/>
        <v>5804.5680000000002</v>
      </c>
      <c r="AH146" s="32">
        <f t="shared" si="39"/>
        <v>13466.816000000001</v>
      </c>
      <c r="AI146" s="32">
        <f t="shared" si="40"/>
        <v>28055.866666666669</v>
      </c>
      <c r="AJ146" s="32">
        <v>6596.1</v>
      </c>
      <c r="AK146" s="32">
        <f t="shared" si="41"/>
        <v>6596.1</v>
      </c>
      <c r="AL146" s="32">
        <v>876.2</v>
      </c>
      <c r="AM146" s="32">
        <f t="shared" si="42"/>
        <v>1683.3520000000001</v>
      </c>
      <c r="AN146" s="32">
        <f t="shared" si="43"/>
        <v>2805.586666666667</v>
      </c>
      <c r="AO146" s="32">
        <f t="shared" si="44"/>
        <v>8416.76</v>
      </c>
      <c r="AP146" s="32">
        <f t="shared" si="45"/>
        <v>5050.0560000000005</v>
      </c>
      <c r="AQ146" s="32">
        <v>3580.6</v>
      </c>
      <c r="AR146" s="32"/>
      <c r="AS146" s="74"/>
      <c r="AT146" s="32"/>
      <c r="AU146" s="32"/>
      <c r="AV146" s="32"/>
      <c r="AW146" s="32"/>
      <c r="AX146" s="32"/>
      <c r="AY146" s="76">
        <f t="shared" si="47"/>
        <v>394113.98453333334</v>
      </c>
      <c r="AZ146" s="78"/>
      <c r="BA146" s="7"/>
      <c r="BB146" s="7"/>
    </row>
    <row r="147" spans="1:54" s="59" customFormat="1" x14ac:dyDescent="0.2">
      <c r="A147" s="24">
        <f t="shared" si="48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72">
        <v>39853</v>
      </c>
      <c r="G147" s="24"/>
      <c r="H147" s="71">
        <v>28</v>
      </c>
      <c r="I147" s="24" t="s">
        <v>102</v>
      </c>
      <c r="J147" s="70" t="s">
        <v>103</v>
      </c>
      <c r="K147" s="73" t="s">
        <v>70</v>
      </c>
      <c r="L147" s="70" t="s">
        <v>110</v>
      </c>
      <c r="M147" s="74">
        <v>10260.6</v>
      </c>
      <c r="N147" s="32"/>
      <c r="O147" s="32">
        <f t="shared" si="33"/>
        <v>10260.6</v>
      </c>
      <c r="P147" s="74">
        <v>764.4</v>
      </c>
      <c r="Q147" s="32"/>
      <c r="R147" s="32"/>
      <c r="S147" s="33">
        <f t="shared" si="34"/>
        <v>1795.605</v>
      </c>
      <c r="T147" s="32">
        <f t="shared" si="35"/>
        <v>307.81799999999998</v>
      </c>
      <c r="U147" s="75">
        <f t="shared" si="36"/>
        <v>738.7632000000001</v>
      </c>
      <c r="V147" s="32">
        <f t="shared" si="37"/>
        <v>205.21200000000002</v>
      </c>
      <c r="W147" s="74">
        <v>2052.12</v>
      </c>
      <c r="X147" s="74">
        <v>369.6</v>
      </c>
      <c r="Y147" s="74">
        <v>53.2</v>
      </c>
      <c r="Z147" s="74">
        <v>630.84</v>
      </c>
      <c r="AA147" s="74">
        <v>0</v>
      </c>
      <c r="AB147" s="74">
        <v>0</v>
      </c>
      <c r="AC147" s="74">
        <v>0</v>
      </c>
      <c r="AD147" s="74">
        <v>0</v>
      </c>
      <c r="AE147" s="32">
        <v>0</v>
      </c>
      <c r="AF147" s="32">
        <f t="shared" si="38"/>
        <v>174.43020000000001</v>
      </c>
      <c r="AG147" s="32">
        <f t="shared" si="46"/>
        <v>4514.6640000000007</v>
      </c>
      <c r="AH147" s="32">
        <f t="shared" si="39"/>
        <v>10145.856</v>
      </c>
      <c r="AI147" s="32">
        <f t="shared" si="40"/>
        <v>21137.200000000001</v>
      </c>
      <c r="AJ147" s="32">
        <v>5130.3</v>
      </c>
      <c r="AK147" s="32">
        <f t="shared" si="41"/>
        <v>5130.3</v>
      </c>
      <c r="AL147" s="32">
        <v>876.2</v>
      </c>
      <c r="AM147" s="32">
        <f t="shared" si="42"/>
        <v>1268.232</v>
      </c>
      <c r="AN147" s="32">
        <f t="shared" si="43"/>
        <v>2113.7200000000003</v>
      </c>
      <c r="AO147" s="32">
        <f t="shared" si="44"/>
        <v>6341.1600000000008</v>
      </c>
      <c r="AP147" s="32">
        <f t="shared" si="45"/>
        <v>3804.6960000000004</v>
      </c>
      <c r="AQ147" s="32">
        <v>3580.6</v>
      </c>
      <c r="AR147" s="32">
        <f>(M147+W147+X147)/30*20</f>
        <v>8454.880000000001</v>
      </c>
      <c r="AS147" s="74"/>
      <c r="AT147" s="32"/>
      <c r="AU147" s="32"/>
      <c r="AV147" s="32"/>
      <c r="AW147" s="32"/>
      <c r="AX147" s="32"/>
      <c r="AY147" s="76">
        <f t="shared" si="47"/>
        <v>280728.8688</v>
      </c>
      <c r="AZ147" s="78"/>
      <c r="BA147" s="7"/>
      <c r="BB147" s="7"/>
    </row>
    <row r="148" spans="1:54" s="59" customFormat="1" x14ac:dyDescent="0.2">
      <c r="A148" s="24">
        <f t="shared" si="48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72">
        <v>39853</v>
      </c>
      <c r="G148" s="24"/>
      <c r="H148" s="71">
        <v>31</v>
      </c>
      <c r="I148" s="24" t="s">
        <v>102</v>
      </c>
      <c r="J148" s="70" t="s">
        <v>103</v>
      </c>
      <c r="K148" s="73" t="s">
        <v>70</v>
      </c>
      <c r="L148" s="70" t="s">
        <v>110</v>
      </c>
      <c r="M148" s="74">
        <v>11360.1</v>
      </c>
      <c r="N148" s="32"/>
      <c r="O148" s="32">
        <f t="shared" si="33"/>
        <v>11360.1</v>
      </c>
      <c r="P148" s="74">
        <v>846.3</v>
      </c>
      <c r="Q148" s="32"/>
      <c r="R148" s="32"/>
      <c r="S148" s="33">
        <f t="shared" si="34"/>
        <v>1988.0174999999999</v>
      </c>
      <c r="T148" s="32">
        <f t="shared" si="35"/>
        <v>340.803</v>
      </c>
      <c r="U148" s="75">
        <f t="shared" si="36"/>
        <v>817.92719999999997</v>
      </c>
      <c r="V148" s="32">
        <f t="shared" si="37"/>
        <v>227.202</v>
      </c>
      <c r="W148" s="74">
        <v>2272.02</v>
      </c>
      <c r="X148" s="74">
        <v>409.2</v>
      </c>
      <c r="Y148" s="74">
        <v>58.9</v>
      </c>
      <c r="Z148" s="74">
        <v>698.44</v>
      </c>
      <c r="AA148" s="74">
        <v>0</v>
      </c>
      <c r="AB148" s="74">
        <v>0</v>
      </c>
      <c r="AC148" s="74">
        <v>0</v>
      </c>
      <c r="AD148" s="74">
        <v>0</v>
      </c>
      <c r="AE148" s="32">
        <v>0</v>
      </c>
      <c r="AF148" s="32">
        <f t="shared" si="38"/>
        <v>193.12170000000003</v>
      </c>
      <c r="AG148" s="32">
        <f t="shared" si="46"/>
        <v>4998.4439999999995</v>
      </c>
      <c r="AH148" s="32">
        <f t="shared" si="39"/>
        <v>11233.056</v>
      </c>
      <c r="AI148" s="32">
        <f t="shared" si="40"/>
        <v>23402.2</v>
      </c>
      <c r="AJ148" s="32">
        <v>5680.05</v>
      </c>
      <c r="AK148" s="32">
        <f t="shared" si="41"/>
        <v>5680.05</v>
      </c>
      <c r="AL148" s="32">
        <v>876.2</v>
      </c>
      <c r="AM148" s="32">
        <f t="shared" si="42"/>
        <v>1404.1320000000001</v>
      </c>
      <c r="AN148" s="32">
        <f t="shared" si="43"/>
        <v>2340.2200000000003</v>
      </c>
      <c r="AO148" s="32">
        <f t="shared" si="44"/>
        <v>7020.6600000000008</v>
      </c>
      <c r="AP148" s="32">
        <f t="shared" si="45"/>
        <v>4212.3960000000006</v>
      </c>
      <c r="AQ148" s="32">
        <v>3580.6</v>
      </c>
      <c r="AR148" s="32">
        <f>(M148+W148+X148)/30*20</f>
        <v>9360.880000000001</v>
      </c>
      <c r="AS148" s="74"/>
      <c r="AT148" s="32"/>
      <c r="AU148" s="32"/>
      <c r="AV148" s="32"/>
      <c r="AW148" s="32"/>
      <c r="AX148" s="32"/>
      <c r="AY148" s="76">
        <f t="shared" si="47"/>
        <v>310333.2648</v>
      </c>
      <c r="AZ148" s="78"/>
      <c r="BA148" s="7"/>
      <c r="BB148" s="7"/>
    </row>
    <row r="149" spans="1:54" s="59" customFormat="1" x14ac:dyDescent="0.2">
      <c r="A149" s="24">
        <f t="shared" si="48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72">
        <v>43325</v>
      </c>
      <c r="G149" s="24"/>
      <c r="H149" s="71">
        <v>13</v>
      </c>
      <c r="I149" s="24" t="s">
        <v>102</v>
      </c>
      <c r="J149" s="70" t="s">
        <v>103</v>
      </c>
      <c r="K149" s="73" t="s">
        <v>70</v>
      </c>
      <c r="L149" s="70" t="s">
        <v>110</v>
      </c>
      <c r="M149" s="74">
        <v>4764</v>
      </c>
      <c r="N149" s="32"/>
      <c r="O149" s="32">
        <f t="shared" si="33"/>
        <v>4764</v>
      </c>
      <c r="P149" s="74">
        <v>354.9</v>
      </c>
      <c r="Q149" s="32"/>
      <c r="R149" s="32"/>
      <c r="S149" s="33">
        <f t="shared" si="34"/>
        <v>833.69999999999993</v>
      </c>
      <c r="T149" s="32">
        <f t="shared" si="35"/>
        <v>142.91999999999999</v>
      </c>
      <c r="U149" s="75">
        <f t="shared" si="36"/>
        <v>285.83999999999997</v>
      </c>
      <c r="V149" s="32">
        <f t="shared" si="37"/>
        <v>95.28</v>
      </c>
      <c r="W149" s="74">
        <v>0</v>
      </c>
      <c r="X149" s="74">
        <v>171.6</v>
      </c>
      <c r="Y149" s="74">
        <v>24.7</v>
      </c>
      <c r="Z149" s="74">
        <v>292.88</v>
      </c>
      <c r="AA149" s="74">
        <v>0</v>
      </c>
      <c r="AB149" s="74">
        <v>0</v>
      </c>
      <c r="AC149" s="74">
        <v>0</v>
      </c>
      <c r="AD149" s="74">
        <v>0</v>
      </c>
      <c r="AE149" s="32">
        <v>0</v>
      </c>
      <c r="AF149" s="32">
        <f t="shared" si="38"/>
        <v>80.988</v>
      </c>
      <c r="AG149" s="32">
        <f t="shared" si="46"/>
        <v>2096.16</v>
      </c>
      <c r="AH149" s="32">
        <f t="shared" si="39"/>
        <v>3948.4800000000005</v>
      </c>
      <c r="AI149" s="32">
        <f t="shared" si="40"/>
        <v>8226</v>
      </c>
      <c r="AJ149" s="32">
        <v>2382</v>
      </c>
      <c r="AK149" s="32">
        <f t="shared" si="41"/>
        <v>2382</v>
      </c>
      <c r="AL149" s="32">
        <v>876.2</v>
      </c>
      <c r="AM149" s="32">
        <f t="shared" si="42"/>
        <v>493.56000000000006</v>
      </c>
      <c r="AN149" s="32">
        <f t="shared" si="43"/>
        <v>822.6</v>
      </c>
      <c r="AO149" s="32">
        <f t="shared" si="44"/>
        <v>2467.8000000000002</v>
      </c>
      <c r="AP149" s="32">
        <f t="shared" si="45"/>
        <v>1480.68</v>
      </c>
      <c r="AQ149" s="32">
        <v>2614.85</v>
      </c>
      <c r="AR149" s="32"/>
      <c r="AS149" s="74"/>
      <c r="AT149" s="32"/>
      <c r="AU149" s="32"/>
      <c r="AV149" s="32"/>
      <c r="AW149" s="32"/>
      <c r="AX149" s="32"/>
      <c r="AY149" s="76">
        <f t="shared" si="47"/>
        <v>112352.026</v>
      </c>
      <c r="AZ149" s="78"/>
      <c r="BA149" s="7"/>
      <c r="BB149" s="7"/>
    </row>
    <row r="150" spans="1:54" s="59" customFormat="1" x14ac:dyDescent="0.2">
      <c r="A150" s="24">
        <f t="shared" si="48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72">
        <v>36785</v>
      </c>
      <c r="G150" s="24"/>
      <c r="H150" s="71">
        <v>37</v>
      </c>
      <c r="I150" s="24" t="s">
        <v>102</v>
      </c>
      <c r="J150" s="70" t="s">
        <v>103</v>
      </c>
      <c r="K150" s="73" t="s">
        <v>70</v>
      </c>
      <c r="L150" s="70" t="s">
        <v>110</v>
      </c>
      <c r="M150" s="74">
        <v>13558.8</v>
      </c>
      <c r="N150" s="32"/>
      <c r="O150" s="32">
        <f t="shared" si="33"/>
        <v>13558.8</v>
      </c>
      <c r="P150" s="74">
        <v>1010.1</v>
      </c>
      <c r="Q150" s="32"/>
      <c r="R150" s="32"/>
      <c r="S150" s="33">
        <f t="shared" si="34"/>
        <v>2372.7899999999995</v>
      </c>
      <c r="T150" s="32">
        <f t="shared" si="35"/>
        <v>406.76399999999995</v>
      </c>
      <c r="U150" s="75">
        <f t="shared" si="36"/>
        <v>1122.6684</v>
      </c>
      <c r="V150" s="32">
        <f t="shared" si="37"/>
        <v>271.17599999999999</v>
      </c>
      <c r="W150" s="74">
        <v>5152.34</v>
      </c>
      <c r="X150" s="74">
        <v>488.4</v>
      </c>
      <c r="Y150" s="74">
        <v>70.3</v>
      </c>
      <c r="Z150" s="74">
        <v>833.62</v>
      </c>
      <c r="AA150" s="74">
        <v>0</v>
      </c>
      <c r="AB150" s="74">
        <v>0</v>
      </c>
      <c r="AC150" s="74">
        <v>0</v>
      </c>
      <c r="AD150" s="74">
        <v>1091.5</v>
      </c>
      <c r="AE150" s="32">
        <v>2721.8</v>
      </c>
      <c r="AF150" s="32">
        <f t="shared" si="38"/>
        <v>230.49960000000002</v>
      </c>
      <c r="AG150" s="32">
        <f t="shared" si="46"/>
        <v>5965.8719999999994</v>
      </c>
      <c r="AH150" s="32">
        <f t="shared" si="39"/>
        <v>15359.632000000001</v>
      </c>
      <c r="AI150" s="32">
        <f t="shared" si="40"/>
        <v>31999.233333333337</v>
      </c>
      <c r="AJ150" s="32">
        <v>6779.4</v>
      </c>
      <c r="AK150" s="32">
        <f t="shared" si="41"/>
        <v>6779.4</v>
      </c>
      <c r="AL150" s="32">
        <v>876.2</v>
      </c>
      <c r="AM150" s="32">
        <f t="shared" si="42"/>
        <v>1919.9540000000002</v>
      </c>
      <c r="AN150" s="32">
        <f t="shared" si="43"/>
        <v>3199.9233333333336</v>
      </c>
      <c r="AO150" s="32">
        <f t="shared" si="44"/>
        <v>9599.77</v>
      </c>
      <c r="AP150" s="32">
        <f t="shared" si="45"/>
        <v>5759.862000000001</v>
      </c>
      <c r="AQ150" s="32">
        <v>3580.6</v>
      </c>
      <c r="AR150" s="32"/>
      <c r="AS150" s="74"/>
      <c r="AT150" s="32"/>
      <c r="AU150" s="32"/>
      <c r="AV150" s="32"/>
      <c r="AW150" s="32"/>
      <c r="AX150" s="32"/>
      <c r="AY150" s="76">
        <f t="shared" si="47"/>
        <v>443788.94266666658</v>
      </c>
      <c r="AZ150" s="78"/>
      <c r="BA150" s="7"/>
      <c r="BB150" s="7"/>
    </row>
    <row r="151" spans="1:54" s="59" customFormat="1" x14ac:dyDescent="0.2">
      <c r="A151" s="24">
        <f t="shared" si="48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72">
        <v>40770</v>
      </c>
      <c r="G151" s="24"/>
      <c r="H151" s="71">
        <v>28</v>
      </c>
      <c r="I151" s="24" t="s">
        <v>102</v>
      </c>
      <c r="J151" s="70" t="s">
        <v>103</v>
      </c>
      <c r="K151" s="73" t="s">
        <v>70</v>
      </c>
      <c r="L151" s="70" t="s">
        <v>110</v>
      </c>
      <c r="M151" s="74">
        <v>10260.6</v>
      </c>
      <c r="N151" s="32"/>
      <c r="O151" s="32">
        <f t="shared" si="33"/>
        <v>10260.6</v>
      </c>
      <c r="P151" s="74">
        <v>764.4</v>
      </c>
      <c r="Q151" s="32"/>
      <c r="R151" s="32"/>
      <c r="S151" s="33">
        <f t="shared" si="34"/>
        <v>1795.605</v>
      </c>
      <c r="T151" s="32">
        <f t="shared" si="35"/>
        <v>307.81799999999998</v>
      </c>
      <c r="U151" s="75">
        <f t="shared" si="36"/>
        <v>714.13800000000003</v>
      </c>
      <c r="V151" s="32">
        <f t="shared" si="37"/>
        <v>205.21200000000002</v>
      </c>
      <c r="W151" s="74">
        <v>1641.7</v>
      </c>
      <c r="X151" s="74">
        <v>369.6</v>
      </c>
      <c r="Y151" s="74">
        <v>53.2</v>
      </c>
      <c r="Z151" s="74">
        <v>630.84</v>
      </c>
      <c r="AA151" s="74">
        <v>0</v>
      </c>
      <c r="AB151" s="74">
        <v>0</v>
      </c>
      <c r="AC151" s="74">
        <v>0</v>
      </c>
      <c r="AD151" s="74">
        <v>0</v>
      </c>
      <c r="AE151" s="32">
        <v>0</v>
      </c>
      <c r="AF151" s="32">
        <f t="shared" si="38"/>
        <v>174.43020000000001</v>
      </c>
      <c r="AG151" s="32">
        <f t="shared" si="46"/>
        <v>4514.6640000000007</v>
      </c>
      <c r="AH151" s="32">
        <f t="shared" si="39"/>
        <v>9817.52</v>
      </c>
      <c r="AI151" s="32">
        <f t="shared" si="40"/>
        <v>20453.166666666668</v>
      </c>
      <c r="AJ151" s="32">
        <v>5130.3</v>
      </c>
      <c r="AK151" s="32">
        <f t="shared" si="41"/>
        <v>5130.3</v>
      </c>
      <c r="AL151" s="32">
        <v>876.2</v>
      </c>
      <c r="AM151" s="32">
        <f t="shared" si="42"/>
        <v>1227.19</v>
      </c>
      <c r="AN151" s="32">
        <f t="shared" si="43"/>
        <v>2045.3166666666671</v>
      </c>
      <c r="AO151" s="32">
        <f t="shared" si="44"/>
        <v>6135.9500000000007</v>
      </c>
      <c r="AP151" s="32">
        <f t="shared" si="45"/>
        <v>3681.5700000000006</v>
      </c>
      <c r="AQ151" s="32">
        <v>3580.6</v>
      </c>
      <c r="AR151" s="32"/>
      <c r="AS151" s="74"/>
      <c r="AT151" s="32"/>
      <c r="AU151" s="32"/>
      <c r="AV151" s="32"/>
      <c r="AW151" s="32"/>
      <c r="AX151" s="32"/>
      <c r="AY151" s="76">
        <f t="shared" si="47"/>
        <v>265603.29573333333</v>
      </c>
      <c r="AZ151" s="78"/>
      <c r="BA151" s="7"/>
      <c r="BB151" s="7"/>
    </row>
    <row r="152" spans="1:54" s="59" customFormat="1" x14ac:dyDescent="0.2">
      <c r="A152" s="24">
        <f t="shared" si="48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72">
        <v>40770</v>
      </c>
      <c r="G152" s="24"/>
      <c r="H152" s="71">
        <v>20</v>
      </c>
      <c r="I152" s="24" t="s">
        <v>102</v>
      </c>
      <c r="J152" s="70" t="s">
        <v>103</v>
      </c>
      <c r="K152" s="73" t="s">
        <v>70</v>
      </c>
      <c r="L152" s="70" t="s">
        <v>110</v>
      </c>
      <c r="M152" s="74">
        <v>7329</v>
      </c>
      <c r="N152" s="32"/>
      <c r="O152" s="32">
        <f t="shared" si="33"/>
        <v>7329</v>
      </c>
      <c r="P152" s="74">
        <v>546</v>
      </c>
      <c r="Q152" s="32"/>
      <c r="R152" s="32"/>
      <c r="S152" s="33">
        <f t="shared" si="34"/>
        <v>1282.5749999999998</v>
      </c>
      <c r="T152" s="32">
        <f t="shared" si="35"/>
        <v>219.87</v>
      </c>
      <c r="U152" s="75">
        <f t="shared" si="36"/>
        <v>510.09839999999997</v>
      </c>
      <c r="V152" s="32">
        <f t="shared" si="37"/>
        <v>146.58000000000001</v>
      </c>
      <c r="W152" s="74">
        <v>1172.6400000000001</v>
      </c>
      <c r="X152" s="74">
        <v>264</v>
      </c>
      <c r="Y152" s="74">
        <v>38</v>
      </c>
      <c r="Z152" s="74">
        <v>450.6</v>
      </c>
      <c r="AA152" s="74">
        <v>0</v>
      </c>
      <c r="AB152" s="74">
        <v>0</v>
      </c>
      <c r="AC152" s="74">
        <v>0</v>
      </c>
      <c r="AD152" s="74">
        <v>0</v>
      </c>
      <c r="AE152" s="32">
        <v>0</v>
      </c>
      <c r="AF152" s="32">
        <f t="shared" si="38"/>
        <v>124.593</v>
      </c>
      <c r="AG152" s="32">
        <f t="shared" si="46"/>
        <v>3224.76</v>
      </c>
      <c r="AH152" s="32">
        <f t="shared" si="39"/>
        <v>7012.5119999999997</v>
      </c>
      <c r="AI152" s="32">
        <f t="shared" si="40"/>
        <v>14609.4</v>
      </c>
      <c r="AJ152" s="32">
        <v>3664.5</v>
      </c>
      <c r="AK152" s="32">
        <f t="shared" si="41"/>
        <v>3664.5</v>
      </c>
      <c r="AL152" s="32">
        <v>876.2</v>
      </c>
      <c r="AM152" s="32">
        <f t="shared" si="42"/>
        <v>876.56399999999996</v>
      </c>
      <c r="AN152" s="32">
        <f t="shared" si="43"/>
        <v>1460.94</v>
      </c>
      <c r="AO152" s="32">
        <f t="shared" si="44"/>
        <v>4382.82</v>
      </c>
      <c r="AP152" s="32">
        <f t="shared" si="45"/>
        <v>2629.692</v>
      </c>
      <c r="AQ152" s="32">
        <v>3580.6</v>
      </c>
      <c r="AR152" s="32"/>
      <c r="AS152" s="74"/>
      <c r="AT152" s="32"/>
      <c r="AU152" s="32"/>
      <c r="AV152" s="32"/>
      <c r="AW152" s="32"/>
      <c r="AX152" s="32"/>
      <c r="AY152" s="76">
        <f t="shared" si="47"/>
        <v>190989.96480000002</v>
      </c>
      <c r="AZ152" s="78"/>
      <c r="BA152" s="7"/>
      <c r="BB152" s="7"/>
    </row>
    <row r="153" spans="1:54" s="59" customFormat="1" x14ac:dyDescent="0.2">
      <c r="A153" s="24">
        <f t="shared" si="48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72">
        <v>40770</v>
      </c>
      <c r="G153" s="24"/>
      <c r="H153" s="71">
        <v>32</v>
      </c>
      <c r="I153" s="24" t="s">
        <v>102</v>
      </c>
      <c r="J153" s="70" t="s">
        <v>103</v>
      </c>
      <c r="K153" s="73" t="s">
        <v>70</v>
      </c>
      <c r="L153" s="70" t="s">
        <v>110</v>
      </c>
      <c r="M153" s="74">
        <v>11726.4</v>
      </c>
      <c r="N153" s="32"/>
      <c r="O153" s="32">
        <f t="shared" si="33"/>
        <v>11726.4</v>
      </c>
      <c r="P153" s="74">
        <v>873.6</v>
      </c>
      <c r="Q153" s="32"/>
      <c r="R153" s="32"/>
      <c r="S153" s="33">
        <f t="shared" si="34"/>
        <v>2052.12</v>
      </c>
      <c r="T153" s="32">
        <f t="shared" si="35"/>
        <v>351.79199999999997</v>
      </c>
      <c r="U153" s="75">
        <f t="shared" si="36"/>
        <v>816.15719999999988</v>
      </c>
      <c r="V153" s="32">
        <f t="shared" si="37"/>
        <v>234.52799999999999</v>
      </c>
      <c r="W153" s="74">
        <v>1876.22</v>
      </c>
      <c r="X153" s="74">
        <v>422.4</v>
      </c>
      <c r="Y153" s="74">
        <v>60.8</v>
      </c>
      <c r="Z153" s="74">
        <v>720.96</v>
      </c>
      <c r="AA153" s="74">
        <v>0</v>
      </c>
      <c r="AB153" s="74">
        <v>0</v>
      </c>
      <c r="AC153" s="74">
        <v>0</v>
      </c>
      <c r="AD153" s="74">
        <v>0</v>
      </c>
      <c r="AE153" s="32">
        <v>0</v>
      </c>
      <c r="AF153" s="32">
        <f t="shared" si="38"/>
        <v>199.34880000000001</v>
      </c>
      <c r="AG153" s="32">
        <f t="shared" si="46"/>
        <v>5159.616</v>
      </c>
      <c r="AH153" s="32">
        <f t="shared" si="39"/>
        <v>11220.016</v>
      </c>
      <c r="AI153" s="32">
        <f t="shared" si="40"/>
        <v>23375.033333333333</v>
      </c>
      <c r="AJ153" s="32">
        <v>5863.2</v>
      </c>
      <c r="AK153" s="32">
        <f t="shared" si="41"/>
        <v>5863.2</v>
      </c>
      <c r="AL153" s="32">
        <v>876.2</v>
      </c>
      <c r="AM153" s="32">
        <f t="shared" si="42"/>
        <v>1402.502</v>
      </c>
      <c r="AN153" s="32">
        <f t="shared" si="43"/>
        <v>2337.5033333333331</v>
      </c>
      <c r="AO153" s="32">
        <f t="shared" si="44"/>
        <v>7012.5099999999993</v>
      </c>
      <c r="AP153" s="32">
        <f t="shared" si="45"/>
        <v>4207.5059999999994</v>
      </c>
      <c r="AQ153" s="32">
        <v>3580.6</v>
      </c>
      <c r="AR153" s="32"/>
      <c r="AS153" s="74"/>
      <c r="AT153" s="32"/>
      <c r="AU153" s="32"/>
      <c r="AV153" s="32"/>
      <c r="AW153" s="32"/>
      <c r="AX153" s="32"/>
      <c r="AY153" s="76">
        <f t="shared" si="47"/>
        <v>302909.79866666661</v>
      </c>
      <c r="AZ153" s="78"/>
      <c r="BA153" s="7"/>
      <c r="BB153" s="7"/>
    </row>
    <row r="154" spans="1:54" s="59" customFormat="1" x14ac:dyDescent="0.2">
      <c r="A154" s="24">
        <f t="shared" si="48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72">
        <v>40770</v>
      </c>
      <c r="G154" s="24"/>
      <c r="H154" s="71">
        <v>20</v>
      </c>
      <c r="I154" s="24" t="s">
        <v>102</v>
      </c>
      <c r="J154" s="70" t="s">
        <v>103</v>
      </c>
      <c r="K154" s="73" t="s">
        <v>70</v>
      </c>
      <c r="L154" s="70" t="s">
        <v>110</v>
      </c>
      <c r="M154" s="74">
        <v>7329</v>
      </c>
      <c r="N154" s="32"/>
      <c r="O154" s="32">
        <f t="shared" si="33"/>
        <v>7329</v>
      </c>
      <c r="P154" s="74">
        <v>546</v>
      </c>
      <c r="Q154" s="32"/>
      <c r="R154" s="32"/>
      <c r="S154" s="33">
        <f t="shared" si="34"/>
        <v>1282.5749999999998</v>
      </c>
      <c r="T154" s="32">
        <f t="shared" si="35"/>
        <v>219.87</v>
      </c>
      <c r="U154" s="75">
        <f t="shared" si="36"/>
        <v>510.09839999999997</v>
      </c>
      <c r="V154" s="32">
        <f t="shared" si="37"/>
        <v>146.58000000000001</v>
      </c>
      <c r="W154" s="74">
        <v>1172.6400000000001</v>
      </c>
      <c r="X154" s="74">
        <v>264</v>
      </c>
      <c r="Y154" s="74">
        <v>38</v>
      </c>
      <c r="Z154" s="74">
        <v>450.6</v>
      </c>
      <c r="AA154" s="74">
        <v>0</v>
      </c>
      <c r="AB154" s="74">
        <v>0</v>
      </c>
      <c r="AC154" s="74">
        <v>0</v>
      </c>
      <c r="AD154" s="74">
        <v>0</v>
      </c>
      <c r="AE154" s="32">
        <v>0</v>
      </c>
      <c r="AF154" s="32">
        <f t="shared" si="38"/>
        <v>124.593</v>
      </c>
      <c r="AG154" s="32">
        <f t="shared" si="46"/>
        <v>3224.76</v>
      </c>
      <c r="AH154" s="32">
        <f t="shared" si="39"/>
        <v>7012.5119999999997</v>
      </c>
      <c r="AI154" s="32">
        <f t="shared" si="40"/>
        <v>14609.4</v>
      </c>
      <c r="AJ154" s="32">
        <v>3664.5</v>
      </c>
      <c r="AK154" s="32">
        <f t="shared" si="41"/>
        <v>3664.5</v>
      </c>
      <c r="AL154" s="32">
        <v>876.2</v>
      </c>
      <c r="AM154" s="32">
        <f t="shared" si="42"/>
        <v>876.56399999999996</v>
      </c>
      <c r="AN154" s="32">
        <f t="shared" si="43"/>
        <v>1460.94</v>
      </c>
      <c r="AO154" s="32">
        <f t="shared" si="44"/>
        <v>4382.82</v>
      </c>
      <c r="AP154" s="32">
        <f t="shared" si="45"/>
        <v>2629.692</v>
      </c>
      <c r="AQ154" s="32">
        <v>3580.6</v>
      </c>
      <c r="AR154" s="32"/>
      <c r="AS154" s="74"/>
      <c r="AT154" s="32"/>
      <c r="AU154" s="32"/>
      <c r="AV154" s="32"/>
      <c r="AW154" s="32"/>
      <c r="AX154" s="32"/>
      <c r="AY154" s="76">
        <f t="shared" si="47"/>
        <v>190989.96480000002</v>
      </c>
      <c r="AZ154" s="78"/>
      <c r="BA154" s="7"/>
      <c r="BB154" s="7"/>
    </row>
    <row r="155" spans="1:54" s="59" customFormat="1" x14ac:dyDescent="0.2">
      <c r="A155" s="24">
        <f t="shared" si="48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72">
        <v>40770</v>
      </c>
      <c r="G155" s="24"/>
      <c r="H155" s="71">
        <v>28</v>
      </c>
      <c r="I155" s="24" t="s">
        <v>102</v>
      </c>
      <c r="J155" s="70" t="s">
        <v>103</v>
      </c>
      <c r="K155" s="73" t="s">
        <v>70</v>
      </c>
      <c r="L155" s="70" t="s">
        <v>110</v>
      </c>
      <c r="M155" s="74">
        <v>10260.6</v>
      </c>
      <c r="N155" s="32"/>
      <c r="O155" s="32">
        <f t="shared" si="33"/>
        <v>10260.6</v>
      </c>
      <c r="P155" s="74">
        <v>764.4</v>
      </c>
      <c r="Q155" s="32"/>
      <c r="R155" s="32"/>
      <c r="S155" s="33">
        <f t="shared" si="34"/>
        <v>1795.605</v>
      </c>
      <c r="T155" s="32">
        <f t="shared" si="35"/>
        <v>307.81799999999998</v>
      </c>
      <c r="U155" s="75">
        <f t="shared" si="36"/>
        <v>714.13800000000003</v>
      </c>
      <c r="V155" s="32">
        <f t="shared" si="37"/>
        <v>205.21200000000002</v>
      </c>
      <c r="W155" s="74">
        <v>1641.7</v>
      </c>
      <c r="X155" s="74">
        <v>369.6</v>
      </c>
      <c r="Y155" s="74">
        <v>53.2</v>
      </c>
      <c r="Z155" s="74">
        <v>630.84</v>
      </c>
      <c r="AA155" s="74">
        <v>0</v>
      </c>
      <c r="AB155" s="74">
        <v>0</v>
      </c>
      <c r="AC155" s="74">
        <v>0</v>
      </c>
      <c r="AD155" s="74">
        <v>0</v>
      </c>
      <c r="AE155" s="32">
        <v>0</v>
      </c>
      <c r="AF155" s="32">
        <f t="shared" si="38"/>
        <v>174.43020000000001</v>
      </c>
      <c r="AG155" s="32">
        <f t="shared" si="46"/>
        <v>4514.6640000000007</v>
      </c>
      <c r="AH155" s="32">
        <f t="shared" si="39"/>
        <v>9817.52</v>
      </c>
      <c r="AI155" s="32">
        <f t="shared" si="40"/>
        <v>20453.166666666668</v>
      </c>
      <c r="AJ155" s="32">
        <v>5130.3</v>
      </c>
      <c r="AK155" s="32">
        <f t="shared" si="41"/>
        <v>5130.3</v>
      </c>
      <c r="AL155" s="32">
        <v>876.2</v>
      </c>
      <c r="AM155" s="32">
        <f t="shared" si="42"/>
        <v>1227.19</v>
      </c>
      <c r="AN155" s="32">
        <f t="shared" si="43"/>
        <v>2045.3166666666671</v>
      </c>
      <c r="AO155" s="32">
        <f t="shared" si="44"/>
        <v>6135.9500000000007</v>
      </c>
      <c r="AP155" s="32">
        <f t="shared" si="45"/>
        <v>3681.5700000000006</v>
      </c>
      <c r="AQ155" s="32">
        <v>3580.6</v>
      </c>
      <c r="AR155" s="32"/>
      <c r="AS155" s="74"/>
      <c r="AT155" s="32"/>
      <c r="AU155" s="32"/>
      <c r="AV155" s="32"/>
      <c r="AW155" s="32"/>
      <c r="AX155" s="32"/>
      <c r="AY155" s="76">
        <f t="shared" si="47"/>
        <v>265603.29573333333</v>
      </c>
      <c r="AZ155" s="78"/>
      <c r="BA155" s="7"/>
      <c r="BB155" s="7"/>
    </row>
    <row r="156" spans="1:54" s="59" customFormat="1" x14ac:dyDescent="0.2">
      <c r="A156" s="24">
        <f t="shared" si="48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72">
        <v>41680</v>
      </c>
      <c r="G156" s="24"/>
      <c r="H156" s="71">
        <v>30</v>
      </c>
      <c r="I156" s="24" t="s">
        <v>102</v>
      </c>
      <c r="J156" s="70" t="s">
        <v>103</v>
      </c>
      <c r="K156" s="73" t="s">
        <v>70</v>
      </c>
      <c r="L156" s="70" t="s">
        <v>110</v>
      </c>
      <c r="M156" s="74">
        <v>10993.5</v>
      </c>
      <c r="N156" s="32"/>
      <c r="O156" s="32">
        <f t="shared" si="33"/>
        <v>10993.5</v>
      </c>
      <c r="P156" s="74">
        <v>819</v>
      </c>
      <c r="Q156" s="32"/>
      <c r="R156" s="32"/>
      <c r="S156" s="33">
        <f t="shared" si="34"/>
        <v>1923.8625</v>
      </c>
      <c r="T156" s="32">
        <f t="shared" si="35"/>
        <v>329.80500000000001</v>
      </c>
      <c r="U156" s="75">
        <f t="shared" si="36"/>
        <v>725.57159999999999</v>
      </c>
      <c r="V156" s="32">
        <f t="shared" si="37"/>
        <v>219.87</v>
      </c>
      <c r="W156" s="74">
        <v>1099.3599999999999</v>
      </c>
      <c r="X156" s="74">
        <v>396</v>
      </c>
      <c r="Y156" s="74">
        <v>57</v>
      </c>
      <c r="Z156" s="74">
        <v>675.9</v>
      </c>
      <c r="AA156" s="74">
        <v>0</v>
      </c>
      <c r="AB156" s="74">
        <v>0</v>
      </c>
      <c r="AC156" s="74">
        <v>0</v>
      </c>
      <c r="AD156" s="74">
        <v>0</v>
      </c>
      <c r="AE156" s="32">
        <v>0</v>
      </c>
      <c r="AF156" s="32">
        <f t="shared" si="38"/>
        <v>186.88950000000003</v>
      </c>
      <c r="AG156" s="32">
        <f t="shared" si="46"/>
        <v>4837.1400000000003</v>
      </c>
      <c r="AH156" s="32">
        <f t="shared" si="39"/>
        <v>9991.0879999999997</v>
      </c>
      <c r="AI156" s="32">
        <f t="shared" si="40"/>
        <v>20814.766666666666</v>
      </c>
      <c r="AJ156" s="32">
        <v>5496.75</v>
      </c>
      <c r="AK156" s="32">
        <f t="shared" si="41"/>
        <v>5496.75</v>
      </c>
      <c r="AL156" s="32">
        <v>876.2</v>
      </c>
      <c r="AM156" s="32">
        <f t="shared" si="42"/>
        <v>1248.886</v>
      </c>
      <c r="AN156" s="32">
        <f t="shared" si="43"/>
        <v>2081.4766666666669</v>
      </c>
      <c r="AO156" s="32">
        <f t="shared" si="44"/>
        <v>6244.43</v>
      </c>
      <c r="AP156" s="32">
        <f t="shared" si="45"/>
        <v>3746.6580000000004</v>
      </c>
      <c r="AQ156" s="32">
        <v>3580.6</v>
      </c>
      <c r="AR156" s="32"/>
      <c r="AS156" s="74"/>
      <c r="AT156" s="32"/>
      <c r="AU156" s="32"/>
      <c r="AV156" s="32"/>
      <c r="AW156" s="32"/>
      <c r="AX156" s="32"/>
      <c r="AY156" s="76">
        <f t="shared" si="47"/>
        <v>273535.8485333334</v>
      </c>
      <c r="AZ156" s="78"/>
      <c r="BA156" s="7"/>
      <c r="BB156" s="7"/>
    </row>
    <row r="157" spans="1:54" s="59" customFormat="1" x14ac:dyDescent="0.2">
      <c r="A157" s="24">
        <f t="shared" si="48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72">
        <v>43696</v>
      </c>
      <c r="G157" s="24"/>
      <c r="H157" s="71">
        <v>14</v>
      </c>
      <c r="I157" s="24" t="s">
        <v>102</v>
      </c>
      <c r="J157" s="70" t="s">
        <v>103</v>
      </c>
      <c r="K157" s="73" t="s">
        <v>70</v>
      </c>
      <c r="L157" s="70" t="s">
        <v>110</v>
      </c>
      <c r="M157" s="74">
        <v>5130.3</v>
      </c>
      <c r="N157" s="32"/>
      <c r="O157" s="32">
        <f t="shared" si="33"/>
        <v>5130.3</v>
      </c>
      <c r="P157" s="74">
        <v>382.2</v>
      </c>
      <c r="Q157" s="32"/>
      <c r="R157" s="32"/>
      <c r="S157" s="33">
        <f t="shared" si="34"/>
        <v>897.80250000000001</v>
      </c>
      <c r="T157" s="32">
        <f t="shared" si="35"/>
        <v>153.90899999999999</v>
      </c>
      <c r="U157" s="75">
        <f t="shared" si="36"/>
        <v>307.81799999999998</v>
      </c>
      <c r="V157" s="32">
        <f t="shared" si="37"/>
        <v>102.60600000000001</v>
      </c>
      <c r="W157" s="74">
        <v>0</v>
      </c>
      <c r="X157" s="74">
        <v>184.8</v>
      </c>
      <c r="Y157" s="74">
        <v>26.6</v>
      </c>
      <c r="Z157" s="74">
        <v>315.42</v>
      </c>
      <c r="AA157" s="74">
        <v>0</v>
      </c>
      <c r="AB157" s="74">
        <v>0</v>
      </c>
      <c r="AC157" s="74">
        <v>0</v>
      </c>
      <c r="AD157" s="74">
        <v>0</v>
      </c>
      <c r="AE157" s="32">
        <v>0</v>
      </c>
      <c r="AF157" s="32">
        <f t="shared" si="38"/>
        <v>87.215100000000007</v>
      </c>
      <c r="AG157" s="32">
        <f t="shared" si="46"/>
        <v>2257.3320000000003</v>
      </c>
      <c r="AH157" s="32">
        <f t="shared" si="39"/>
        <v>4252.08</v>
      </c>
      <c r="AI157" s="32">
        <f t="shared" si="40"/>
        <v>8858.5</v>
      </c>
      <c r="AJ157" s="32">
        <v>285.02</v>
      </c>
      <c r="AK157" s="32">
        <f t="shared" si="41"/>
        <v>2565.15</v>
      </c>
      <c r="AL157" s="32">
        <v>876.2</v>
      </c>
      <c r="AM157" s="32">
        <f t="shared" si="42"/>
        <v>531.51</v>
      </c>
      <c r="AN157" s="32">
        <f t="shared" si="43"/>
        <v>885.85000000000014</v>
      </c>
      <c r="AO157" s="32">
        <f t="shared" si="44"/>
        <v>2657.55</v>
      </c>
      <c r="AP157" s="32">
        <f t="shared" si="45"/>
        <v>1594.5300000000002</v>
      </c>
      <c r="AQ157" s="32">
        <v>2614.85</v>
      </c>
      <c r="AR157" s="32"/>
      <c r="AS157" s="74"/>
      <c r="AT157" s="32"/>
      <c r="AU157" s="32"/>
      <c r="AV157" s="32"/>
      <c r="AW157" s="32"/>
      <c r="AX157" s="32"/>
      <c r="AY157" s="76">
        <f t="shared" si="47"/>
        <v>118442.6192</v>
      </c>
      <c r="AZ157" s="78"/>
      <c r="BA157" s="7"/>
      <c r="BB157" s="7"/>
    </row>
    <row r="158" spans="1:54" s="59" customFormat="1" x14ac:dyDescent="0.2">
      <c r="A158" s="24">
        <f t="shared" si="48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72">
        <v>43332</v>
      </c>
      <c r="G158" s="24"/>
      <c r="H158" s="71">
        <v>6</v>
      </c>
      <c r="I158" s="24" t="s">
        <v>102</v>
      </c>
      <c r="J158" s="70" t="s">
        <v>103</v>
      </c>
      <c r="K158" s="73" t="s">
        <v>70</v>
      </c>
      <c r="L158" s="70" t="s">
        <v>110</v>
      </c>
      <c r="M158" s="74">
        <v>2198.6999999999998</v>
      </c>
      <c r="N158" s="32"/>
      <c r="O158" s="32">
        <f t="shared" si="33"/>
        <v>2198.6999999999998</v>
      </c>
      <c r="P158" s="74">
        <v>163.80000000000001</v>
      </c>
      <c r="Q158" s="32"/>
      <c r="R158" s="32"/>
      <c r="S158" s="33">
        <f t="shared" si="34"/>
        <v>384.77249999999992</v>
      </c>
      <c r="T158" s="32">
        <f t="shared" si="35"/>
        <v>65.960999999999999</v>
      </c>
      <c r="U158" s="75">
        <f t="shared" si="36"/>
        <v>131.922</v>
      </c>
      <c r="V158" s="32">
        <f t="shared" si="37"/>
        <v>43.973999999999997</v>
      </c>
      <c r="W158" s="74">
        <v>0</v>
      </c>
      <c r="X158" s="74">
        <v>79.2</v>
      </c>
      <c r="Y158" s="74">
        <v>11.4</v>
      </c>
      <c r="Z158" s="74">
        <v>135.18</v>
      </c>
      <c r="AA158" s="74">
        <v>0</v>
      </c>
      <c r="AB158" s="74">
        <v>0</v>
      </c>
      <c r="AC158" s="74">
        <v>0</v>
      </c>
      <c r="AD158" s="74">
        <v>0</v>
      </c>
      <c r="AE158" s="32">
        <v>0</v>
      </c>
      <c r="AF158" s="32">
        <f t="shared" si="38"/>
        <v>37.377899999999997</v>
      </c>
      <c r="AG158" s="32">
        <f t="shared" si="46"/>
        <v>967.42799999999988</v>
      </c>
      <c r="AH158" s="32">
        <f t="shared" si="39"/>
        <v>1822.3199999999997</v>
      </c>
      <c r="AI158" s="32">
        <f t="shared" si="40"/>
        <v>3796.4999999999995</v>
      </c>
      <c r="AJ158" s="32">
        <v>1099.3499999999999</v>
      </c>
      <c r="AK158" s="32">
        <f t="shared" si="41"/>
        <v>1099.3499999999999</v>
      </c>
      <c r="AL158" s="32">
        <v>876.2</v>
      </c>
      <c r="AM158" s="32">
        <f t="shared" si="42"/>
        <v>227.78999999999996</v>
      </c>
      <c r="AN158" s="32">
        <f t="shared" si="43"/>
        <v>379.65</v>
      </c>
      <c r="AO158" s="32">
        <f t="shared" si="44"/>
        <v>1138.9499999999998</v>
      </c>
      <c r="AP158" s="32">
        <f t="shared" si="45"/>
        <v>683.36999999999989</v>
      </c>
      <c r="AQ158" s="32">
        <v>2614.85</v>
      </c>
      <c r="AR158" s="32"/>
      <c r="AS158" s="74"/>
      <c r="AT158" s="32"/>
      <c r="AU158" s="32"/>
      <c r="AV158" s="32"/>
      <c r="AW158" s="32"/>
      <c r="AX158" s="32"/>
      <c r="AY158" s="76">
        <f t="shared" si="47"/>
        <v>53733.2068</v>
      </c>
      <c r="AZ158" s="78"/>
      <c r="BA158" s="7"/>
      <c r="BB158" s="7"/>
    </row>
    <row r="159" spans="1:54" s="59" customFormat="1" x14ac:dyDescent="0.2">
      <c r="A159" s="24">
        <f t="shared" si="48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72">
        <v>38580</v>
      </c>
      <c r="G159" s="24"/>
      <c r="H159" s="71">
        <v>35</v>
      </c>
      <c r="I159" s="24" t="s">
        <v>102</v>
      </c>
      <c r="J159" s="70" t="s">
        <v>103</v>
      </c>
      <c r="K159" s="73" t="s">
        <v>70</v>
      </c>
      <c r="L159" s="70" t="s">
        <v>110</v>
      </c>
      <c r="M159" s="74">
        <v>12825.9</v>
      </c>
      <c r="N159" s="32"/>
      <c r="O159" s="32">
        <f t="shared" si="33"/>
        <v>12825.9</v>
      </c>
      <c r="P159" s="74">
        <v>955.5</v>
      </c>
      <c r="Q159" s="32"/>
      <c r="R159" s="32"/>
      <c r="S159" s="33">
        <f t="shared" si="34"/>
        <v>2244.5324999999998</v>
      </c>
      <c r="T159" s="32">
        <f t="shared" si="35"/>
        <v>384.77699999999999</v>
      </c>
      <c r="U159" s="75">
        <f t="shared" si="36"/>
        <v>985.02959999999996</v>
      </c>
      <c r="V159" s="32">
        <f t="shared" si="37"/>
        <v>256.51799999999997</v>
      </c>
      <c r="W159" s="74">
        <v>3591.26</v>
      </c>
      <c r="X159" s="74">
        <v>462</v>
      </c>
      <c r="Y159" s="74">
        <v>66.5</v>
      </c>
      <c r="Z159" s="74">
        <v>788.56</v>
      </c>
      <c r="AA159" s="74">
        <v>0</v>
      </c>
      <c r="AB159" s="74">
        <v>0</v>
      </c>
      <c r="AC159" s="74">
        <v>0</v>
      </c>
      <c r="AD159" s="74">
        <v>0</v>
      </c>
      <c r="AE159" s="32">
        <v>0</v>
      </c>
      <c r="AF159" s="32">
        <f t="shared" si="38"/>
        <v>218.0403</v>
      </c>
      <c r="AG159" s="32">
        <f t="shared" si="46"/>
        <v>5643.3959999999997</v>
      </c>
      <c r="AH159" s="32">
        <f t="shared" si="39"/>
        <v>13503.327999999998</v>
      </c>
      <c r="AI159" s="32">
        <f t="shared" si="40"/>
        <v>28131.933333333331</v>
      </c>
      <c r="AJ159" s="32">
        <v>6412.95</v>
      </c>
      <c r="AK159" s="32">
        <f t="shared" si="41"/>
        <v>6412.95</v>
      </c>
      <c r="AL159" s="32">
        <v>876.2</v>
      </c>
      <c r="AM159" s="32">
        <f t="shared" si="42"/>
        <v>1687.9159999999997</v>
      </c>
      <c r="AN159" s="32">
        <f t="shared" si="43"/>
        <v>2813.1933333333332</v>
      </c>
      <c r="AO159" s="32">
        <f t="shared" si="44"/>
        <v>8439.58</v>
      </c>
      <c r="AP159" s="32">
        <f t="shared" si="45"/>
        <v>5063.7479999999996</v>
      </c>
      <c r="AQ159" s="32">
        <v>3580.6</v>
      </c>
      <c r="AR159" s="32"/>
      <c r="AS159" s="74"/>
      <c r="AT159" s="32"/>
      <c r="AU159" s="32"/>
      <c r="AV159" s="32"/>
      <c r="AW159" s="32"/>
      <c r="AX159" s="32"/>
      <c r="AY159" s="76">
        <f t="shared" si="47"/>
        <v>355909.20346666663</v>
      </c>
      <c r="AZ159" s="78"/>
      <c r="BA159" s="7"/>
      <c r="BB159" s="7"/>
    </row>
    <row r="160" spans="1:54" s="59" customFormat="1" x14ac:dyDescent="0.2">
      <c r="A160" s="24">
        <f t="shared" si="48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72">
        <v>41883</v>
      </c>
      <c r="G160" s="24"/>
      <c r="H160" s="71">
        <v>16</v>
      </c>
      <c r="I160" s="24" t="s">
        <v>102</v>
      </c>
      <c r="J160" s="70" t="s">
        <v>103</v>
      </c>
      <c r="K160" s="73" t="s">
        <v>70</v>
      </c>
      <c r="L160" s="70" t="s">
        <v>110</v>
      </c>
      <c r="M160" s="74">
        <v>5863.2</v>
      </c>
      <c r="N160" s="32"/>
      <c r="O160" s="32">
        <f t="shared" si="33"/>
        <v>5863.2</v>
      </c>
      <c r="P160" s="74">
        <v>436.8</v>
      </c>
      <c r="Q160" s="32"/>
      <c r="R160" s="32"/>
      <c r="S160" s="33">
        <f t="shared" si="34"/>
        <v>1026.06</v>
      </c>
      <c r="T160" s="32">
        <f t="shared" si="35"/>
        <v>175.89599999999999</v>
      </c>
      <c r="U160" s="75">
        <f t="shared" si="36"/>
        <v>386.97119999999995</v>
      </c>
      <c r="V160" s="32">
        <f t="shared" si="37"/>
        <v>117.264</v>
      </c>
      <c r="W160" s="74">
        <v>586.32000000000005</v>
      </c>
      <c r="X160" s="74">
        <v>211.2</v>
      </c>
      <c r="Y160" s="74">
        <v>30.4</v>
      </c>
      <c r="Z160" s="74">
        <v>360.48</v>
      </c>
      <c r="AA160" s="74">
        <v>0</v>
      </c>
      <c r="AB160" s="74">
        <v>0</v>
      </c>
      <c r="AC160" s="74">
        <v>0</v>
      </c>
      <c r="AD160" s="74">
        <v>0</v>
      </c>
      <c r="AE160" s="32">
        <v>0</v>
      </c>
      <c r="AF160" s="32">
        <f t="shared" si="38"/>
        <v>99.674400000000006</v>
      </c>
      <c r="AG160" s="32">
        <f t="shared" si="46"/>
        <v>2579.808</v>
      </c>
      <c r="AH160" s="32">
        <f t="shared" si="39"/>
        <v>5328.5759999999991</v>
      </c>
      <c r="AI160" s="32">
        <f t="shared" si="40"/>
        <v>11101.199999999999</v>
      </c>
      <c r="AJ160" s="32">
        <v>2931.6</v>
      </c>
      <c r="AK160" s="32">
        <f t="shared" si="41"/>
        <v>2931.6</v>
      </c>
      <c r="AL160" s="32">
        <v>876.2</v>
      </c>
      <c r="AM160" s="32">
        <f t="shared" si="42"/>
        <v>666.07199999999989</v>
      </c>
      <c r="AN160" s="32">
        <f t="shared" si="43"/>
        <v>1110.1199999999999</v>
      </c>
      <c r="AO160" s="32">
        <f t="shared" si="44"/>
        <v>3330.3599999999997</v>
      </c>
      <c r="AP160" s="32">
        <f t="shared" si="45"/>
        <v>1998.2159999999997</v>
      </c>
      <c r="AQ160" s="32">
        <v>2614.85</v>
      </c>
      <c r="AR160" s="32"/>
      <c r="AS160" s="74"/>
      <c r="AT160" s="32"/>
      <c r="AU160" s="32"/>
      <c r="AV160" s="32"/>
      <c r="AW160" s="32"/>
      <c r="AX160" s="32"/>
      <c r="AY160" s="76">
        <f t="shared" si="47"/>
        <v>146999.78919999997</v>
      </c>
      <c r="AZ160" s="78"/>
      <c r="BA160" s="7"/>
      <c r="BB160" s="7"/>
    </row>
    <row r="161" spans="1:54" s="59" customFormat="1" x14ac:dyDescent="0.2">
      <c r="A161" s="24">
        <f t="shared" si="48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72">
        <v>36601</v>
      </c>
      <c r="G161" s="24"/>
      <c r="H161" s="71">
        <v>38</v>
      </c>
      <c r="I161" s="24" t="s">
        <v>102</v>
      </c>
      <c r="J161" s="70" t="s">
        <v>103</v>
      </c>
      <c r="K161" s="73" t="s">
        <v>70</v>
      </c>
      <c r="L161" s="70" t="s">
        <v>110</v>
      </c>
      <c r="M161" s="74">
        <v>13925.1</v>
      </c>
      <c r="N161" s="32"/>
      <c r="O161" s="32">
        <f t="shared" si="33"/>
        <v>13925.1</v>
      </c>
      <c r="P161" s="74">
        <v>1037.4000000000001</v>
      </c>
      <c r="Q161" s="32"/>
      <c r="R161" s="32"/>
      <c r="S161" s="33">
        <f t="shared" si="34"/>
        <v>2436.8924999999999</v>
      </c>
      <c r="T161" s="32">
        <f t="shared" si="35"/>
        <v>417.75299999999999</v>
      </c>
      <c r="U161" s="75">
        <f t="shared" si="36"/>
        <v>1152.9983999999999</v>
      </c>
      <c r="V161" s="32">
        <f t="shared" si="37"/>
        <v>278.50200000000001</v>
      </c>
      <c r="W161" s="74">
        <v>5291.54</v>
      </c>
      <c r="X161" s="74">
        <v>501.6</v>
      </c>
      <c r="Y161" s="74">
        <v>72.2</v>
      </c>
      <c r="Z161" s="74">
        <v>856.14</v>
      </c>
      <c r="AA161" s="74">
        <v>0</v>
      </c>
      <c r="AB161" s="74">
        <v>0</v>
      </c>
      <c r="AC161" s="74">
        <v>0</v>
      </c>
      <c r="AD161" s="74">
        <v>0</v>
      </c>
      <c r="AE161" s="32">
        <v>0</v>
      </c>
      <c r="AF161" s="32">
        <f t="shared" si="38"/>
        <v>236.72670000000002</v>
      </c>
      <c r="AG161" s="32">
        <f t="shared" si="46"/>
        <v>6127.0439999999999</v>
      </c>
      <c r="AH161" s="32">
        <f t="shared" si="39"/>
        <v>15774.591999999997</v>
      </c>
      <c r="AI161" s="32">
        <f t="shared" si="40"/>
        <v>32863.73333333333</v>
      </c>
      <c r="AJ161" s="32">
        <v>6962.55</v>
      </c>
      <c r="AK161" s="32">
        <f t="shared" si="41"/>
        <v>6962.55</v>
      </c>
      <c r="AL161" s="32">
        <v>876.2</v>
      </c>
      <c r="AM161" s="32">
        <f t="shared" si="42"/>
        <v>1971.8239999999996</v>
      </c>
      <c r="AN161" s="32">
        <f t="shared" si="43"/>
        <v>3286.373333333333</v>
      </c>
      <c r="AO161" s="32">
        <f t="shared" si="44"/>
        <v>9859.119999999999</v>
      </c>
      <c r="AP161" s="32">
        <f t="shared" si="45"/>
        <v>5915.4719999999988</v>
      </c>
      <c r="AQ161" s="32">
        <v>3580.6</v>
      </c>
      <c r="AR161" s="32"/>
      <c r="AS161" s="74"/>
      <c r="AT161" s="32"/>
      <c r="AU161" s="32"/>
      <c r="AV161" s="32"/>
      <c r="AW161" s="32"/>
      <c r="AX161" s="32"/>
      <c r="AY161" s="76">
        <f t="shared" si="47"/>
        <v>408662.28986666666</v>
      </c>
      <c r="AZ161" s="78"/>
      <c r="BA161" s="7"/>
      <c r="BB161" s="7"/>
    </row>
    <row r="162" spans="1:54" s="59" customFormat="1" x14ac:dyDescent="0.2">
      <c r="A162" s="24">
        <f t="shared" si="48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72">
        <v>41869</v>
      </c>
      <c r="G162" s="24"/>
      <c r="H162" s="71">
        <v>38</v>
      </c>
      <c r="I162" s="24" t="s">
        <v>102</v>
      </c>
      <c r="J162" s="70" t="s">
        <v>103</v>
      </c>
      <c r="K162" s="73" t="s">
        <v>70</v>
      </c>
      <c r="L162" s="70" t="s">
        <v>110</v>
      </c>
      <c r="M162" s="74">
        <v>13925.1</v>
      </c>
      <c r="N162" s="32"/>
      <c r="O162" s="32">
        <f t="shared" si="33"/>
        <v>13925.1</v>
      </c>
      <c r="P162" s="74">
        <v>1037.4000000000001</v>
      </c>
      <c r="Q162" s="32"/>
      <c r="R162" s="32"/>
      <c r="S162" s="33">
        <f t="shared" si="34"/>
        <v>2436.8924999999999</v>
      </c>
      <c r="T162" s="32">
        <f t="shared" si="35"/>
        <v>417.75299999999999</v>
      </c>
      <c r="U162" s="75">
        <f t="shared" si="36"/>
        <v>919.05719999999997</v>
      </c>
      <c r="V162" s="32">
        <f t="shared" si="37"/>
        <v>278.50200000000001</v>
      </c>
      <c r="W162" s="74">
        <v>1392.52</v>
      </c>
      <c r="X162" s="74">
        <v>501.6</v>
      </c>
      <c r="Y162" s="74">
        <v>72.2</v>
      </c>
      <c r="Z162" s="74">
        <v>856.14</v>
      </c>
      <c r="AA162" s="74">
        <v>0</v>
      </c>
      <c r="AB162" s="74">
        <v>0</v>
      </c>
      <c r="AC162" s="74">
        <v>0</v>
      </c>
      <c r="AD162" s="74">
        <v>0</v>
      </c>
      <c r="AE162" s="32">
        <v>0</v>
      </c>
      <c r="AF162" s="32">
        <f t="shared" si="38"/>
        <v>236.72670000000002</v>
      </c>
      <c r="AG162" s="32">
        <f t="shared" si="46"/>
        <v>6127.0439999999999</v>
      </c>
      <c r="AH162" s="32">
        <f t="shared" si="39"/>
        <v>12655.376000000002</v>
      </c>
      <c r="AI162" s="32">
        <f t="shared" si="40"/>
        <v>26365.366666666672</v>
      </c>
      <c r="AJ162" s="32">
        <v>6962.55</v>
      </c>
      <c r="AK162" s="32">
        <f t="shared" si="41"/>
        <v>6962.55</v>
      </c>
      <c r="AL162" s="32">
        <v>876.2</v>
      </c>
      <c r="AM162" s="32">
        <f t="shared" si="42"/>
        <v>1581.9220000000003</v>
      </c>
      <c r="AN162" s="32">
        <f t="shared" si="43"/>
        <v>2636.5366666666669</v>
      </c>
      <c r="AO162" s="32">
        <f t="shared" si="44"/>
        <v>7909.6100000000015</v>
      </c>
      <c r="AP162" s="32">
        <f t="shared" si="45"/>
        <v>4745.7660000000005</v>
      </c>
      <c r="AQ162" s="32">
        <v>3580.6</v>
      </c>
      <c r="AR162" s="32"/>
      <c r="AS162" s="74"/>
      <c r="AT162" s="32"/>
      <c r="AU162" s="32"/>
      <c r="AV162" s="32"/>
      <c r="AW162" s="32"/>
      <c r="AX162" s="32"/>
      <c r="AY162" s="76">
        <f t="shared" si="47"/>
        <v>345290.21813333337</v>
      </c>
      <c r="AZ162" s="78"/>
      <c r="BA162" s="7"/>
      <c r="BB162" s="7"/>
    </row>
    <row r="163" spans="1:54" s="59" customFormat="1" x14ac:dyDescent="0.2">
      <c r="A163" s="24">
        <f t="shared" si="48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72">
        <v>42598</v>
      </c>
      <c r="G163" s="24"/>
      <c r="H163" s="71">
        <v>33</v>
      </c>
      <c r="I163" s="24" t="s">
        <v>102</v>
      </c>
      <c r="J163" s="70" t="s">
        <v>103</v>
      </c>
      <c r="K163" s="73" t="s">
        <v>70</v>
      </c>
      <c r="L163" s="70" t="s">
        <v>110</v>
      </c>
      <c r="M163" s="74">
        <v>12093</v>
      </c>
      <c r="N163" s="32"/>
      <c r="O163" s="32">
        <f t="shared" si="33"/>
        <v>12093</v>
      </c>
      <c r="P163" s="74">
        <v>900.9</v>
      </c>
      <c r="Q163" s="32"/>
      <c r="R163" s="32"/>
      <c r="S163" s="33">
        <f t="shared" si="34"/>
        <v>2116.2750000000001</v>
      </c>
      <c r="T163" s="32">
        <f t="shared" si="35"/>
        <v>362.78999999999996</v>
      </c>
      <c r="U163" s="75">
        <f t="shared" si="36"/>
        <v>725.57999999999993</v>
      </c>
      <c r="V163" s="32">
        <f t="shared" si="37"/>
        <v>241.86</v>
      </c>
      <c r="W163" s="74">
        <v>0</v>
      </c>
      <c r="X163" s="74">
        <v>435.6</v>
      </c>
      <c r="Y163" s="74">
        <v>62.7</v>
      </c>
      <c r="Z163" s="74">
        <v>743.5</v>
      </c>
      <c r="AA163" s="74">
        <v>0</v>
      </c>
      <c r="AB163" s="74">
        <v>0</v>
      </c>
      <c r="AC163" s="74">
        <v>0</v>
      </c>
      <c r="AD163" s="74">
        <v>0</v>
      </c>
      <c r="AE163" s="32">
        <v>0</v>
      </c>
      <c r="AF163" s="32">
        <f t="shared" si="38"/>
        <v>205.58100000000002</v>
      </c>
      <c r="AG163" s="32">
        <f t="shared" si="46"/>
        <v>5320.92</v>
      </c>
      <c r="AH163" s="32">
        <f t="shared" si="39"/>
        <v>10022.880000000001</v>
      </c>
      <c r="AI163" s="32">
        <f t="shared" si="40"/>
        <v>20881</v>
      </c>
      <c r="AJ163" s="32">
        <v>6046.5</v>
      </c>
      <c r="AK163" s="32">
        <f t="shared" si="41"/>
        <v>6046.5</v>
      </c>
      <c r="AL163" s="32">
        <v>876.2</v>
      </c>
      <c r="AM163" s="32">
        <f t="shared" si="42"/>
        <v>1252.8600000000001</v>
      </c>
      <c r="AN163" s="32">
        <f t="shared" si="43"/>
        <v>2088.1</v>
      </c>
      <c r="AO163" s="32">
        <f t="shared" si="44"/>
        <v>6264.3</v>
      </c>
      <c r="AP163" s="32">
        <f t="shared" si="45"/>
        <v>3758.58</v>
      </c>
      <c r="AQ163" s="32">
        <v>3580.6</v>
      </c>
      <c r="AR163" s="32"/>
      <c r="AS163" s="74"/>
      <c r="AT163" s="32"/>
      <c r="AU163" s="32"/>
      <c r="AV163" s="32"/>
      <c r="AW163" s="32"/>
      <c r="AX163" s="32"/>
      <c r="AY163" s="76">
        <f t="shared" si="47"/>
        <v>280791.87199999997</v>
      </c>
      <c r="AZ163" s="78"/>
      <c r="BA163" s="7"/>
      <c r="BB163" s="7"/>
    </row>
    <row r="164" spans="1:54" s="59" customFormat="1" x14ac:dyDescent="0.2">
      <c r="A164" s="24">
        <f t="shared" si="48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72">
        <v>42961</v>
      </c>
      <c r="G164" s="24"/>
      <c r="H164" s="71">
        <v>34</v>
      </c>
      <c r="I164" s="24" t="s">
        <v>102</v>
      </c>
      <c r="J164" s="70" t="s">
        <v>103</v>
      </c>
      <c r="K164" s="73" t="s">
        <v>70</v>
      </c>
      <c r="L164" s="70" t="s">
        <v>110</v>
      </c>
      <c r="M164" s="74">
        <v>12459.3</v>
      </c>
      <c r="N164" s="32"/>
      <c r="O164" s="32">
        <f t="shared" si="33"/>
        <v>12459.3</v>
      </c>
      <c r="P164" s="74">
        <v>928.2</v>
      </c>
      <c r="Q164" s="32"/>
      <c r="R164" s="32"/>
      <c r="S164" s="33">
        <f t="shared" si="34"/>
        <v>2180.3774999999996</v>
      </c>
      <c r="T164" s="32">
        <f t="shared" si="35"/>
        <v>373.77899999999994</v>
      </c>
      <c r="U164" s="75">
        <f t="shared" si="36"/>
        <v>747.55799999999988</v>
      </c>
      <c r="V164" s="32">
        <f t="shared" si="37"/>
        <v>249.18599999999998</v>
      </c>
      <c r="W164" s="74">
        <v>0</v>
      </c>
      <c r="X164" s="74">
        <v>448.8</v>
      </c>
      <c r="Y164" s="74">
        <v>64.599999999999994</v>
      </c>
      <c r="Z164" s="74">
        <v>766.02</v>
      </c>
      <c r="AA164" s="74">
        <v>0</v>
      </c>
      <c r="AB164" s="74">
        <v>0</v>
      </c>
      <c r="AC164" s="74">
        <v>0</v>
      </c>
      <c r="AD164" s="74">
        <v>0</v>
      </c>
      <c r="AE164" s="32">
        <v>0</v>
      </c>
      <c r="AF164" s="32">
        <f t="shared" si="38"/>
        <v>211.8081</v>
      </c>
      <c r="AG164" s="32">
        <f t="shared" si="46"/>
        <v>5482.0919999999996</v>
      </c>
      <c r="AH164" s="32">
        <f t="shared" si="39"/>
        <v>10326.479999999998</v>
      </c>
      <c r="AI164" s="32">
        <f t="shared" si="40"/>
        <v>21513.499999999996</v>
      </c>
      <c r="AJ164" s="32">
        <v>6229.65</v>
      </c>
      <c r="AK164" s="32">
        <f t="shared" si="41"/>
        <v>6229.65</v>
      </c>
      <c r="AL164" s="32">
        <v>876.2</v>
      </c>
      <c r="AM164" s="32">
        <f t="shared" si="42"/>
        <v>1290.8099999999997</v>
      </c>
      <c r="AN164" s="32">
        <f t="shared" si="43"/>
        <v>2151.3499999999995</v>
      </c>
      <c r="AO164" s="32">
        <f t="shared" si="44"/>
        <v>6454.0499999999993</v>
      </c>
      <c r="AP164" s="32">
        <f t="shared" si="45"/>
        <v>3872.4299999999994</v>
      </c>
      <c r="AQ164" s="32">
        <v>3580.6</v>
      </c>
      <c r="AR164" s="32"/>
      <c r="AS164" s="74"/>
      <c r="AT164" s="32"/>
      <c r="AU164" s="32"/>
      <c r="AV164" s="32"/>
      <c r="AW164" s="32"/>
      <c r="AX164" s="32"/>
      <c r="AY164" s="76">
        <f t="shared" si="47"/>
        <v>289162.35519999993</v>
      </c>
      <c r="AZ164" s="78"/>
      <c r="BA164" s="7"/>
      <c r="BB164" s="7"/>
    </row>
    <row r="165" spans="1:54" s="59" customFormat="1" x14ac:dyDescent="0.2">
      <c r="A165" s="24">
        <f t="shared" si="48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72">
        <v>43696</v>
      </c>
      <c r="G165" s="24"/>
      <c r="H165" s="71">
        <v>4</v>
      </c>
      <c r="I165" s="24" t="s">
        <v>102</v>
      </c>
      <c r="J165" s="70" t="s">
        <v>103</v>
      </c>
      <c r="K165" s="73" t="s">
        <v>70</v>
      </c>
      <c r="L165" s="70" t="s">
        <v>110</v>
      </c>
      <c r="M165" s="74">
        <v>1465.8</v>
      </c>
      <c r="N165" s="32"/>
      <c r="O165" s="32">
        <f t="shared" si="33"/>
        <v>1465.8</v>
      </c>
      <c r="P165" s="74">
        <v>109.2</v>
      </c>
      <c r="Q165" s="32"/>
      <c r="R165" s="32"/>
      <c r="S165" s="33">
        <f t="shared" si="34"/>
        <v>256.51499999999999</v>
      </c>
      <c r="T165" s="32">
        <f t="shared" si="35"/>
        <v>43.973999999999997</v>
      </c>
      <c r="U165" s="75">
        <f t="shared" si="36"/>
        <v>87.947999999999993</v>
      </c>
      <c r="V165" s="32">
        <f t="shared" si="37"/>
        <v>29.315999999999999</v>
      </c>
      <c r="W165" s="74">
        <v>0</v>
      </c>
      <c r="X165" s="74">
        <v>52.8</v>
      </c>
      <c r="Y165" s="74">
        <v>7.6</v>
      </c>
      <c r="Z165" s="74">
        <v>90.12</v>
      </c>
      <c r="AA165" s="74">
        <v>0</v>
      </c>
      <c r="AB165" s="74">
        <v>0</v>
      </c>
      <c r="AC165" s="74">
        <v>0</v>
      </c>
      <c r="AD165" s="74">
        <v>0</v>
      </c>
      <c r="AE165" s="32">
        <v>0</v>
      </c>
      <c r="AF165" s="32">
        <f t="shared" si="38"/>
        <v>24.918600000000001</v>
      </c>
      <c r="AG165" s="32">
        <f t="shared" si="46"/>
        <v>644.952</v>
      </c>
      <c r="AH165" s="32">
        <f t="shared" si="39"/>
        <v>1214.8799999999999</v>
      </c>
      <c r="AI165" s="32">
        <f t="shared" si="40"/>
        <v>2531</v>
      </c>
      <c r="AJ165" s="32">
        <v>81.430000000000007</v>
      </c>
      <c r="AK165" s="32">
        <f t="shared" si="41"/>
        <v>732.9</v>
      </c>
      <c r="AL165" s="32">
        <v>876.2</v>
      </c>
      <c r="AM165" s="32">
        <f t="shared" si="42"/>
        <v>151.85999999999999</v>
      </c>
      <c r="AN165" s="32">
        <f t="shared" si="43"/>
        <v>253.1</v>
      </c>
      <c r="AO165" s="32">
        <f t="shared" si="44"/>
        <v>759.3</v>
      </c>
      <c r="AP165" s="32">
        <f t="shared" si="45"/>
        <v>455.58</v>
      </c>
      <c r="AQ165" s="32">
        <v>2614.85</v>
      </c>
      <c r="AR165" s="32"/>
      <c r="AS165" s="74"/>
      <c r="AT165" s="32"/>
      <c r="AU165" s="32"/>
      <c r="AV165" s="32"/>
      <c r="AW165" s="32"/>
      <c r="AX165" s="32"/>
      <c r="AY165" s="76">
        <f t="shared" si="47"/>
        <v>36334.35119999999</v>
      </c>
      <c r="AZ165" s="78"/>
      <c r="BA165" s="7"/>
      <c r="BB165" s="7"/>
    </row>
    <row r="166" spans="1:54" s="59" customFormat="1" x14ac:dyDescent="0.2">
      <c r="A166" s="24">
        <f t="shared" si="48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72">
        <v>43332</v>
      </c>
      <c r="G166" s="24"/>
      <c r="H166" s="71">
        <v>29</v>
      </c>
      <c r="I166" s="24" t="s">
        <v>102</v>
      </c>
      <c r="J166" s="70" t="s">
        <v>103</v>
      </c>
      <c r="K166" s="73" t="s">
        <v>70</v>
      </c>
      <c r="L166" s="70" t="s">
        <v>110</v>
      </c>
      <c r="M166" s="74">
        <v>10627.2</v>
      </c>
      <c r="N166" s="32"/>
      <c r="O166" s="32">
        <f t="shared" si="33"/>
        <v>10627.2</v>
      </c>
      <c r="P166" s="74">
        <v>791.7</v>
      </c>
      <c r="Q166" s="32"/>
      <c r="R166" s="32"/>
      <c r="S166" s="33">
        <f t="shared" si="34"/>
        <v>1859.76</v>
      </c>
      <c r="T166" s="32">
        <f t="shared" si="35"/>
        <v>318.81600000000003</v>
      </c>
      <c r="U166" s="75">
        <f t="shared" si="36"/>
        <v>637.63200000000006</v>
      </c>
      <c r="V166" s="32">
        <f t="shared" si="37"/>
        <v>212.54400000000001</v>
      </c>
      <c r="W166" s="74">
        <v>0</v>
      </c>
      <c r="X166" s="74">
        <v>382.8</v>
      </c>
      <c r="Y166" s="74">
        <v>55.1</v>
      </c>
      <c r="Z166" s="74">
        <v>653.38</v>
      </c>
      <c r="AA166" s="74">
        <v>0</v>
      </c>
      <c r="AB166" s="74">
        <v>0</v>
      </c>
      <c r="AC166" s="74">
        <v>0</v>
      </c>
      <c r="AD166" s="74">
        <v>0</v>
      </c>
      <c r="AE166" s="32">
        <v>0</v>
      </c>
      <c r="AF166" s="32">
        <f t="shared" si="38"/>
        <v>180.66240000000002</v>
      </c>
      <c r="AG166" s="32">
        <f t="shared" si="46"/>
        <v>4675.9679999999998</v>
      </c>
      <c r="AH166" s="32">
        <f t="shared" si="39"/>
        <v>8808</v>
      </c>
      <c r="AI166" s="32">
        <f t="shared" si="40"/>
        <v>18350</v>
      </c>
      <c r="AJ166" s="32">
        <v>5313.6</v>
      </c>
      <c r="AK166" s="32">
        <f t="shared" si="41"/>
        <v>5313.6</v>
      </c>
      <c r="AL166" s="32">
        <v>876.2</v>
      </c>
      <c r="AM166" s="32">
        <f t="shared" si="42"/>
        <v>1101</v>
      </c>
      <c r="AN166" s="32">
        <f t="shared" si="43"/>
        <v>1835</v>
      </c>
      <c r="AO166" s="32">
        <f t="shared" si="44"/>
        <v>5505</v>
      </c>
      <c r="AP166" s="32">
        <f t="shared" si="45"/>
        <v>3303</v>
      </c>
      <c r="AQ166" s="32">
        <v>3580.6</v>
      </c>
      <c r="AR166" s="32"/>
      <c r="AS166" s="74"/>
      <c r="AT166" s="32"/>
      <c r="AU166" s="32"/>
      <c r="AV166" s="32"/>
      <c r="AW166" s="32"/>
      <c r="AX166" s="32"/>
      <c r="AY166" s="76">
        <f t="shared" si="47"/>
        <v>247297.10079999999</v>
      </c>
      <c r="AZ166" s="78"/>
      <c r="BA166" s="7"/>
      <c r="BB166" s="7"/>
    </row>
    <row r="167" spans="1:54" s="59" customFormat="1" x14ac:dyDescent="0.2">
      <c r="A167" s="24">
        <f t="shared" si="48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72">
        <v>43696</v>
      </c>
      <c r="G167" s="24"/>
      <c r="H167" s="71">
        <v>18</v>
      </c>
      <c r="I167" s="24" t="s">
        <v>102</v>
      </c>
      <c r="J167" s="70" t="s">
        <v>103</v>
      </c>
      <c r="K167" s="73" t="s">
        <v>70</v>
      </c>
      <c r="L167" s="70" t="s">
        <v>110</v>
      </c>
      <c r="M167" s="74">
        <v>6596.1</v>
      </c>
      <c r="N167" s="32"/>
      <c r="O167" s="32">
        <f t="shared" si="33"/>
        <v>6596.1</v>
      </c>
      <c r="P167" s="74">
        <v>491.4</v>
      </c>
      <c r="Q167" s="32"/>
      <c r="R167" s="32"/>
      <c r="S167" s="33">
        <f t="shared" si="34"/>
        <v>1154.3174999999999</v>
      </c>
      <c r="T167" s="32">
        <f t="shared" si="35"/>
        <v>197.88300000000001</v>
      </c>
      <c r="U167" s="75">
        <f t="shared" si="36"/>
        <v>395.76600000000002</v>
      </c>
      <c r="V167" s="32">
        <f t="shared" si="37"/>
        <v>131.922</v>
      </c>
      <c r="W167" s="74">
        <v>0</v>
      </c>
      <c r="X167" s="74">
        <v>237.6</v>
      </c>
      <c r="Y167" s="74">
        <v>34.200000000000003</v>
      </c>
      <c r="Z167" s="74">
        <v>405.54</v>
      </c>
      <c r="AA167" s="74">
        <v>0</v>
      </c>
      <c r="AB167" s="74">
        <v>0</v>
      </c>
      <c r="AC167" s="74">
        <v>0</v>
      </c>
      <c r="AD167" s="74">
        <v>0</v>
      </c>
      <c r="AE167" s="32">
        <v>0</v>
      </c>
      <c r="AF167" s="32">
        <f t="shared" si="38"/>
        <v>112.13370000000002</v>
      </c>
      <c r="AG167" s="32">
        <f t="shared" si="46"/>
        <v>2902.2840000000001</v>
      </c>
      <c r="AH167" s="32">
        <f t="shared" si="39"/>
        <v>5466.9600000000009</v>
      </c>
      <c r="AI167" s="32">
        <f t="shared" si="40"/>
        <v>11389.500000000002</v>
      </c>
      <c r="AJ167" s="32">
        <v>366.45</v>
      </c>
      <c r="AK167" s="32">
        <f t="shared" si="41"/>
        <v>3298.05</v>
      </c>
      <c r="AL167" s="32">
        <v>876.2</v>
      </c>
      <c r="AM167" s="32">
        <f t="shared" si="42"/>
        <v>683.37000000000012</v>
      </c>
      <c r="AN167" s="32">
        <f t="shared" si="43"/>
        <v>1138.95</v>
      </c>
      <c r="AO167" s="32">
        <f t="shared" si="44"/>
        <v>3416.8500000000004</v>
      </c>
      <c r="AP167" s="32">
        <f t="shared" si="45"/>
        <v>2050.11</v>
      </c>
      <c r="AQ167" s="32">
        <v>2614.85</v>
      </c>
      <c r="AR167" s="32"/>
      <c r="AS167" s="74"/>
      <c r="AT167" s="32"/>
      <c r="AU167" s="32"/>
      <c r="AV167" s="32"/>
      <c r="AW167" s="32"/>
      <c r="AX167" s="32"/>
      <c r="AY167" s="76">
        <f t="shared" si="47"/>
        <v>151285.9204</v>
      </c>
      <c r="AZ167" s="78"/>
      <c r="BA167" s="7"/>
      <c r="BB167" s="7"/>
    </row>
    <row r="168" spans="1:54" s="59" customFormat="1" x14ac:dyDescent="0.2">
      <c r="A168" s="24">
        <f t="shared" si="48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72">
        <v>35689</v>
      </c>
      <c r="G168" s="24"/>
      <c r="H168" s="71">
        <v>29</v>
      </c>
      <c r="I168" s="24" t="s">
        <v>102</v>
      </c>
      <c r="J168" s="70" t="s">
        <v>134</v>
      </c>
      <c r="K168" s="73" t="s">
        <v>70</v>
      </c>
      <c r="L168" s="70" t="s">
        <v>111</v>
      </c>
      <c r="M168" s="74">
        <v>16232.1</v>
      </c>
      <c r="N168" s="32"/>
      <c r="O168" s="32">
        <f t="shared" si="33"/>
        <v>16232.1</v>
      </c>
      <c r="P168" s="74">
        <v>1336.7</v>
      </c>
      <c r="Q168" s="32"/>
      <c r="R168" s="32"/>
      <c r="S168" s="33">
        <f t="shared" si="34"/>
        <v>2840.6174999999998</v>
      </c>
      <c r="T168" s="32">
        <f t="shared" si="35"/>
        <v>486.96299999999997</v>
      </c>
      <c r="U168" s="75">
        <f t="shared" si="36"/>
        <v>1485.2375999999999</v>
      </c>
      <c r="V168" s="32">
        <f t="shared" si="37"/>
        <v>324.642</v>
      </c>
      <c r="W168" s="74">
        <v>8521.86</v>
      </c>
      <c r="X168" s="74">
        <v>522.86</v>
      </c>
      <c r="Y168" s="74">
        <v>78.959999999999994</v>
      </c>
      <c r="Z168" s="74">
        <v>653.36</v>
      </c>
      <c r="AA168" s="74">
        <v>0</v>
      </c>
      <c r="AB168" s="74">
        <v>0</v>
      </c>
      <c r="AC168" s="74">
        <v>0</v>
      </c>
      <c r="AD168" s="74">
        <v>0</v>
      </c>
      <c r="AE168" s="32">
        <v>0</v>
      </c>
      <c r="AF168" s="32">
        <f t="shared" si="38"/>
        <v>275.94570000000004</v>
      </c>
      <c r="AG168" s="32">
        <f t="shared" si="46"/>
        <v>7142.1239999999998</v>
      </c>
      <c r="AH168" s="32">
        <f t="shared" si="39"/>
        <v>20221.455999999998</v>
      </c>
      <c r="AI168" s="32">
        <f t="shared" si="40"/>
        <v>42128.033333333333</v>
      </c>
      <c r="AJ168" s="32">
        <v>8116.05</v>
      </c>
      <c r="AK168" s="32">
        <f t="shared" si="41"/>
        <v>8116.0500000000011</v>
      </c>
      <c r="AL168" s="32">
        <v>876.2</v>
      </c>
      <c r="AM168" s="32">
        <f t="shared" si="42"/>
        <v>2527.6819999999998</v>
      </c>
      <c r="AN168" s="32">
        <f t="shared" si="43"/>
        <v>4212.8033333333333</v>
      </c>
      <c r="AO168" s="32">
        <f t="shared" si="44"/>
        <v>12638.41</v>
      </c>
      <c r="AP168" s="32">
        <f t="shared" si="45"/>
        <v>7583.0459999999994</v>
      </c>
      <c r="AQ168" s="32">
        <v>3580.6</v>
      </c>
      <c r="AR168" s="32"/>
      <c r="AS168" s="74"/>
      <c r="AT168" s="32"/>
      <c r="AU168" s="32"/>
      <c r="AV168" s="32"/>
      <c r="AW168" s="32"/>
      <c r="AX168" s="32"/>
      <c r="AY168" s="76">
        <f t="shared" si="47"/>
        <v>510253.40426666668</v>
      </c>
      <c r="AZ168" s="78"/>
      <c r="BA168" s="7"/>
      <c r="BB168" s="7"/>
    </row>
    <row r="169" spans="1:54" s="59" customFormat="1" x14ac:dyDescent="0.2">
      <c r="A169" s="24">
        <f t="shared" si="48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72">
        <v>35689</v>
      </c>
      <c r="G169" s="24"/>
      <c r="H169" s="71">
        <v>30</v>
      </c>
      <c r="I169" s="24" t="s">
        <v>102</v>
      </c>
      <c r="J169" s="70" t="s">
        <v>103</v>
      </c>
      <c r="K169" s="73" t="s">
        <v>70</v>
      </c>
      <c r="L169" s="70" t="s">
        <v>111</v>
      </c>
      <c r="M169" s="74">
        <v>732.9</v>
      </c>
      <c r="N169" s="32"/>
      <c r="O169" s="32">
        <f t="shared" si="33"/>
        <v>732.9</v>
      </c>
      <c r="P169" s="74">
        <v>54.6</v>
      </c>
      <c r="Q169" s="32"/>
      <c r="R169" s="32"/>
      <c r="S169" s="33">
        <f t="shared" si="34"/>
        <v>128.25749999999999</v>
      </c>
      <c r="T169" s="32">
        <f t="shared" si="35"/>
        <v>21.986999999999998</v>
      </c>
      <c r="U169" s="75">
        <f t="shared" si="36"/>
        <v>67.060799999999986</v>
      </c>
      <c r="V169" s="32">
        <f t="shared" si="37"/>
        <v>14.657999999999999</v>
      </c>
      <c r="W169" s="74">
        <v>384.78</v>
      </c>
      <c r="X169" s="74">
        <v>26.4</v>
      </c>
      <c r="Y169" s="74">
        <v>3.8</v>
      </c>
      <c r="Z169" s="74">
        <v>45.06</v>
      </c>
      <c r="AA169" s="74">
        <v>0</v>
      </c>
      <c r="AB169" s="74">
        <v>0</v>
      </c>
      <c r="AC169" s="74">
        <v>0</v>
      </c>
      <c r="AD169" s="74">
        <v>0</v>
      </c>
      <c r="AE169" s="32">
        <v>0</v>
      </c>
      <c r="AF169" s="32">
        <f t="shared" si="38"/>
        <v>12.459300000000001</v>
      </c>
      <c r="AG169" s="32">
        <f t="shared" si="46"/>
        <v>322.476</v>
      </c>
      <c r="AH169" s="32">
        <f t="shared" si="39"/>
        <v>915.2639999999999</v>
      </c>
      <c r="AI169" s="32">
        <f t="shared" si="40"/>
        <v>1906.7999999999997</v>
      </c>
      <c r="AJ169" s="32">
        <v>5496.75</v>
      </c>
      <c r="AK169" s="32">
        <f t="shared" si="41"/>
        <v>366.45</v>
      </c>
      <c r="AL169" s="32">
        <v>876.2</v>
      </c>
      <c r="AM169" s="32">
        <f t="shared" si="42"/>
        <v>114.40799999999999</v>
      </c>
      <c r="AN169" s="32">
        <f t="shared" si="43"/>
        <v>190.67999999999998</v>
      </c>
      <c r="AO169" s="32">
        <f t="shared" si="44"/>
        <v>572.04</v>
      </c>
      <c r="AP169" s="32">
        <f t="shared" si="45"/>
        <v>343.22399999999993</v>
      </c>
      <c r="AQ169" s="32">
        <v>3580.6</v>
      </c>
      <c r="AR169" s="32"/>
      <c r="AS169" s="74"/>
      <c r="AT169" s="32"/>
      <c r="AU169" s="32"/>
      <c r="AV169" s="32"/>
      <c r="AW169" s="32"/>
      <c r="AX169" s="32"/>
      <c r="AY169" s="76">
        <f t="shared" si="47"/>
        <v>32588.443199999998</v>
      </c>
      <c r="AZ169" s="78"/>
      <c r="BA169" s="7"/>
      <c r="BB169" s="7"/>
    </row>
    <row r="170" spans="1:54" s="59" customFormat="1" x14ac:dyDescent="0.2">
      <c r="A170" s="24">
        <f t="shared" si="48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72">
        <v>37849</v>
      </c>
      <c r="G170" s="24"/>
      <c r="H170" s="71">
        <v>29</v>
      </c>
      <c r="I170" s="24" t="s">
        <v>102</v>
      </c>
      <c r="J170" s="70" t="s">
        <v>103</v>
      </c>
      <c r="K170" s="73" t="s">
        <v>70</v>
      </c>
      <c r="L170" s="70" t="s">
        <v>111</v>
      </c>
      <c r="M170" s="74">
        <v>10627.2</v>
      </c>
      <c r="N170" s="32"/>
      <c r="O170" s="32">
        <f t="shared" si="33"/>
        <v>10627.2</v>
      </c>
      <c r="P170" s="74">
        <v>791.7</v>
      </c>
      <c r="Q170" s="32"/>
      <c r="R170" s="32"/>
      <c r="S170" s="33">
        <f t="shared" si="34"/>
        <v>1859.76</v>
      </c>
      <c r="T170" s="32">
        <f t="shared" si="35"/>
        <v>318.81600000000003</v>
      </c>
      <c r="U170" s="75">
        <f t="shared" si="36"/>
        <v>841.67400000000009</v>
      </c>
      <c r="V170" s="32">
        <f t="shared" si="37"/>
        <v>212.54400000000001</v>
      </c>
      <c r="W170" s="74">
        <v>3400.7</v>
      </c>
      <c r="X170" s="74">
        <v>382.8</v>
      </c>
      <c r="Y170" s="74">
        <v>55.1</v>
      </c>
      <c r="Z170" s="74">
        <v>653.38</v>
      </c>
      <c r="AA170" s="74">
        <v>0</v>
      </c>
      <c r="AB170" s="74">
        <v>0</v>
      </c>
      <c r="AC170" s="74">
        <v>0</v>
      </c>
      <c r="AD170" s="74">
        <v>0</v>
      </c>
      <c r="AE170" s="32">
        <v>2719.72</v>
      </c>
      <c r="AF170" s="32">
        <f t="shared" si="38"/>
        <v>180.66240000000002</v>
      </c>
      <c r="AG170" s="32">
        <f t="shared" si="46"/>
        <v>4675.9679999999998</v>
      </c>
      <c r="AH170" s="32">
        <f t="shared" si="39"/>
        <v>11528.560000000001</v>
      </c>
      <c r="AI170" s="32">
        <f t="shared" si="40"/>
        <v>24017.833333333336</v>
      </c>
      <c r="AJ170" s="32">
        <v>5313.6</v>
      </c>
      <c r="AK170" s="32">
        <f t="shared" si="41"/>
        <v>5313.6</v>
      </c>
      <c r="AL170" s="32">
        <v>876.2</v>
      </c>
      <c r="AM170" s="32">
        <f t="shared" si="42"/>
        <v>1441.0700000000002</v>
      </c>
      <c r="AN170" s="32">
        <f t="shared" si="43"/>
        <v>2401.7833333333333</v>
      </c>
      <c r="AO170" s="32">
        <f t="shared" si="44"/>
        <v>7205.35</v>
      </c>
      <c r="AP170" s="32">
        <f t="shared" si="45"/>
        <v>4323.21</v>
      </c>
      <c r="AQ170" s="32">
        <v>3580.6</v>
      </c>
      <c r="AR170" s="32"/>
      <c r="AS170" s="74"/>
      <c r="AT170" s="32"/>
      <c r="AU170" s="32"/>
      <c r="AV170" s="32"/>
      <c r="AW170" s="32"/>
      <c r="AX170" s="32"/>
      <c r="AY170" s="76">
        <f t="shared" si="47"/>
        <v>335206.45146666677</v>
      </c>
      <c r="AZ170" s="78"/>
      <c r="BA170" s="7"/>
      <c r="BB170" s="7"/>
    </row>
    <row r="171" spans="1:54" s="59" customFormat="1" x14ac:dyDescent="0.2">
      <c r="A171" s="24">
        <f t="shared" si="48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72">
        <v>35689</v>
      </c>
      <c r="G171" s="24"/>
      <c r="H171" s="71">
        <v>30</v>
      </c>
      <c r="I171" s="24" t="s">
        <v>102</v>
      </c>
      <c r="J171" s="70" t="s">
        <v>134</v>
      </c>
      <c r="K171" s="73" t="s">
        <v>70</v>
      </c>
      <c r="L171" s="70" t="s">
        <v>111</v>
      </c>
      <c r="M171" s="74">
        <v>17117.7</v>
      </c>
      <c r="N171" s="32"/>
      <c r="O171" s="32">
        <f t="shared" si="33"/>
        <v>17117.7</v>
      </c>
      <c r="P171" s="74">
        <v>1364</v>
      </c>
      <c r="Q171" s="32"/>
      <c r="R171" s="32"/>
      <c r="S171" s="33">
        <f t="shared" si="34"/>
        <v>2995.5974999999999</v>
      </c>
      <c r="T171" s="32">
        <f t="shared" si="35"/>
        <v>513.53099999999995</v>
      </c>
      <c r="U171" s="75">
        <f t="shared" si="36"/>
        <v>1566.27</v>
      </c>
      <c r="V171" s="32">
        <f t="shared" si="37"/>
        <v>342.35400000000004</v>
      </c>
      <c r="W171" s="74">
        <v>8986.7999999999993</v>
      </c>
      <c r="X171" s="74">
        <v>557.96</v>
      </c>
      <c r="Y171" s="74">
        <v>84</v>
      </c>
      <c r="Z171" s="74">
        <v>675.9</v>
      </c>
      <c r="AA171" s="74">
        <v>0</v>
      </c>
      <c r="AB171" s="74">
        <v>0</v>
      </c>
      <c r="AC171" s="74">
        <v>0</v>
      </c>
      <c r="AD171" s="74">
        <v>0</v>
      </c>
      <c r="AE171" s="32">
        <v>0</v>
      </c>
      <c r="AF171" s="32">
        <f t="shared" si="38"/>
        <v>291.00090000000006</v>
      </c>
      <c r="AG171" s="32">
        <f t="shared" si="46"/>
        <v>7531.7880000000005</v>
      </c>
      <c r="AH171" s="32">
        <f t="shared" si="39"/>
        <v>21329.968000000001</v>
      </c>
      <c r="AI171" s="32">
        <f t="shared" si="40"/>
        <v>44437.433333333334</v>
      </c>
      <c r="AJ171" s="32">
        <v>8558.85</v>
      </c>
      <c r="AK171" s="32">
        <f t="shared" si="41"/>
        <v>8558.85</v>
      </c>
      <c r="AL171" s="32">
        <v>876.2</v>
      </c>
      <c r="AM171" s="32">
        <f t="shared" si="42"/>
        <v>2666.2460000000001</v>
      </c>
      <c r="AN171" s="32">
        <f t="shared" si="43"/>
        <v>4443.7433333333329</v>
      </c>
      <c r="AO171" s="32">
        <f t="shared" si="44"/>
        <v>13331.23</v>
      </c>
      <c r="AP171" s="32">
        <f t="shared" si="45"/>
        <v>7998.7379999999994</v>
      </c>
      <c r="AQ171" s="32">
        <v>3580.6</v>
      </c>
      <c r="AR171" s="32"/>
      <c r="AS171" s="74"/>
      <c r="AT171" s="32"/>
      <c r="AU171" s="32"/>
      <c r="AV171" s="32"/>
      <c r="AW171" s="32"/>
      <c r="AX171" s="32"/>
      <c r="AY171" s="76">
        <f t="shared" si="47"/>
        <v>537255.00746666675</v>
      </c>
      <c r="AZ171" s="78"/>
      <c r="BA171" s="7"/>
      <c r="BB171" s="7"/>
    </row>
    <row r="172" spans="1:54" s="59" customFormat="1" x14ac:dyDescent="0.2">
      <c r="A172" s="24">
        <f t="shared" si="48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72">
        <v>35704</v>
      </c>
      <c r="G172" s="24"/>
      <c r="H172" s="71">
        <v>15</v>
      </c>
      <c r="I172" s="24" t="s">
        <v>102</v>
      </c>
      <c r="J172" s="70" t="s">
        <v>103</v>
      </c>
      <c r="K172" s="73" t="s">
        <v>70</v>
      </c>
      <c r="L172" s="70" t="s">
        <v>111</v>
      </c>
      <c r="M172" s="74">
        <v>5496.9</v>
      </c>
      <c r="N172" s="32"/>
      <c r="O172" s="32">
        <f t="shared" si="33"/>
        <v>5496.9</v>
      </c>
      <c r="P172" s="74">
        <v>409.5</v>
      </c>
      <c r="Q172" s="32"/>
      <c r="R172" s="32"/>
      <c r="S172" s="33">
        <f t="shared" si="34"/>
        <v>961.95749999999987</v>
      </c>
      <c r="T172" s="32">
        <f t="shared" si="35"/>
        <v>164.90699999999998</v>
      </c>
      <c r="U172" s="75">
        <f t="shared" si="36"/>
        <v>502.96679999999992</v>
      </c>
      <c r="V172" s="32">
        <f t="shared" si="37"/>
        <v>109.93799999999999</v>
      </c>
      <c r="W172" s="74">
        <v>2885.88</v>
      </c>
      <c r="X172" s="74">
        <v>198</v>
      </c>
      <c r="Y172" s="74">
        <v>28.5</v>
      </c>
      <c r="Z172" s="74">
        <v>337.96</v>
      </c>
      <c r="AA172" s="74">
        <v>0</v>
      </c>
      <c r="AB172" s="74">
        <v>0</v>
      </c>
      <c r="AC172" s="74">
        <v>0</v>
      </c>
      <c r="AD172" s="74">
        <v>0</v>
      </c>
      <c r="AE172" s="32">
        <v>0</v>
      </c>
      <c r="AF172" s="32">
        <f t="shared" si="38"/>
        <v>93.447299999999998</v>
      </c>
      <c r="AG172" s="32">
        <f t="shared" si="46"/>
        <v>2418.6359999999995</v>
      </c>
      <c r="AH172" s="32">
        <f t="shared" si="39"/>
        <v>6864.6239999999989</v>
      </c>
      <c r="AI172" s="32">
        <f t="shared" si="40"/>
        <v>14301.299999999997</v>
      </c>
      <c r="AJ172" s="32">
        <v>2748.45</v>
      </c>
      <c r="AK172" s="32">
        <f t="shared" si="41"/>
        <v>2748.45</v>
      </c>
      <c r="AL172" s="32">
        <v>876.2</v>
      </c>
      <c r="AM172" s="32">
        <f t="shared" si="42"/>
        <v>858.07799999999986</v>
      </c>
      <c r="AN172" s="32">
        <f t="shared" si="43"/>
        <v>1430.1299999999997</v>
      </c>
      <c r="AO172" s="32">
        <f t="shared" si="44"/>
        <v>4290.3899999999994</v>
      </c>
      <c r="AP172" s="32">
        <f t="shared" si="45"/>
        <v>2574.2339999999995</v>
      </c>
      <c r="AQ172" s="32">
        <v>2614.85</v>
      </c>
      <c r="AR172" s="32"/>
      <c r="AS172" s="74"/>
      <c r="AT172" s="32"/>
      <c r="AU172" s="32"/>
      <c r="AV172" s="32"/>
      <c r="AW172" s="32"/>
      <c r="AX172" s="32"/>
      <c r="AY172" s="76">
        <f t="shared" si="47"/>
        <v>176004.82119999998</v>
      </c>
      <c r="AZ172" s="78"/>
      <c r="BA172" s="7"/>
      <c r="BB172" s="7"/>
    </row>
    <row r="173" spans="1:54" s="59" customFormat="1" x14ac:dyDescent="0.2">
      <c r="A173" s="24">
        <f t="shared" si="48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72">
        <v>35827</v>
      </c>
      <c r="G173" s="24"/>
      <c r="H173" s="71">
        <v>30</v>
      </c>
      <c r="I173" s="24" t="s">
        <v>102</v>
      </c>
      <c r="J173" s="70" t="s">
        <v>132</v>
      </c>
      <c r="K173" s="73" t="s">
        <v>70</v>
      </c>
      <c r="L173" s="70" t="s">
        <v>111</v>
      </c>
      <c r="M173" s="74">
        <v>12134.7</v>
      </c>
      <c r="N173" s="32"/>
      <c r="O173" s="32">
        <f t="shared" si="33"/>
        <v>12134.7</v>
      </c>
      <c r="P173" s="74">
        <v>1091</v>
      </c>
      <c r="Q173" s="32"/>
      <c r="R173" s="32"/>
      <c r="S173" s="33">
        <f t="shared" si="34"/>
        <v>2123.5725000000002</v>
      </c>
      <c r="T173" s="32">
        <f t="shared" si="35"/>
        <v>364.041</v>
      </c>
      <c r="U173" s="75">
        <f t="shared" si="36"/>
        <v>1110.3156000000001</v>
      </c>
      <c r="V173" s="32">
        <f t="shared" si="37"/>
        <v>242.69400000000002</v>
      </c>
      <c r="W173" s="74">
        <v>6370.56</v>
      </c>
      <c r="X173" s="74">
        <v>430.96</v>
      </c>
      <c r="Y173" s="74">
        <v>57.56</v>
      </c>
      <c r="Z173" s="74">
        <v>675.9</v>
      </c>
      <c r="AA173" s="74">
        <v>0</v>
      </c>
      <c r="AB173" s="74">
        <v>0</v>
      </c>
      <c r="AC173" s="74">
        <v>0</v>
      </c>
      <c r="AD173" s="74">
        <v>0</v>
      </c>
      <c r="AE173" s="32">
        <v>0</v>
      </c>
      <c r="AF173" s="32">
        <f t="shared" si="38"/>
        <v>206.28990000000002</v>
      </c>
      <c r="AG173" s="32">
        <f t="shared" si="46"/>
        <v>5339.268</v>
      </c>
      <c r="AH173" s="32">
        <f t="shared" si="39"/>
        <v>15148.976000000002</v>
      </c>
      <c r="AI173" s="32">
        <f t="shared" si="40"/>
        <v>31560.366666666669</v>
      </c>
      <c r="AJ173" s="32">
        <v>6067.35</v>
      </c>
      <c r="AK173" s="32">
        <f t="shared" si="41"/>
        <v>6067.35</v>
      </c>
      <c r="AL173" s="32">
        <v>876.2</v>
      </c>
      <c r="AM173" s="32">
        <f t="shared" si="42"/>
        <v>1893.6220000000003</v>
      </c>
      <c r="AN173" s="32">
        <f t="shared" si="43"/>
        <v>3156.0366666666669</v>
      </c>
      <c r="AO173" s="32">
        <f t="shared" si="44"/>
        <v>9468.11</v>
      </c>
      <c r="AP173" s="32">
        <f t="shared" si="45"/>
        <v>5680.8660000000009</v>
      </c>
      <c r="AQ173" s="32">
        <v>3580.6</v>
      </c>
      <c r="AR173" s="32"/>
      <c r="AS173" s="74"/>
      <c r="AT173" s="32"/>
      <c r="AU173" s="32"/>
      <c r="AV173" s="32"/>
      <c r="AW173" s="32"/>
      <c r="AX173" s="32"/>
      <c r="AY173" s="76">
        <f t="shared" si="47"/>
        <v>386529.86133333336</v>
      </c>
      <c r="AZ173" s="78"/>
      <c r="BA173" s="7"/>
      <c r="BB173" s="7"/>
    </row>
    <row r="174" spans="1:54" s="59" customFormat="1" x14ac:dyDescent="0.2">
      <c r="A174" s="24">
        <f t="shared" si="48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72">
        <v>38945</v>
      </c>
      <c r="G174" s="24"/>
      <c r="H174" s="71">
        <v>36</v>
      </c>
      <c r="I174" s="24" t="s">
        <v>102</v>
      </c>
      <c r="J174" s="70" t="s">
        <v>137</v>
      </c>
      <c r="K174" s="73" t="s">
        <v>70</v>
      </c>
      <c r="L174" s="70" t="s">
        <v>111</v>
      </c>
      <c r="M174" s="74">
        <v>13953</v>
      </c>
      <c r="N174" s="32"/>
      <c r="O174" s="32">
        <f t="shared" si="33"/>
        <v>13953</v>
      </c>
      <c r="P174" s="74">
        <v>1527.8</v>
      </c>
      <c r="Q174" s="32"/>
      <c r="R174" s="32"/>
      <c r="S174" s="33">
        <f t="shared" si="34"/>
        <v>2441.7749999999996</v>
      </c>
      <c r="T174" s="32">
        <f t="shared" si="35"/>
        <v>418.59</v>
      </c>
      <c r="U174" s="75">
        <f t="shared" si="36"/>
        <v>1054.8467999999998</v>
      </c>
      <c r="V174" s="32">
        <f t="shared" si="37"/>
        <v>279.06</v>
      </c>
      <c r="W174" s="74">
        <v>3627.78</v>
      </c>
      <c r="X174" s="74">
        <v>498.5</v>
      </c>
      <c r="Y174" s="74">
        <v>68.86</v>
      </c>
      <c r="Z174" s="74">
        <v>811.08</v>
      </c>
      <c r="AA174" s="74">
        <v>0</v>
      </c>
      <c r="AB174" s="74">
        <v>0</v>
      </c>
      <c r="AC174" s="74">
        <v>0</v>
      </c>
      <c r="AD174" s="74">
        <v>0</v>
      </c>
      <c r="AE174" s="32">
        <v>0</v>
      </c>
      <c r="AF174" s="32">
        <f t="shared" si="38"/>
        <v>237.20100000000002</v>
      </c>
      <c r="AG174" s="32">
        <f t="shared" si="46"/>
        <v>6139.32</v>
      </c>
      <c r="AH174" s="32">
        <f t="shared" si="39"/>
        <v>14463.423999999999</v>
      </c>
      <c r="AI174" s="32">
        <f t="shared" si="40"/>
        <v>30132.133333333331</v>
      </c>
      <c r="AJ174" s="32">
        <v>6976.5</v>
      </c>
      <c r="AK174" s="32">
        <f t="shared" si="41"/>
        <v>6976.5</v>
      </c>
      <c r="AL174" s="32">
        <v>876.2</v>
      </c>
      <c r="AM174" s="32">
        <f t="shared" si="42"/>
        <v>1807.9279999999999</v>
      </c>
      <c r="AN174" s="32">
        <f t="shared" si="43"/>
        <v>3013.2133333333331</v>
      </c>
      <c r="AO174" s="32">
        <f t="shared" si="44"/>
        <v>9039.64</v>
      </c>
      <c r="AP174" s="32">
        <f t="shared" si="45"/>
        <v>5423.7839999999997</v>
      </c>
      <c r="AQ174" s="32">
        <v>3580.6</v>
      </c>
      <c r="AR174" s="32"/>
      <c r="AS174" s="74"/>
      <c r="AT174" s="32"/>
      <c r="AU174" s="32"/>
      <c r="AV174" s="32"/>
      <c r="AW174" s="32"/>
      <c r="AX174" s="32"/>
      <c r="AY174" s="76">
        <f t="shared" si="47"/>
        <v>387451.15626666666</v>
      </c>
      <c r="AZ174" s="78"/>
      <c r="BA174" s="7"/>
      <c r="BB174" s="7"/>
    </row>
    <row r="175" spans="1:54" s="59" customFormat="1" x14ac:dyDescent="0.2">
      <c r="A175" s="24">
        <f t="shared" si="48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72">
        <v>36039</v>
      </c>
      <c r="G175" s="24"/>
      <c r="H175" s="71">
        <v>37</v>
      </c>
      <c r="I175" s="24" t="s">
        <v>102</v>
      </c>
      <c r="J175" s="70" t="s">
        <v>133</v>
      </c>
      <c r="K175" s="73" t="s">
        <v>70</v>
      </c>
      <c r="L175" s="70" t="s">
        <v>111</v>
      </c>
      <c r="M175" s="74">
        <v>17592</v>
      </c>
      <c r="N175" s="32"/>
      <c r="O175" s="32">
        <f t="shared" si="33"/>
        <v>17592</v>
      </c>
      <c r="P175" s="74">
        <v>1555.1</v>
      </c>
      <c r="Q175" s="32"/>
      <c r="R175" s="32"/>
      <c r="S175" s="33">
        <f t="shared" si="34"/>
        <v>3078.6</v>
      </c>
      <c r="T175" s="32">
        <f t="shared" si="35"/>
        <v>527.76</v>
      </c>
      <c r="U175" s="75">
        <f t="shared" si="36"/>
        <v>1504.1159999999998</v>
      </c>
      <c r="V175" s="32">
        <f t="shared" si="37"/>
        <v>351.84000000000003</v>
      </c>
      <c r="W175" s="74">
        <v>7476.6</v>
      </c>
      <c r="X175" s="74">
        <v>605.76</v>
      </c>
      <c r="Y175" s="74">
        <v>86.8</v>
      </c>
      <c r="Z175" s="74">
        <v>833.62</v>
      </c>
      <c r="AA175" s="74">
        <v>0</v>
      </c>
      <c r="AB175" s="74">
        <v>0</v>
      </c>
      <c r="AC175" s="74">
        <v>0</v>
      </c>
      <c r="AD175" s="74">
        <v>0</v>
      </c>
      <c r="AE175" s="32">
        <v>0</v>
      </c>
      <c r="AF175" s="32">
        <f t="shared" si="38"/>
        <v>299.06400000000002</v>
      </c>
      <c r="AG175" s="32">
        <f t="shared" si="46"/>
        <v>7740.4800000000005</v>
      </c>
      <c r="AH175" s="32">
        <f t="shared" si="39"/>
        <v>20539.487999999998</v>
      </c>
      <c r="AI175" s="32">
        <f t="shared" si="40"/>
        <v>42790.599999999991</v>
      </c>
      <c r="AJ175" s="32">
        <v>8796</v>
      </c>
      <c r="AK175" s="32">
        <f t="shared" si="41"/>
        <v>8796</v>
      </c>
      <c r="AL175" s="32">
        <v>876.2</v>
      </c>
      <c r="AM175" s="32">
        <f t="shared" si="42"/>
        <v>2567.4359999999997</v>
      </c>
      <c r="AN175" s="32">
        <f t="shared" si="43"/>
        <v>4279.0599999999995</v>
      </c>
      <c r="AO175" s="32">
        <f t="shared" si="44"/>
        <v>12837.179999999998</v>
      </c>
      <c r="AP175" s="32">
        <f t="shared" si="45"/>
        <v>7702.3079999999991</v>
      </c>
      <c r="AQ175" s="32">
        <v>3580.6</v>
      </c>
      <c r="AR175" s="32"/>
      <c r="AS175" s="74"/>
      <c r="AT175" s="32"/>
      <c r="AU175" s="32"/>
      <c r="AV175" s="32"/>
      <c r="AW175" s="32"/>
      <c r="AX175" s="32"/>
      <c r="AY175" s="76">
        <f t="shared" si="47"/>
        <v>527440.47199999995</v>
      </c>
      <c r="AZ175" s="78"/>
      <c r="BA175" s="7"/>
      <c r="BB175" s="7"/>
    </row>
    <row r="176" spans="1:54" s="59" customFormat="1" x14ac:dyDescent="0.2">
      <c r="A176" s="24">
        <f t="shared" si="48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72">
        <v>36084</v>
      </c>
      <c r="G176" s="24"/>
      <c r="H176" s="71">
        <v>13</v>
      </c>
      <c r="I176" s="24" t="s">
        <v>102</v>
      </c>
      <c r="J176" s="70" t="s">
        <v>103</v>
      </c>
      <c r="K176" s="73" t="s">
        <v>70</v>
      </c>
      <c r="L176" s="70" t="s">
        <v>111</v>
      </c>
      <c r="M176" s="74">
        <v>4764</v>
      </c>
      <c r="N176" s="32"/>
      <c r="O176" s="32">
        <f t="shared" si="33"/>
        <v>4764</v>
      </c>
      <c r="P176" s="74">
        <v>354.9</v>
      </c>
      <c r="Q176" s="32"/>
      <c r="R176" s="32"/>
      <c r="S176" s="33">
        <f t="shared" si="34"/>
        <v>833.69999999999993</v>
      </c>
      <c r="T176" s="32">
        <f t="shared" si="35"/>
        <v>142.91999999999999</v>
      </c>
      <c r="U176" s="75">
        <f t="shared" si="36"/>
        <v>400.17599999999999</v>
      </c>
      <c r="V176" s="32">
        <f t="shared" si="37"/>
        <v>95.28</v>
      </c>
      <c r="W176" s="74">
        <v>1905.6</v>
      </c>
      <c r="X176" s="74">
        <v>171.6</v>
      </c>
      <c r="Y176" s="74">
        <v>24.7</v>
      </c>
      <c r="Z176" s="74">
        <v>292.88</v>
      </c>
      <c r="AA176" s="74">
        <v>0</v>
      </c>
      <c r="AB176" s="74">
        <v>0</v>
      </c>
      <c r="AC176" s="74">
        <v>0</v>
      </c>
      <c r="AD176" s="74">
        <v>0</v>
      </c>
      <c r="AE176" s="32">
        <v>0</v>
      </c>
      <c r="AF176" s="32">
        <f t="shared" si="38"/>
        <v>80.988</v>
      </c>
      <c r="AG176" s="32">
        <f t="shared" si="46"/>
        <v>2096.16</v>
      </c>
      <c r="AH176" s="32">
        <f t="shared" si="39"/>
        <v>5472.9600000000009</v>
      </c>
      <c r="AI176" s="32">
        <f t="shared" si="40"/>
        <v>11402.000000000002</v>
      </c>
      <c r="AJ176" s="32">
        <v>2382</v>
      </c>
      <c r="AK176" s="32">
        <f t="shared" si="41"/>
        <v>2382</v>
      </c>
      <c r="AL176" s="32">
        <v>876.2</v>
      </c>
      <c r="AM176" s="32">
        <f t="shared" si="42"/>
        <v>684.12000000000012</v>
      </c>
      <c r="AN176" s="32">
        <f t="shared" si="43"/>
        <v>1140.2</v>
      </c>
      <c r="AO176" s="32">
        <f t="shared" si="44"/>
        <v>3420.6000000000004</v>
      </c>
      <c r="AP176" s="32">
        <f t="shared" si="45"/>
        <v>2052.36</v>
      </c>
      <c r="AQ176" s="32">
        <v>2614.85</v>
      </c>
      <c r="AR176" s="32"/>
      <c r="AS176" s="74"/>
      <c r="AT176" s="32"/>
      <c r="AU176" s="32"/>
      <c r="AV176" s="32"/>
      <c r="AW176" s="32"/>
      <c r="AX176" s="32"/>
      <c r="AY176" s="76">
        <f t="shared" si="47"/>
        <v>143324.378</v>
      </c>
      <c r="AZ176" s="78"/>
      <c r="BA176" s="7"/>
      <c r="BB176" s="7"/>
    </row>
    <row r="177" spans="1:54" s="59" customFormat="1" x14ac:dyDescent="0.2">
      <c r="A177" s="24">
        <f t="shared" si="48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72">
        <v>36084</v>
      </c>
      <c r="G177" s="24"/>
      <c r="H177" s="71">
        <v>28</v>
      </c>
      <c r="I177" s="24" t="s">
        <v>102</v>
      </c>
      <c r="J177" s="70" t="s">
        <v>103</v>
      </c>
      <c r="K177" s="73" t="s">
        <v>70</v>
      </c>
      <c r="L177" s="70" t="s">
        <v>111</v>
      </c>
      <c r="M177" s="74">
        <v>10260.6</v>
      </c>
      <c r="N177" s="32"/>
      <c r="O177" s="32">
        <f t="shared" si="33"/>
        <v>10260.6</v>
      </c>
      <c r="P177" s="74">
        <v>764.4</v>
      </c>
      <c r="Q177" s="32"/>
      <c r="R177" s="32"/>
      <c r="S177" s="33">
        <f t="shared" si="34"/>
        <v>1795.605</v>
      </c>
      <c r="T177" s="32">
        <f t="shared" si="35"/>
        <v>307.81799999999998</v>
      </c>
      <c r="U177" s="75">
        <f t="shared" si="36"/>
        <v>861.8904</v>
      </c>
      <c r="V177" s="32">
        <f t="shared" si="37"/>
        <v>205.21200000000002</v>
      </c>
      <c r="W177" s="74">
        <v>4104.24</v>
      </c>
      <c r="X177" s="74">
        <v>369.6</v>
      </c>
      <c r="Y177" s="74">
        <v>53.2</v>
      </c>
      <c r="Z177" s="74">
        <v>630.84</v>
      </c>
      <c r="AA177" s="74">
        <v>0</v>
      </c>
      <c r="AB177" s="74">
        <v>0</v>
      </c>
      <c r="AC177" s="74">
        <v>0</v>
      </c>
      <c r="AD177" s="74">
        <v>0</v>
      </c>
      <c r="AE177" s="32">
        <v>0</v>
      </c>
      <c r="AF177" s="32">
        <f t="shared" si="38"/>
        <v>174.43020000000001</v>
      </c>
      <c r="AG177" s="32">
        <f t="shared" si="46"/>
        <v>4514.6640000000007</v>
      </c>
      <c r="AH177" s="32">
        <f t="shared" si="39"/>
        <v>11787.552</v>
      </c>
      <c r="AI177" s="32">
        <f t="shared" si="40"/>
        <v>24557.4</v>
      </c>
      <c r="AJ177" s="32">
        <v>5130.3</v>
      </c>
      <c r="AK177" s="32">
        <f t="shared" si="41"/>
        <v>5130.3</v>
      </c>
      <c r="AL177" s="32">
        <v>876.2</v>
      </c>
      <c r="AM177" s="32">
        <f t="shared" si="42"/>
        <v>1473.444</v>
      </c>
      <c r="AN177" s="32">
        <f t="shared" si="43"/>
        <v>2455.7400000000002</v>
      </c>
      <c r="AO177" s="32">
        <f t="shared" si="44"/>
        <v>7367.22</v>
      </c>
      <c r="AP177" s="32">
        <f t="shared" si="45"/>
        <v>4420.3320000000003</v>
      </c>
      <c r="AQ177" s="32">
        <v>3580.6</v>
      </c>
      <c r="AR177" s="32"/>
      <c r="AS177" s="74"/>
      <c r="AT177" s="32"/>
      <c r="AU177" s="32"/>
      <c r="AV177" s="32"/>
      <c r="AW177" s="32"/>
      <c r="AX177" s="32"/>
      <c r="AY177" s="76">
        <f t="shared" si="47"/>
        <v>305627.77919999999</v>
      </c>
      <c r="AZ177" s="78"/>
      <c r="BA177" s="7"/>
      <c r="BB177" s="7"/>
    </row>
    <row r="178" spans="1:54" s="59" customFormat="1" x14ac:dyDescent="0.2">
      <c r="A178" s="24">
        <f t="shared" si="48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72">
        <v>36404</v>
      </c>
      <c r="G178" s="24"/>
      <c r="H178" s="71">
        <v>32</v>
      </c>
      <c r="I178" s="24" t="s">
        <v>102</v>
      </c>
      <c r="J178" s="70" t="s">
        <v>135</v>
      </c>
      <c r="K178" s="73" t="s">
        <v>70</v>
      </c>
      <c r="L178" s="70" t="s">
        <v>111</v>
      </c>
      <c r="M178" s="74">
        <v>16702.8</v>
      </c>
      <c r="N178" s="32"/>
      <c r="O178" s="32">
        <f t="shared" si="33"/>
        <v>16702.8</v>
      </c>
      <c r="P178" s="74">
        <v>1145.5999999999999</v>
      </c>
      <c r="Q178" s="32"/>
      <c r="R178" s="32"/>
      <c r="S178" s="33">
        <f t="shared" si="34"/>
        <v>2922.99</v>
      </c>
      <c r="T178" s="32">
        <f t="shared" si="35"/>
        <v>501.08399999999995</v>
      </c>
      <c r="U178" s="75">
        <f t="shared" si="36"/>
        <v>1403.0351999999998</v>
      </c>
      <c r="V178" s="32">
        <f t="shared" si="37"/>
        <v>334.05599999999998</v>
      </c>
      <c r="W178" s="74">
        <v>6681.12</v>
      </c>
      <c r="X178" s="74">
        <v>555.46</v>
      </c>
      <c r="Y178" s="74">
        <v>79.44</v>
      </c>
      <c r="Z178" s="74">
        <v>720.96</v>
      </c>
      <c r="AA178" s="74">
        <v>0</v>
      </c>
      <c r="AB178" s="74">
        <v>0</v>
      </c>
      <c r="AC178" s="74">
        <v>0</v>
      </c>
      <c r="AD178" s="74">
        <v>0</v>
      </c>
      <c r="AE178" s="32">
        <v>0</v>
      </c>
      <c r="AF178" s="32">
        <f t="shared" si="38"/>
        <v>283.94760000000002</v>
      </c>
      <c r="AG178" s="32">
        <f t="shared" si="46"/>
        <v>7349.232</v>
      </c>
      <c r="AH178" s="32">
        <f t="shared" si="39"/>
        <v>19151.503999999997</v>
      </c>
      <c r="AI178" s="32">
        <f t="shared" si="40"/>
        <v>39898.96666666666</v>
      </c>
      <c r="AJ178" s="32">
        <v>8351.4</v>
      </c>
      <c r="AK178" s="32">
        <f t="shared" si="41"/>
        <v>8351.4</v>
      </c>
      <c r="AL178" s="32">
        <v>876.2</v>
      </c>
      <c r="AM178" s="32">
        <f t="shared" si="42"/>
        <v>2393.9379999999996</v>
      </c>
      <c r="AN178" s="32">
        <f t="shared" si="43"/>
        <v>3989.8966666666661</v>
      </c>
      <c r="AO178" s="32">
        <f t="shared" si="44"/>
        <v>11969.689999999999</v>
      </c>
      <c r="AP178" s="32">
        <f t="shared" si="45"/>
        <v>7181.8139999999985</v>
      </c>
      <c r="AQ178" s="32">
        <v>3580.6</v>
      </c>
      <c r="AR178" s="32">
        <f>(M178+W178+X178)/30*40</f>
        <v>31919.173333333329</v>
      </c>
      <c r="AS178" s="74"/>
      <c r="AT178" s="32"/>
      <c r="AU178" s="32"/>
      <c r="AV178" s="32"/>
      <c r="AW178" s="32"/>
      <c r="AX178" s="32"/>
      <c r="AY178" s="76">
        <f t="shared" si="47"/>
        <v>520979.72826666653</v>
      </c>
      <c r="AZ178" s="78"/>
      <c r="BA178" s="7"/>
      <c r="BB178" s="7"/>
    </row>
    <row r="179" spans="1:54" s="59" customFormat="1" x14ac:dyDescent="0.2">
      <c r="A179" s="24">
        <f t="shared" si="48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72">
        <v>36572</v>
      </c>
      <c r="G179" s="24"/>
      <c r="H179" s="71">
        <v>21</v>
      </c>
      <c r="I179" s="24" t="s">
        <v>102</v>
      </c>
      <c r="J179" s="70" t="s">
        <v>108</v>
      </c>
      <c r="K179" s="73" t="s">
        <v>70</v>
      </c>
      <c r="L179" s="70" t="s">
        <v>111</v>
      </c>
      <c r="M179" s="74">
        <v>8705.7000000000007</v>
      </c>
      <c r="N179" s="32"/>
      <c r="O179" s="32">
        <f t="shared" si="33"/>
        <v>8705.7000000000007</v>
      </c>
      <c r="P179" s="74">
        <v>573.29999999999995</v>
      </c>
      <c r="Q179" s="32"/>
      <c r="R179" s="32"/>
      <c r="S179" s="33">
        <f t="shared" si="34"/>
        <v>1523.4974999999999</v>
      </c>
      <c r="T179" s="32">
        <f t="shared" si="35"/>
        <v>261.17099999999999</v>
      </c>
      <c r="U179" s="75">
        <f t="shared" si="36"/>
        <v>720.83159999999998</v>
      </c>
      <c r="V179" s="32">
        <f t="shared" si="37"/>
        <v>174.114</v>
      </c>
      <c r="W179" s="74">
        <v>3308.16</v>
      </c>
      <c r="X179" s="74">
        <v>302.39999999999998</v>
      </c>
      <c r="Y179" s="74">
        <v>45.14</v>
      </c>
      <c r="Z179" s="74">
        <v>473.12</v>
      </c>
      <c r="AA179" s="74">
        <v>0</v>
      </c>
      <c r="AB179" s="74">
        <v>0</v>
      </c>
      <c r="AC179" s="74">
        <v>0</v>
      </c>
      <c r="AD179" s="74">
        <v>0</v>
      </c>
      <c r="AE179" s="32">
        <v>0</v>
      </c>
      <c r="AF179" s="32">
        <f t="shared" si="38"/>
        <v>147.99690000000001</v>
      </c>
      <c r="AG179" s="32">
        <f t="shared" si="46"/>
        <v>3830.5080000000003</v>
      </c>
      <c r="AH179" s="32">
        <f t="shared" si="39"/>
        <v>9853.0080000000016</v>
      </c>
      <c r="AI179" s="32">
        <f t="shared" si="40"/>
        <v>20527.100000000002</v>
      </c>
      <c r="AJ179" s="32">
        <v>4352.8500000000004</v>
      </c>
      <c r="AK179" s="32">
        <f t="shared" si="41"/>
        <v>4352.8500000000004</v>
      </c>
      <c r="AL179" s="32">
        <v>876.2</v>
      </c>
      <c r="AM179" s="32">
        <f t="shared" si="42"/>
        <v>1231.6260000000002</v>
      </c>
      <c r="AN179" s="32">
        <f t="shared" si="43"/>
        <v>2052.71</v>
      </c>
      <c r="AO179" s="32">
        <f t="shared" si="44"/>
        <v>6158.13</v>
      </c>
      <c r="AP179" s="32">
        <f t="shared" si="45"/>
        <v>3694.8780000000002</v>
      </c>
      <c r="AQ179" s="32">
        <v>3580.6</v>
      </c>
      <c r="AR179" s="32"/>
      <c r="AS179" s="74"/>
      <c r="AT179" s="32"/>
      <c r="AU179" s="32"/>
      <c r="AV179" s="32"/>
      <c r="AW179" s="32"/>
      <c r="AX179" s="32"/>
      <c r="AY179" s="76">
        <f t="shared" si="47"/>
        <v>255335.63199999998</v>
      </c>
      <c r="AZ179" s="78"/>
      <c r="BA179" s="7"/>
      <c r="BB179" s="7"/>
    </row>
    <row r="180" spans="1:54" s="59" customFormat="1" x14ac:dyDescent="0.2">
      <c r="A180" s="24">
        <f t="shared" si="48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72">
        <v>36766</v>
      </c>
      <c r="G180" s="24"/>
      <c r="H180" s="71">
        <v>30</v>
      </c>
      <c r="I180" s="24" t="s">
        <v>102</v>
      </c>
      <c r="J180" s="70" t="s">
        <v>138</v>
      </c>
      <c r="K180" s="73" t="s">
        <v>70</v>
      </c>
      <c r="L180" s="70" t="s">
        <v>111</v>
      </c>
      <c r="M180" s="74">
        <v>13651.5</v>
      </c>
      <c r="N180" s="32"/>
      <c r="O180" s="32">
        <f t="shared" si="33"/>
        <v>13651.5</v>
      </c>
      <c r="P180" s="74">
        <v>1091</v>
      </c>
      <c r="Q180" s="32"/>
      <c r="R180" s="32"/>
      <c r="S180" s="33">
        <f t="shared" si="34"/>
        <v>2389.0124999999998</v>
      </c>
      <c r="T180" s="32">
        <f t="shared" si="35"/>
        <v>409.54499999999996</v>
      </c>
      <c r="U180" s="75">
        <f t="shared" si="36"/>
        <v>1130.3448000000001</v>
      </c>
      <c r="V180" s="32">
        <f t="shared" si="37"/>
        <v>273.03000000000003</v>
      </c>
      <c r="W180" s="74">
        <v>5187.58</v>
      </c>
      <c r="X180" s="74">
        <v>472.66</v>
      </c>
      <c r="Y180" s="74">
        <v>64.3</v>
      </c>
      <c r="Z180" s="74">
        <v>675.9</v>
      </c>
      <c r="AA180" s="74">
        <v>0</v>
      </c>
      <c r="AB180" s="74">
        <v>0</v>
      </c>
      <c r="AC180" s="74">
        <v>0</v>
      </c>
      <c r="AD180" s="74">
        <v>0</v>
      </c>
      <c r="AE180" s="32">
        <v>2534.9</v>
      </c>
      <c r="AF180" s="32">
        <f t="shared" si="38"/>
        <v>232.07550000000001</v>
      </c>
      <c r="AG180" s="32">
        <f t="shared" si="46"/>
        <v>6006.6600000000008</v>
      </c>
      <c r="AH180" s="32">
        <f t="shared" si="39"/>
        <v>15449.392000000002</v>
      </c>
      <c r="AI180" s="32">
        <f t="shared" si="40"/>
        <v>32186.233333333337</v>
      </c>
      <c r="AJ180" s="32">
        <v>6825.75</v>
      </c>
      <c r="AK180" s="32">
        <f t="shared" si="41"/>
        <v>6825.75</v>
      </c>
      <c r="AL180" s="32">
        <v>876.2</v>
      </c>
      <c r="AM180" s="32">
        <f t="shared" si="42"/>
        <v>1931.1740000000002</v>
      </c>
      <c r="AN180" s="32">
        <f t="shared" si="43"/>
        <v>3218.6233333333339</v>
      </c>
      <c r="AO180" s="32">
        <f t="shared" si="44"/>
        <v>9655.8700000000008</v>
      </c>
      <c r="AP180" s="32">
        <f t="shared" si="45"/>
        <v>5793.5220000000008</v>
      </c>
      <c r="AQ180" s="32">
        <v>3580.6</v>
      </c>
      <c r="AR180" s="32"/>
      <c r="AS180" s="74"/>
      <c r="AT180" s="32"/>
      <c r="AU180" s="32"/>
      <c r="AV180" s="32"/>
      <c r="AW180" s="32"/>
      <c r="AX180" s="32"/>
      <c r="AY180" s="76">
        <f t="shared" si="47"/>
        <v>429691.94826666662</v>
      </c>
      <c r="AZ180" s="78"/>
      <c r="BA180" s="7"/>
      <c r="BB180" s="7"/>
    </row>
    <row r="181" spans="1:54" s="59" customFormat="1" x14ac:dyDescent="0.2">
      <c r="A181" s="24">
        <f t="shared" si="48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72">
        <v>38231</v>
      </c>
      <c r="G181" s="24"/>
      <c r="H181" s="71">
        <v>14</v>
      </c>
      <c r="I181" s="24" t="s">
        <v>102</v>
      </c>
      <c r="J181" s="70" t="s">
        <v>103</v>
      </c>
      <c r="K181" s="73" t="s">
        <v>70</v>
      </c>
      <c r="L181" s="70" t="s">
        <v>111</v>
      </c>
      <c r="M181" s="74">
        <v>5130.3</v>
      </c>
      <c r="N181" s="32"/>
      <c r="O181" s="32">
        <f t="shared" si="33"/>
        <v>5130.3</v>
      </c>
      <c r="P181" s="74">
        <v>382.2</v>
      </c>
      <c r="Q181" s="32"/>
      <c r="R181" s="32"/>
      <c r="S181" s="33">
        <f t="shared" si="34"/>
        <v>897.80250000000001</v>
      </c>
      <c r="T181" s="32">
        <f t="shared" si="35"/>
        <v>153.90899999999999</v>
      </c>
      <c r="U181" s="75">
        <f t="shared" si="36"/>
        <v>400.16399999999999</v>
      </c>
      <c r="V181" s="32">
        <f t="shared" si="37"/>
        <v>102.60600000000001</v>
      </c>
      <c r="W181" s="74">
        <v>1539.1</v>
      </c>
      <c r="X181" s="74">
        <v>184.8</v>
      </c>
      <c r="Y181" s="74">
        <v>26.6</v>
      </c>
      <c r="Z181" s="74">
        <v>315.42</v>
      </c>
      <c r="AA181" s="74">
        <v>0</v>
      </c>
      <c r="AB181" s="74">
        <v>0</v>
      </c>
      <c r="AC181" s="74">
        <v>0</v>
      </c>
      <c r="AD181" s="74">
        <v>0</v>
      </c>
      <c r="AE181" s="32">
        <v>0</v>
      </c>
      <c r="AF181" s="32">
        <f t="shared" si="38"/>
        <v>87.215100000000007</v>
      </c>
      <c r="AG181" s="32">
        <f t="shared" si="46"/>
        <v>2257.3320000000003</v>
      </c>
      <c r="AH181" s="32">
        <f t="shared" si="39"/>
        <v>5483.36</v>
      </c>
      <c r="AI181" s="32">
        <f t="shared" si="40"/>
        <v>11423.666666666666</v>
      </c>
      <c r="AJ181" s="32">
        <v>2565.15</v>
      </c>
      <c r="AK181" s="32">
        <f t="shared" si="41"/>
        <v>2565.15</v>
      </c>
      <c r="AL181" s="32">
        <v>876.2</v>
      </c>
      <c r="AM181" s="32">
        <f t="shared" si="42"/>
        <v>685.42</v>
      </c>
      <c r="AN181" s="32">
        <f t="shared" si="43"/>
        <v>1142.3666666666666</v>
      </c>
      <c r="AO181" s="32">
        <f t="shared" si="44"/>
        <v>3427.1</v>
      </c>
      <c r="AP181" s="32">
        <f t="shared" si="45"/>
        <v>2056.2599999999998</v>
      </c>
      <c r="AQ181" s="32">
        <v>2614.85</v>
      </c>
      <c r="AR181" s="32">
        <f>(M181+W181+X181)/30*30</f>
        <v>6854.2</v>
      </c>
      <c r="AS181" s="74"/>
      <c r="AT181" s="32"/>
      <c r="AU181" s="32"/>
      <c r="AV181" s="32"/>
      <c r="AW181" s="32"/>
      <c r="AX181" s="32"/>
      <c r="AY181" s="76">
        <f t="shared" si="47"/>
        <v>152592.45453333331</v>
      </c>
      <c r="AZ181" s="78"/>
      <c r="BA181" s="7"/>
      <c r="BB181" s="7"/>
    </row>
    <row r="182" spans="1:54" s="59" customFormat="1" x14ac:dyDescent="0.2">
      <c r="A182" s="24">
        <f t="shared" si="48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72">
        <v>36938</v>
      </c>
      <c r="G182" s="24"/>
      <c r="H182" s="71">
        <v>8</v>
      </c>
      <c r="I182" s="24" t="s">
        <v>102</v>
      </c>
      <c r="J182" s="70" t="s">
        <v>103</v>
      </c>
      <c r="K182" s="73" t="s">
        <v>70</v>
      </c>
      <c r="L182" s="70" t="s">
        <v>111</v>
      </c>
      <c r="M182" s="74">
        <v>2931.6</v>
      </c>
      <c r="N182" s="32"/>
      <c r="O182" s="32">
        <f t="shared" si="33"/>
        <v>2931.6</v>
      </c>
      <c r="P182" s="74">
        <v>218.4</v>
      </c>
      <c r="Q182" s="32"/>
      <c r="R182" s="32"/>
      <c r="S182" s="33">
        <f t="shared" si="34"/>
        <v>513.03</v>
      </c>
      <c r="T182" s="32">
        <f t="shared" si="35"/>
        <v>87.947999999999993</v>
      </c>
      <c r="U182" s="75">
        <f t="shared" si="36"/>
        <v>239.21879999999999</v>
      </c>
      <c r="V182" s="32">
        <f t="shared" si="37"/>
        <v>58.631999999999998</v>
      </c>
      <c r="W182" s="74">
        <v>1055.3800000000001</v>
      </c>
      <c r="X182" s="74">
        <v>105.6</v>
      </c>
      <c r="Y182" s="74">
        <v>15.2</v>
      </c>
      <c r="Z182" s="74">
        <v>180.24</v>
      </c>
      <c r="AA182" s="74">
        <v>0</v>
      </c>
      <c r="AB182" s="74">
        <v>0</v>
      </c>
      <c r="AC182" s="74">
        <v>0</v>
      </c>
      <c r="AD182" s="74">
        <v>0</v>
      </c>
      <c r="AE182" s="32">
        <v>0</v>
      </c>
      <c r="AF182" s="32">
        <f t="shared" si="38"/>
        <v>49.837200000000003</v>
      </c>
      <c r="AG182" s="32">
        <f t="shared" si="46"/>
        <v>1289.904</v>
      </c>
      <c r="AH182" s="32">
        <f t="shared" si="39"/>
        <v>3274.0639999999999</v>
      </c>
      <c r="AI182" s="32">
        <f t="shared" si="40"/>
        <v>6820.9666666666662</v>
      </c>
      <c r="AJ182" s="32">
        <v>1465.8</v>
      </c>
      <c r="AK182" s="32">
        <f t="shared" si="41"/>
        <v>1465.8</v>
      </c>
      <c r="AL182" s="32">
        <v>876.2</v>
      </c>
      <c r="AM182" s="32">
        <f t="shared" si="42"/>
        <v>409.25799999999998</v>
      </c>
      <c r="AN182" s="32">
        <f t="shared" si="43"/>
        <v>682.09666666666658</v>
      </c>
      <c r="AO182" s="32">
        <f t="shared" si="44"/>
        <v>2046.29</v>
      </c>
      <c r="AP182" s="32">
        <f t="shared" si="45"/>
        <v>1227.7739999999999</v>
      </c>
      <c r="AQ182" s="32">
        <v>2614.85</v>
      </c>
      <c r="AR182" s="32"/>
      <c r="AS182" s="74"/>
      <c r="AT182" s="32"/>
      <c r="AU182" s="32"/>
      <c r="AV182" s="32"/>
      <c r="AW182" s="32"/>
      <c r="AX182" s="32"/>
      <c r="AY182" s="76">
        <f t="shared" si="47"/>
        <v>87634.035333333333</v>
      </c>
      <c r="AZ182" s="78"/>
      <c r="BA182" s="7"/>
      <c r="BB182" s="7"/>
    </row>
    <row r="183" spans="1:54" s="59" customFormat="1" x14ac:dyDescent="0.2">
      <c r="A183" s="24">
        <f t="shared" si="48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72">
        <v>37298</v>
      </c>
      <c r="G183" s="24"/>
      <c r="H183" s="71">
        <v>32</v>
      </c>
      <c r="I183" s="24" t="s">
        <v>102</v>
      </c>
      <c r="J183" s="70" t="s">
        <v>138</v>
      </c>
      <c r="K183" s="73" t="s">
        <v>70</v>
      </c>
      <c r="L183" s="70" t="s">
        <v>111</v>
      </c>
      <c r="M183" s="74">
        <v>14384.4</v>
      </c>
      <c r="N183" s="32"/>
      <c r="O183" s="32">
        <f t="shared" si="33"/>
        <v>14384.4</v>
      </c>
      <c r="P183" s="74">
        <v>1145.5999999999999</v>
      </c>
      <c r="Q183" s="32"/>
      <c r="R183" s="32"/>
      <c r="S183" s="33">
        <f t="shared" si="34"/>
        <v>2517.27</v>
      </c>
      <c r="T183" s="32">
        <f t="shared" si="35"/>
        <v>431.53199999999998</v>
      </c>
      <c r="U183" s="75">
        <f t="shared" si="36"/>
        <v>1156.5059999999999</v>
      </c>
      <c r="V183" s="32">
        <f t="shared" si="37"/>
        <v>287.68799999999999</v>
      </c>
      <c r="W183" s="74">
        <v>4890.7</v>
      </c>
      <c r="X183" s="74">
        <v>499.06</v>
      </c>
      <c r="Y183" s="74">
        <v>68.099999999999994</v>
      </c>
      <c r="Z183" s="74">
        <v>720.96</v>
      </c>
      <c r="AA183" s="74">
        <v>0</v>
      </c>
      <c r="AB183" s="74">
        <v>0</v>
      </c>
      <c r="AC183" s="74">
        <v>0</v>
      </c>
      <c r="AD183" s="74">
        <v>0</v>
      </c>
      <c r="AE183" s="32">
        <v>2746.16</v>
      </c>
      <c r="AF183" s="32">
        <f t="shared" si="38"/>
        <v>244.53480000000002</v>
      </c>
      <c r="AG183" s="32">
        <f t="shared" si="46"/>
        <v>6329.1359999999995</v>
      </c>
      <c r="AH183" s="32">
        <f t="shared" si="39"/>
        <v>15819.327999999998</v>
      </c>
      <c r="AI183" s="32">
        <f t="shared" si="40"/>
        <v>32956.933333333327</v>
      </c>
      <c r="AJ183" s="32">
        <v>7192.2</v>
      </c>
      <c r="AK183" s="32">
        <f t="shared" si="41"/>
        <v>7192.2</v>
      </c>
      <c r="AL183" s="32">
        <v>876.2</v>
      </c>
      <c r="AM183" s="32">
        <f t="shared" si="42"/>
        <v>1977.4159999999997</v>
      </c>
      <c r="AN183" s="32">
        <f t="shared" si="43"/>
        <v>3295.6933333333332</v>
      </c>
      <c r="AO183" s="32">
        <f t="shared" si="44"/>
        <v>9887.08</v>
      </c>
      <c r="AP183" s="32">
        <f t="shared" si="45"/>
        <v>5932.2479999999996</v>
      </c>
      <c r="AQ183" s="32">
        <v>3580.6</v>
      </c>
      <c r="AR183" s="32"/>
      <c r="AS183" s="74"/>
      <c r="AT183" s="32"/>
      <c r="AU183" s="32"/>
      <c r="AV183" s="32"/>
      <c r="AW183" s="32"/>
      <c r="AX183" s="32"/>
      <c r="AY183" s="76">
        <f t="shared" si="47"/>
        <v>444149.16426666663</v>
      </c>
      <c r="AZ183" s="78"/>
      <c r="BA183" s="7"/>
      <c r="BB183" s="7"/>
    </row>
    <row r="184" spans="1:54" s="59" customFormat="1" x14ac:dyDescent="0.2">
      <c r="A184" s="24">
        <f t="shared" si="48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72">
        <v>37123</v>
      </c>
      <c r="G184" s="24"/>
      <c r="H184" s="71">
        <v>18</v>
      </c>
      <c r="I184" s="24" t="s">
        <v>102</v>
      </c>
      <c r="J184" s="70" t="s">
        <v>103</v>
      </c>
      <c r="K184" s="73" t="s">
        <v>70</v>
      </c>
      <c r="L184" s="70" t="s">
        <v>111</v>
      </c>
      <c r="M184" s="74">
        <v>6596.1</v>
      </c>
      <c r="N184" s="32"/>
      <c r="O184" s="32">
        <f t="shared" si="33"/>
        <v>6596.1</v>
      </c>
      <c r="P184" s="74">
        <v>491.4</v>
      </c>
      <c r="Q184" s="32"/>
      <c r="R184" s="32"/>
      <c r="S184" s="33">
        <f t="shared" si="34"/>
        <v>1154.3174999999999</v>
      </c>
      <c r="T184" s="32">
        <f t="shared" si="35"/>
        <v>197.88300000000001</v>
      </c>
      <c r="U184" s="75">
        <f t="shared" si="36"/>
        <v>538.24200000000008</v>
      </c>
      <c r="V184" s="32">
        <f t="shared" si="37"/>
        <v>131.922</v>
      </c>
      <c r="W184" s="74">
        <v>2374.6</v>
      </c>
      <c r="X184" s="74">
        <v>237.6</v>
      </c>
      <c r="Y184" s="74">
        <v>34.200000000000003</v>
      </c>
      <c r="Z184" s="74">
        <v>405.54</v>
      </c>
      <c r="AA184" s="74">
        <v>0</v>
      </c>
      <c r="AB184" s="74">
        <v>0</v>
      </c>
      <c r="AC184" s="74">
        <v>0</v>
      </c>
      <c r="AD184" s="74">
        <v>0</v>
      </c>
      <c r="AE184" s="32">
        <v>0</v>
      </c>
      <c r="AF184" s="32">
        <f t="shared" si="38"/>
        <v>112.13370000000002</v>
      </c>
      <c r="AG184" s="32">
        <f t="shared" si="46"/>
        <v>2902.2840000000001</v>
      </c>
      <c r="AH184" s="32">
        <f t="shared" si="39"/>
        <v>7366.6400000000012</v>
      </c>
      <c r="AI184" s="32">
        <f t="shared" si="40"/>
        <v>15347.16666666667</v>
      </c>
      <c r="AJ184" s="32">
        <v>3298.05</v>
      </c>
      <c r="AK184" s="32">
        <f t="shared" si="41"/>
        <v>3298.05</v>
      </c>
      <c r="AL184" s="32">
        <v>876.2</v>
      </c>
      <c r="AM184" s="32">
        <f t="shared" si="42"/>
        <v>920.83000000000015</v>
      </c>
      <c r="AN184" s="32">
        <f t="shared" si="43"/>
        <v>1534.7166666666669</v>
      </c>
      <c r="AO184" s="32">
        <f t="shared" si="44"/>
        <v>4604.1500000000005</v>
      </c>
      <c r="AP184" s="32">
        <f t="shared" si="45"/>
        <v>2762.4900000000007</v>
      </c>
      <c r="AQ184" s="32">
        <v>2614.85</v>
      </c>
      <c r="AR184" s="32"/>
      <c r="AS184" s="74"/>
      <c r="AT184" s="32"/>
      <c r="AU184" s="32"/>
      <c r="AV184" s="32"/>
      <c r="AW184" s="32"/>
      <c r="AX184" s="32"/>
      <c r="AY184" s="76">
        <f t="shared" si="47"/>
        <v>192812.68573333335</v>
      </c>
      <c r="AZ184" s="78"/>
      <c r="BA184" s="7"/>
      <c r="BB184" s="7"/>
    </row>
    <row r="185" spans="1:54" s="59" customFormat="1" x14ac:dyDescent="0.2">
      <c r="A185" s="24">
        <f t="shared" si="48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72">
        <v>37123</v>
      </c>
      <c r="G185" s="24"/>
      <c r="H185" s="71">
        <v>30</v>
      </c>
      <c r="I185" s="24" t="s">
        <v>102</v>
      </c>
      <c r="J185" s="70" t="s">
        <v>132</v>
      </c>
      <c r="K185" s="73" t="s">
        <v>70</v>
      </c>
      <c r="L185" s="70" t="s">
        <v>111</v>
      </c>
      <c r="M185" s="74">
        <v>12134.7</v>
      </c>
      <c r="N185" s="32"/>
      <c r="O185" s="32">
        <f t="shared" si="33"/>
        <v>12134.7</v>
      </c>
      <c r="P185" s="74">
        <v>1091</v>
      </c>
      <c r="Q185" s="32"/>
      <c r="R185" s="32"/>
      <c r="S185" s="33">
        <f t="shared" si="34"/>
        <v>2123.5725000000002</v>
      </c>
      <c r="T185" s="32">
        <f t="shared" si="35"/>
        <v>364.041</v>
      </c>
      <c r="U185" s="75">
        <f t="shared" si="36"/>
        <v>990.19200000000001</v>
      </c>
      <c r="V185" s="32">
        <f t="shared" si="37"/>
        <v>242.69400000000002</v>
      </c>
      <c r="W185" s="74">
        <v>4368.5</v>
      </c>
      <c r="X185" s="74">
        <v>430.96</v>
      </c>
      <c r="Y185" s="74">
        <v>57.56</v>
      </c>
      <c r="Z185" s="74">
        <v>675.9</v>
      </c>
      <c r="AA185" s="74">
        <v>0</v>
      </c>
      <c r="AB185" s="74">
        <v>0</v>
      </c>
      <c r="AC185" s="74">
        <v>0</v>
      </c>
      <c r="AD185" s="74">
        <v>0</v>
      </c>
      <c r="AE185" s="32">
        <v>2910.46</v>
      </c>
      <c r="AF185" s="32">
        <f t="shared" si="38"/>
        <v>206.28990000000002</v>
      </c>
      <c r="AG185" s="32">
        <f t="shared" si="46"/>
        <v>5339.268</v>
      </c>
      <c r="AH185" s="32">
        <f t="shared" si="39"/>
        <v>13547.328</v>
      </c>
      <c r="AI185" s="32">
        <f t="shared" si="40"/>
        <v>28223.599999999999</v>
      </c>
      <c r="AJ185" s="32">
        <v>6067.35</v>
      </c>
      <c r="AK185" s="32">
        <f t="shared" si="41"/>
        <v>6067.35</v>
      </c>
      <c r="AL185" s="32">
        <v>876.2</v>
      </c>
      <c r="AM185" s="32">
        <f t="shared" si="42"/>
        <v>1693.4159999999999</v>
      </c>
      <c r="AN185" s="32">
        <f t="shared" si="43"/>
        <v>2822.3599999999997</v>
      </c>
      <c r="AO185" s="32">
        <f t="shared" si="44"/>
        <v>8467.08</v>
      </c>
      <c r="AP185" s="32">
        <f t="shared" si="45"/>
        <v>5080.2479999999996</v>
      </c>
      <c r="AQ185" s="32">
        <v>3580.6</v>
      </c>
      <c r="AR185" s="32"/>
      <c r="AS185" s="74"/>
      <c r="AT185" s="32"/>
      <c r="AU185" s="32"/>
      <c r="AV185" s="32"/>
      <c r="AW185" s="32"/>
      <c r="AX185" s="32"/>
      <c r="AY185" s="76">
        <f t="shared" si="47"/>
        <v>388915.2328</v>
      </c>
      <c r="AZ185" s="78"/>
      <c r="BA185" s="7"/>
      <c r="BB185" s="7"/>
    </row>
    <row r="186" spans="1:54" s="59" customFormat="1" x14ac:dyDescent="0.2">
      <c r="A186" s="24">
        <f t="shared" si="48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72">
        <v>37487</v>
      </c>
      <c r="G186" s="24"/>
      <c r="H186" s="71">
        <v>16</v>
      </c>
      <c r="I186" s="24" t="s">
        <v>102</v>
      </c>
      <c r="J186" s="70" t="s">
        <v>103</v>
      </c>
      <c r="K186" s="73" t="s">
        <v>70</v>
      </c>
      <c r="L186" s="70" t="s">
        <v>111</v>
      </c>
      <c r="M186" s="74">
        <v>5863.2</v>
      </c>
      <c r="N186" s="32"/>
      <c r="O186" s="32">
        <f t="shared" si="33"/>
        <v>5863.2</v>
      </c>
      <c r="P186" s="74">
        <v>436.8</v>
      </c>
      <c r="Q186" s="32"/>
      <c r="R186" s="32"/>
      <c r="S186" s="33">
        <f t="shared" si="34"/>
        <v>1026.06</v>
      </c>
      <c r="T186" s="32">
        <f t="shared" si="35"/>
        <v>175.89599999999999</v>
      </c>
      <c r="U186" s="75">
        <f t="shared" si="36"/>
        <v>471.4008</v>
      </c>
      <c r="V186" s="32">
        <f t="shared" si="37"/>
        <v>117.264</v>
      </c>
      <c r="W186" s="74">
        <v>1993.48</v>
      </c>
      <c r="X186" s="74">
        <v>211.2</v>
      </c>
      <c r="Y186" s="74">
        <v>30.4</v>
      </c>
      <c r="Z186" s="74">
        <v>360.48</v>
      </c>
      <c r="AA186" s="74">
        <v>0</v>
      </c>
      <c r="AB186" s="74">
        <v>0</v>
      </c>
      <c r="AC186" s="74">
        <v>0</v>
      </c>
      <c r="AD186" s="74">
        <v>0</v>
      </c>
      <c r="AE186" s="32">
        <v>0</v>
      </c>
      <c r="AF186" s="32">
        <f t="shared" si="38"/>
        <v>99.674400000000006</v>
      </c>
      <c r="AG186" s="32">
        <f t="shared" si="46"/>
        <v>2579.808</v>
      </c>
      <c r="AH186" s="32">
        <f t="shared" si="39"/>
        <v>6454.3040000000001</v>
      </c>
      <c r="AI186" s="32">
        <f t="shared" si="40"/>
        <v>13446.466666666665</v>
      </c>
      <c r="AJ186" s="32">
        <v>2931.6</v>
      </c>
      <c r="AK186" s="32">
        <f t="shared" si="41"/>
        <v>2931.6</v>
      </c>
      <c r="AL186" s="32">
        <v>876.2</v>
      </c>
      <c r="AM186" s="32">
        <f t="shared" si="42"/>
        <v>806.78800000000001</v>
      </c>
      <c r="AN186" s="32">
        <f t="shared" si="43"/>
        <v>1344.6466666666665</v>
      </c>
      <c r="AO186" s="32">
        <f t="shared" si="44"/>
        <v>4033.9399999999996</v>
      </c>
      <c r="AP186" s="32">
        <f t="shared" si="45"/>
        <v>2420.364</v>
      </c>
      <c r="AQ186" s="32">
        <v>2614.85</v>
      </c>
      <c r="AR186" s="32"/>
      <c r="AS186" s="74"/>
      <c r="AT186" s="32"/>
      <c r="AU186" s="32"/>
      <c r="AV186" s="32"/>
      <c r="AW186" s="32"/>
      <c r="AX186" s="32"/>
      <c r="AY186" s="76">
        <f t="shared" si="47"/>
        <v>169870.82973333335</v>
      </c>
      <c r="AZ186" s="78"/>
      <c r="BA186" s="7"/>
      <c r="BB186" s="7"/>
    </row>
    <row r="187" spans="1:54" s="59" customFormat="1" x14ac:dyDescent="0.2">
      <c r="A187" s="24">
        <f t="shared" si="48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72">
        <v>37487</v>
      </c>
      <c r="G187" s="24"/>
      <c r="H187" s="71">
        <v>30</v>
      </c>
      <c r="I187" s="24" t="s">
        <v>102</v>
      </c>
      <c r="J187" s="70" t="s">
        <v>132</v>
      </c>
      <c r="K187" s="73" t="s">
        <v>70</v>
      </c>
      <c r="L187" s="70" t="s">
        <v>111</v>
      </c>
      <c r="M187" s="74">
        <v>12134.7</v>
      </c>
      <c r="N187" s="32"/>
      <c r="O187" s="32">
        <f t="shared" si="33"/>
        <v>12134.7</v>
      </c>
      <c r="P187" s="74">
        <v>1091</v>
      </c>
      <c r="Q187" s="32"/>
      <c r="R187" s="32"/>
      <c r="S187" s="33">
        <f t="shared" si="34"/>
        <v>2123.5725000000002</v>
      </c>
      <c r="T187" s="32">
        <f t="shared" si="35"/>
        <v>364.041</v>
      </c>
      <c r="U187" s="75">
        <f t="shared" si="36"/>
        <v>975.63</v>
      </c>
      <c r="V187" s="32">
        <f t="shared" si="37"/>
        <v>242.69400000000002</v>
      </c>
      <c r="W187" s="74">
        <v>4125.8</v>
      </c>
      <c r="X187" s="74">
        <v>430.96</v>
      </c>
      <c r="Y187" s="74">
        <v>57.56</v>
      </c>
      <c r="Z187" s="74">
        <v>675.9</v>
      </c>
      <c r="AA187" s="74">
        <v>0</v>
      </c>
      <c r="AB187" s="74">
        <v>0</v>
      </c>
      <c r="AC187" s="74">
        <v>0</v>
      </c>
      <c r="AD187" s="74">
        <v>0</v>
      </c>
      <c r="AE187" s="32">
        <v>3192.12</v>
      </c>
      <c r="AF187" s="32">
        <f t="shared" si="38"/>
        <v>206.28990000000002</v>
      </c>
      <c r="AG187" s="32">
        <f t="shared" si="46"/>
        <v>5339.268</v>
      </c>
      <c r="AH187" s="32">
        <f t="shared" si="39"/>
        <v>13353.167999999998</v>
      </c>
      <c r="AI187" s="32">
        <f t="shared" si="40"/>
        <v>27819.1</v>
      </c>
      <c r="AJ187" s="32">
        <v>6067.35</v>
      </c>
      <c r="AK187" s="32">
        <f t="shared" si="41"/>
        <v>6067.35</v>
      </c>
      <c r="AL187" s="32">
        <v>876.2</v>
      </c>
      <c r="AM187" s="32">
        <f t="shared" si="42"/>
        <v>1669.1459999999997</v>
      </c>
      <c r="AN187" s="32">
        <f t="shared" si="43"/>
        <v>2781.91</v>
      </c>
      <c r="AO187" s="32">
        <f t="shared" si="44"/>
        <v>8345.73</v>
      </c>
      <c r="AP187" s="32">
        <f t="shared" si="45"/>
        <v>5007.4379999999992</v>
      </c>
      <c r="AQ187" s="32">
        <v>3580.6</v>
      </c>
      <c r="AR187" s="32"/>
      <c r="AS187" s="74"/>
      <c r="AT187" s="32"/>
      <c r="AU187" s="32"/>
      <c r="AV187" s="32"/>
      <c r="AW187" s="32"/>
      <c r="AX187" s="32"/>
      <c r="AY187" s="76">
        <f t="shared" si="47"/>
        <v>388350.46880000003</v>
      </c>
      <c r="AZ187" s="78"/>
      <c r="BA187" s="7"/>
      <c r="BB187" s="7"/>
    </row>
    <row r="188" spans="1:54" s="59" customFormat="1" x14ac:dyDescent="0.2">
      <c r="A188" s="24">
        <f t="shared" si="48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72">
        <v>37487</v>
      </c>
      <c r="G188" s="24"/>
      <c r="H188" s="71">
        <v>30</v>
      </c>
      <c r="I188" s="24" t="s">
        <v>102</v>
      </c>
      <c r="J188" s="70" t="s">
        <v>138</v>
      </c>
      <c r="K188" s="73" t="s">
        <v>70</v>
      </c>
      <c r="L188" s="70" t="s">
        <v>111</v>
      </c>
      <c r="M188" s="74">
        <v>13651.5</v>
      </c>
      <c r="N188" s="32"/>
      <c r="O188" s="32">
        <f t="shared" si="33"/>
        <v>13651.5</v>
      </c>
      <c r="P188" s="74">
        <v>1091</v>
      </c>
      <c r="Q188" s="32"/>
      <c r="R188" s="32"/>
      <c r="S188" s="33">
        <f t="shared" si="34"/>
        <v>2389.0124999999998</v>
      </c>
      <c r="T188" s="32">
        <f t="shared" si="35"/>
        <v>409.54499999999996</v>
      </c>
      <c r="U188" s="75">
        <f t="shared" si="36"/>
        <v>1097.5812000000001</v>
      </c>
      <c r="V188" s="32">
        <f t="shared" si="37"/>
        <v>273.03000000000003</v>
      </c>
      <c r="W188" s="74">
        <v>4641.5200000000004</v>
      </c>
      <c r="X188" s="74">
        <v>472.66</v>
      </c>
      <c r="Y188" s="74">
        <v>64.3</v>
      </c>
      <c r="Z188" s="74">
        <v>675.9</v>
      </c>
      <c r="AA188" s="74">
        <v>0</v>
      </c>
      <c r="AB188" s="74">
        <v>0</v>
      </c>
      <c r="AC188" s="74">
        <v>0</v>
      </c>
      <c r="AD188" s="74">
        <v>0</v>
      </c>
      <c r="AE188" s="32">
        <v>2429.2800000000002</v>
      </c>
      <c r="AF188" s="32">
        <f t="shared" si="38"/>
        <v>232.07550000000001</v>
      </c>
      <c r="AG188" s="32">
        <f t="shared" si="46"/>
        <v>6006.6600000000008</v>
      </c>
      <c r="AH188" s="32">
        <f t="shared" si="39"/>
        <v>15012.543999999998</v>
      </c>
      <c r="AI188" s="32">
        <f t="shared" si="40"/>
        <v>31276.133333333331</v>
      </c>
      <c r="AJ188" s="32">
        <v>6825.75</v>
      </c>
      <c r="AK188" s="32">
        <f t="shared" si="41"/>
        <v>6825.75</v>
      </c>
      <c r="AL188" s="32">
        <v>876.2</v>
      </c>
      <c r="AM188" s="32">
        <f t="shared" si="42"/>
        <v>1876.5679999999998</v>
      </c>
      <c r="AN188" s="32">
        <f t="shared" si="43"/>
        <v>3127.6133333333332</v>
      </c>
      <c r="AO188" s="32">
        <f t="shared" si="44"/>
        <v>9382.84</v>
      </c>
      <c r="AP188" s="32">
        <f t="shared" si="45"/>
        <v>5629.7039999999997</v>
      </c>
      <c r="AQ188" s="32">
        <v>3580.6</v>
      </c>
      <c r="AR188" s="32"/>
      <c r="AS188" s="74"/>
      <c r="AT188" s="32"/>
      <c r="AU188" s="32"/>
      <c r="AV188" s="32"/>
      <c r="AW188" s="32"/>
      <c r="AX188" s="32"/>
      <c r="AY188" s="76">
        <f t="shared" si="47"/>
        <v>419549.21306666662</v>
      </c>
      <c r="AZ188" s="78"/>
      <c r="BA188" s="7"/>
      <c r="BB188" s="7"/>
    </row>
    <row r="189" spans="1:54" s="59" customFormat="1" x14ac:dyDescent="0.2">
      <c r="A189" s="24">
        <f t="shared" si="48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72">
        <v>37662</v>
      </c>
      <c r="G189" s="24"/>
      <c r="H189" s="71">
        <v>30</v>
      </c>
      <c r="I189" s="24" t="s">
        <v>102</v>
      </c>
      <c r="J189" s="70" t="s">
        <v>132</v>
      </c>
      <c r="K189" s="73" t="s">
        <v>70</v>
      </c>
      <c r="L189" s="70" t="s">
        <v>111</v>
      </c>
      <c r="M189" s="74">
        <v>12134.7</v>
      </c>
      <c r="N189" s="32"/>
      <c r="O189" s="32">
        <f t="shared" si="33"/>
        <v>12134.7</v>
      </c>
      <c r="P189" s="74">
        <v>1091</v>
      </c>
      <c r="Q189" s="32"/>
      <c r="R189" s="32"/>
      <c r="S189" s="33">
        <f t="shared" si="34"/>
        <v>2123.5725000000002</v>
      </c>
      <c r="T189" s="32">
        <f t="shared" si="35"/>
        <v>364.041</v>
      </c>
      <c r="U189" s="75">
        <f t="shared" si="36"/>
        <v>961.06799999999998</v>
      </c>
      <c r="V189" s="32">
        <f t="shared" si="37"/>
        <v>242.69400000000002</v>
      </c>
      <c r="W189" s="74">
        <v>3883.1</v>
      </c>
      <c r="X189" s="74">
        <v>430.96</v>
      </c>
      <c r="Y189" s="74">
        <v>57.56</v>
      </c>
      <c r="Z189" s="74">
        <v>675.9</v>
      </c>
      <c r="AA189" s="74">
        <v>0</v>
      </c>
      <c r="AB189" s="74">
        <v>0</v>
      </c>
      <c r="AC189" s="74">
        <v>0</v>
      </c>
      <c r="AD189" s="74">
        <v>0</v>
      </c>
      <c r="AE189" s="32">
        <v>0</v>
      </c>
      <c r="AF189" s="32">
        <f t="shared" si="38"/>
        <v>206.28990000000002</v>
      </c>
      <c r="AG189" s="32">
        <f t="shared" si="46"/>
        <v>5339.268</v>
      </c>
      <c r="AH189" s="32">
        <f t="shared" si="39"/>
        <v>13159.008000000002</v>
      </c>
      <c r="AI189" s="32">
        <f t="shared" si="40"/>
        <v>27414.600000000002</v>
      </c>
      <c r="AJ189" s="32">
        <v>6067.35</v>
      </c>
      <c r="AK189" s="32">
        <f t="shared" si="41"/>
        <v>6067.35</v>
      </c>
      <c r="AL189" s="32">
        <v>876.2</v>
      </c>
      <c r="AM189" s="32">
        <f t="shared" si="42"/>
        <v>1644.8760000000002</v>
      </c>
      <c r="AN189" s="32">
        <f t="shared" si="43"/>
        <v>2741.46</v>
      </c>
      <c r="AO189" s="32">
        <f t="shared" si="44"/>
        <v>8224.380000000001</v>
      </c>
      <c r="AP189" s="32">
        <f t="shared" si="45"/>
        <v>4934.6280000000006</v>
      </c>
      <c r="AQ189" s="32">
        <v>3580.6</v>
      </c>
      <c r="AR189" s="32"/>
      <c r="AS189" s="74"/>
      <c r="AT189" s="32"/>
      <c r="AU189" s="32"/>
      <c r="AV189" s="32"/>
      <c r="AW189" s="32"/>
      <c r="AX189" s="32"/>
      <c r="AY189" s="76">
        <f t="shared" si="47"/>
        <v>346100.34479999996</v>
      </c>
      <c r="AZ189" s="78"/>
      <c r="BA189" s="7"/>
      <c r="BB189" s="7"/>
    </row>
    <row r="190" spans="1:54" s="59" customFormat="1" x14ac:dyDescent="0.2">
      <c r="A190" s="24">
        <f t="shared" si="48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72">
        <v>37662</v>
      </c>
      <c r="G190" s="24"/>
      <c r="H190" s="71">
        <v>14</v>
      </c>
      <c r="I190" s="24" t="s">
        <v>102</v>
      </c>
      <c r="J190" s="70" t="s">
        <v>103</v>
      </c>
      <c r="K190" s="73" t="s">
        <v>70</v>
      </c>
      <c r="L190" s="70" t="s">
        <v>111</v>
      </c>
      <c r="M190" s="74">
        <v>5130.3</v>
      </c>
      <c r="N190" s="32"/>
      <c r="O190" s="32">
        <f t="shared" si="33"/>
        <v>5130.3</v>
      </c>
      <c r="P190" s="74">
        <v>382.2</v>
      </c>
      <c r="Q190" s="32"/>
      <c r="R190" s="32"/>
      <c r="S190" s="33">
        <f t="shared" si="34"/>
        <v>897.80250000000001</v>
      </c>
      <c r="T190" s="32">
        <f t="shared" si="35"/>
        <v>153.90899999999999</v>
      </c>
      <c r="U190" s="75">
        <f t="shared" si="36"/>
        <v>406.32</v>
      </c>
      <c r="V190" s="32">
        <f t="shared" si="37"/>
        <v>102.60600000000001</v>
      </c>
      <c r="W190" s="74">
        <v>1641.7</v>
      </c>
      <c r="X190" s="74">
        <v>184.8</v>
      </c>
      <c r="Y190" s="74">
        <v>26.6</v>
      </c>
      <c r="Z190" s="74">
        <v>315.42</v>
      </c>
      <c r="AA190" s="74">
        <v>0</v>
      </c>
      <c r="AB190" s="74">
        <v>0</v>
      </c>
      <c r="AC190" s="74">
        <v>0</v>
      </c>
      <c r="AD190" s="74">
        <v>0</v>
      </c>
      <c r="AE190" s="32">
        <v>0</v>
      </c>
      <c r="AF190" s="32">
        <f t="shared" si="38"/>
        <v>87.215100000000007</v>
      </c>
      <c r="AG190" s="32">
        <f t="shared" si="46"/>
        <v>2257.3320000000003</v>
      </c>
      <c r="AH190" s="32">
        <f t="shared" si="39"/>
        <v>5565.4400000000005</v>
      </c>
      <c r="AI190" s="32">
        <f t="shared" si="40"/>
        <v>11594.666666666668</v>
      </c>
      <c r="AJ190" s="32">
        <v>2565.15</v>
      </c>
      <c r="AK190" s="32">
        <f t="shared" si="41"/>
        <v>2565.15</v>
      </c>
      <c r="AL190" s="32">
        <v>876.2</v>
      </c>
      <c r="AM190" s="32">
        <f t="shared" si="42"/>
        <v>695.68000000000006</v>
      </c>
      <c r="AN190" s="32">
        <f t="shared" si="43"/>
        <v>1159.4666666666667</v>
      </c>
      <c r="AO190" s="32">
        <f t="shared" si="44"/>
        <v>3478.4</v>
      </c>
      <c r="AP190" s="32">
        <f t="shared" si="45"/>
        <v>2087.04</v>
      </c>
      <c r="AQ190" s="32">
        <v>2614.85</v>
      </c>
      <c r="AR190" s="32"/>
      <c r="AS190" s="74"/>
      <c r="AT190" s="32"/>
      <c r="AU190" s="32"/>
      <c r="AV190" s="32"/>
      <c r="AW190" s="32"/>
      <c r="AX190" s="32"/>
      <c r="AY190" s="76">
        <f t="shared" si="47"/>
        <v>147405.84653333333</v>
      </c>
      <c r="AZ190" s="78"/>
      <c r="BA190" s="7"/>
      <c r="BB190" s="7"/>
    </row>
    <row r="191" spans="1:54" s="59" customFormat="1" x14ac:dyDescent="0.2">
      <c r="A191" s="24">
        <f t="shared" si="48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72">
        <v>37683</v>
      </c>
      <c r="G191" s="24"/>
      <c r="H191" s="71">
        <v>32</v>
      </c>
      <c r="I191" s="24" t="s">
        <v>102</v>
      </c>
      <c r="J191" s="70" t="s">
        <v>139</v>
      </c>
      <c r="K191" s="73" t="s">
        <v>70</v>
      </c>
      <c r="L191" s="70" t="s">
        <v>111</v>
      </c>
      <c r="M191" s="74">
        <v>13690.8</v>
      </c>
      <c r="N191" s="32"/>
      <c r="O191" s="32">
        <f t="shared" si="33"/>
        <v>13690.8</v>
      </c>
      <c r="P191" s="74">
        <v>1418.6</v>
      </c>
      <c r="Q191" s="32"/>
      <c r="R191" s="32"/>
      <c r="S191" s="33">
        <f t="shared" si="34"/>
        <v>2395.89</v>
      </c>
      <c r="T191" s="32">
        <f t="shared" si="35"/>
        <v>410.72399999999999</v>
      </c>
      <c r="U191" s="75">
        <f t="shared" si="36"/>
        <v>1084.3116</v>
      </c>
      <c r="V191" s="32">
        <f t="shared" si="37"/>
        <v>273.81599999999997</v>
      </c>
      <c r="W191" s="74">
        <v>4381.0600000000004</v>
      </c>
      <c r="X191" s="74">
        <v>478.3</v>
      </c>
      <c r="Y191" s="74">
        <v>66.760000000000005</v>
      </c>
      <c r="Z191" s="74">
        <v>720.96</v>
      </c>
      <c r="AA191" s="74">
        <v>0</v>
      </c>
      <c r="AB191" s="74">
        <v>0</v>
      </c>
      <c r="AC191" s="74">
        <v>0</v>
      </c>
      <c r="AD191" s="74">
        <v>0</v>
      </c>
      <c r="AE191" s="32">
        <v>0</v>
      </c>
      <c r="AF191" s="32">
        <f t="shared" si="38"/>
        <v>232.74360000000001</v>
      </c>
      <c r="AG191" s="32">
        <f t="shared" si="46"/>
        <v>6023.9519999999993</v>
      </c>
      <c r="AH191" s="32">
        <f t="shared" si="39"/>
        <v>14840.128000000001</v>
      </c>
      <c r="AI191" s="32">
        <f t="shared" si="40"/>
        <v>30916.933333333334</v>
      </c>
      <c r="AJ191" s="32">
        <v>6845.4</v>
      </c>
      <c r="AK191" s="32">
        <f t="shared" si="41"/>
        <v>6845.4</v>
      </c>
      <c r="AL191" s="32">
        <v>876.2</v>
      </c>
      <c r="AM191" s="32">
        <f t="shared" si="42"/>
        <v>1855.0160000000001</v>
      </c>
      <c r="AN191" s="32">
        <f t="shared" si="43"/>
        <v>3091.6933333333332</v>
      </c>
      <c r="AO191" s="32">
        <f t="shared" si="44"/>
        <v>9275.08</v>
      </c>
      <c r="AP191" s="32">
        <f t="shared" si="45"/>
        <v>5565.0479999999998</v>
      </c>
      <c r="AQ191" s="32">
        <v>3580.6</v>
      </c>
      <c r="AR191" s="32"/>
      <c r="AS191" s="74"/>
      <c r="AT191" s="32"/>
      <c r="AU191" s="32"/>
      <c r="AV191" s="32"/>
      <c r="AW191" s="32"/>
      <c r="AX191" s="32"/>
      <c r="AY191" s="76">
        <f t="shared" si="47"/>
        <v>391563.03306666663</v>
      </c>
      <c r="AZ191" s="78"/>
      <c r="BA191" s="7"/>
      <c r="BB191" s="7"/>
    </row>
    <row r="192" spans="1:54" s="59" customFormat="1" x14ac:dyDescent="0.2">
      <c r="A192" s="24">
        <f t="shared" si="48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72">
        <v>37834</v>
      </c>
      <c r="G192" s="24"/>
      <c r="H192" s="71">
        <v>26</v>
      </c>
      <c r="I192" s="24" t="s">
        <v>102</v>
      </c>
      <c r="J192" s="70" t="s">
        <v>137</v>
      </c>
      <c r="K192" s="73" t="s">
        <v>70</v>
      </c>
      <c r="L192" s="70" t="s">
        <v>111</v>
      </c>
      <c r="M192" s="74">
        <v>10288.5</v>
      </c>
      <c r="N192" s="32"/>
      <c r="O192" s="32">
        <f t="shared" si="33"/>
        <v>10288.5</v>
      </c>
      <c r="P192" s="74">
        <v>1254.8</v>
      </c>
      <c r="Q192" s="32"/>
      <c r="R192" s="32"/>
      <c r="S192" s="33">
        <f t="shared" si="34"/>
        <v>1800.4875</v>
      </c>
      <c r="T192" s="32">
        <f t="shared" si="35"/>
        <v>308.65499999999997</v>
      </c>
      <c r="U192" s="75">
        <f t="shared" si="36"/>
        <v>814.8492</v>
      </c>
      <c r="V192" s="32">
        <f t="shared" si="37"/>
        <v>205.77</v>
      </c>
      <c r="W192" s="74">
        <v>3292.32</v>
      </c>
      <c r="X192" s="74">
        <v>366.5</v>
      </c>
      <c r="Y192" s="74">
        <v>49.86</v>
      </c>
      <c r="Z192" s="74">
        <v>585.78</v>
      </c>
      <c r="AA192" s="74">
        <v>0</v>
      </c>
      <c r="AB192" s="74">
        <v>0</v>
      </c>
      <c r="AC192" s="74">
        <v>0</v>
      </c>
      <c r="AD192" s="74">
        <v>0</v>
      </c>
      <c r="AE192" s="32">
        <v>0</v>
      </c>
      <c r="AF192" s="32">
        <f t="shared" si="38"/>
        <v>174.90450000000001</v>
      </c>
      <c r="AG192" s="32">
        <f t="shared" si="46"/>
        <v>4526.9400000000005</v>
      </c>
      <c r="AH192" s="32">
        <f t="shared" si="39"/>
        <v>11157.856</v>
      </c>
      <c r="AI192" s="32">
        <f t="shared" si="40"/>
        <v>23245.533333333333</v>
      </c>
      <c r="AJ192" s="32">
        <v>5144.25</v>
      </c>
      <c r="AK192" s="32">
        <f t="shared" si="41"/>
        <v>5144.25</v>
      </c>
      <c r="AL192" s="32">
        <v>876.2</v>
      </c>
      <c r="AM192" s="32">
        <f t="shared" si="42"/>
        <v>1394.732</v>
      </c>
      <c r="AN192" s="32">
        <f t="shared" si="43"/>
        <v>2324.5533333333333</v>
      </c>
      <c r="AO192" s="32">
        <f t="shared" si="44"/>
        <v>6973.66</v>
      </c>
      <c r="AP192" s="32">
        <f t="shared" si="45"/>
        <v>4184.1959999999999</v>
      </c>
      <c r="AQ192" s="32">
        <v>3580.6</v>
      </c>
      <c r="AR192" s="32"/>
      <c r="AS192" s="74"/>
      <c r="AT192" s="32"/>
      <c r="AU192" s="32"/>
      <c r="AV192" s="32"/>
      <c r="AW192" s="32"/>
      <c r="AX192" s="32"/>
      <c r="AY192" s="76">
        <f t="shared" si="47"/>
        <v>298261.8850666667</v>
      </c>
      <c r="AZ192" s="78"/>
      <c r="BA192" s="7"/>
      <c r="BB192" s="7"/>
    </row>
    <row r="193" spans="1:54" s="59" customFormat="1" x14ac:dyDescent="0.2">
      <c r="A193" s="24">
        <f t="shared" si="48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72">
        <v>38018</v>
      </c>
      <c r="G193" s="24"/>
      <c r="H193" s="71">
        <v>9</v>
      </c>
      <c r="I193" s="24" t="s">
        <v>102</v>
      </c>
      <c r="J193" s="70" t="s">
        <v>103</v>
      </c>
      <c r="K193" s="73" t="s">
        <v>70</v>
      </c>
      <c r="L193" s="70" t="s">
        <v>111</v>
      </c>
      <c r="M193" s="74">
        <v>3298.2</v>
      </c>
      <c r="N193" s="32"/>
      <c r="O193" s="32">
        <f t="shared" si="33"/>
        <v>3298.2</v>
      </c>
      <c r="P193" s="74">
        <v>245.7</v>
      </c>
      <c r="Q193" s="32"/>
      <c r="R193" s="32"/>
      <c r="S193" s="33">
        <f t="shared" si="34"/>
        <v>577.18499999999995</v>
      </c>
      <c r="T193" s="32">
        <f t="shared" si="35"/>
        <v>98.945999999999998</v>
      </c>
      <c r="U193" s="75">
        <f t="shared" si="36"/>
        <v>257.25959999999998</v>
      </c>
      <c r="V193" s="32">
        <f t="shared" si="37"/>
        <v>65.963999999999999</v>
      </c>
      <c r="W193" s="74">
        <v>989.46</v>
      </c>
      <c r="X193" s="74">
        <v>118.8</v>
      </c>
      <c r="Y193" s="74">
        <v>17.100000000000001</v>
      </c>
      <c r="Z193" s="74">
        <v>202.78</v>
      </c>
      <c r="AA193" s="74">
        <v>0</v>
      </c>
      <c r="AB193" s="74">
        <v>0</v>
      </c>
      <c r="AC193" s="74">
        <v>0</v>
      </c>
      <c r="AD193" s="74">
        <v>0</v>
      </c>
      <c r="AE193" s="32">
        <v>680.44</v>
      </c>
      <c r="AF193" s="32">
        <f t="shared" si="38"/>
        <v>56.069400000000002</v>
      </c>
      <c r="AG193" s="32">
        <f t="shared" si="46"/>
        <v>1451.2080000000001</v>
      </c>
      <c r="AH193" s="32">
        <f t="shared" si="39"/>
        <v>3525.1680000000001</v>
      </c>
      <c r="AI193" s="32">
        <f t="shared" si="40"/>
        <v>7344.1</v>
      </c>
      <c r="AJ193" s="32">
        <v>1649.1</v>
      </c>
      <c r="AK193" s="32">
        <f t="shared" si="41"/>
        <v>1649.1</v>
      </c>
      <c r="AL193" s="32">
        <v>876.2</v>
      </c>
      <c r="AM193" s="32">
        <f t="shared" si="42"/>
        <v>440.64600000000002</v>
      </c>
      <c r="AN193" s="32">
        <f t="shared" si="43"/>
        <v>734.41000000000008</v>
      </c>
      <c r="AO193" s="32">
        <f t="shared" si="44"/>
        <v>2203.23</v>
      </c>
      <c r="AP193" s="32">
        <f t="shared" si="45"/>
        <v>1321.9380000000001</v>
      </c>
      <c r="AQ193" s="32">
        <v>2614.85</v>
      </c>
      <c r="AR193" s="32">
        <f>(M193+W193+X193)/30*30</f>
        <v>4406.46</v>
      </c>
      <c r="AS193" s="74"/>
      <c r="AT193" s="32"/>
      <c r="AU193" s="32"/>
      <c r="AV193" s="32"/>
      <c r="AW193" s="32"/>
      <c r="AX193" s="32"/>
      <c r="AY193" s="76">
        <f>(O193+P193+Q193+R193+S193+T193+U193+V193+W193+X193+Y193+Z193+AA193+AB193+AC193+AD193+AE193+AF193)*12+(AG193+AH193+AI193+AJ193+AK193+AL193+AM193+AN193+AO193+AP193+AQ193+AR193+AS193+AT193+AU193+AV193+AW193+AX193)</f>
        <v>107511.258</v>
      </c>
      <c r="AZ193" s="78"/>
      <c r="BA193" s="7"/>
      <c r="BB193" s="7"/>
    </row>
    <row r="194" spans="1:54" s="59" customFormat="1" x14ac:dyDescent="0.2">
      <c r="A194" s="24">
        <f t="shared" si="48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72">
        <v>38033</v>
      </c>
      <c r="G194" s="24"/>
      <c r="H194" s="71">
        <v>32</v>
      </c>
      <c r="I194" s="24" t="s">
        <v>102</v>
      </c>
      <c r="J194" s="70" t="s">
        <v>139</v>
      </c>
      <c r="K194" s="73" t="s">
        <v>70</v>
      </c>
      <c r="L194" s="70" t="s">
        <v>111</v>
      </c>
      <c r="M194" s="74">
        <v>13787.1</v>
      </c>
      <c r="N194" s="32"/>
      <c r="O194" s="32">
        <f t="shared" si="33"/>
        <v>13787.1</v>
      </c>
      <c r="P194" s="74">
        <v>1418.6</v>
      </c>
      <c r="Q194" s="32"/>
      <c r="R194" s="32"/>
      <c r="S194" s="33">
        <f t="shared" si="34"/>
        <v>2412.7424999999998</v>
      </c>
      <c r="T194" s="32">
        <f t="shared" si="35"/>
        <v>413.613</v>
      </c>
      <c r="U194" s="75">
        <f t="shared" si="36"/>
        <v>1075.3944000000001</v>
      </c>
      <c r="V194" s="32">
        <f t="shared" si="37"/>
        <v>275.74200000000002</v>
      </c>
      <c r="W194" s="74">
        <v>4136.1400000000003</v>
      </c>
      <c r="X194" s="74">
        <v>480.7</v>
      </c>
      <c r="Y194" s="74">
        <v>67.260000000000005</v>
      </c>
      <c r="Z194" s="74">
        <v>720.96</v>
      </c>
      <c r="AA194" s="74">
        <v>0</v>
      </c>
      <c r="AB194" s="74">
        <v>0</v>
      </c>
      <c r="AC194" s="74">
        <v>0</v>
      </c>
      <c r="AD194" s="74">
        <v>0</v>
      </c>
      <c r="AE194" s="32">
        <v>0</v>
      </c>
      <c r="AF194" s="32">
        <f t="shared" si="38"/>
        <v>234.38070000000002</v>
      </c>
      <c r="AG194" s="32">
        <f t="shared" si="46"/>
        <v>6066.3240000000005</v>
      </c>
      <c r="AH194" s="32">
        <f t="shared" si="39"/>
        <v>14723.152000000002</v>
      </c>
      <c r="AI194" s="32">
        <f t="shared" si="40"/>
        <v>30673.233333333337</v>
      </c>
      <c r="AJ194" s="32">
        <v>6893.55</v>
      </c>
      <c r="AK194" s="32">
        <f t="shared" si="41"/>
        <v>6893.55</v>
      </c>
      <c r="AL194" s="32">
        <v>876.2</v>
      </c>
      <c r="AM194" s="32">
        <f t="shared" si="42"/>
        <v>1840.3940000000002</v>
      </c>
      <c r="AN194" s="32">
        <f t="shared" si="43"/>
        <v>3067.3233333333337</v>
      </c>
      <c r="AO194" s="32">
        <f t="shared" si="44"/>
        <v>9201.9700000000012</v>
      </c>
      <c r="AP194" s="32">
        <f t="shared" si="45"/>
        <v>5521.1820000000007</v>
      </c>
      <c r="AQ194" s="32">
        <v>3580.6</v>
      </c>
      <c r="AR194" s="32">
        <f>(M194+W194+X194)/30*30</f>
        <v>18403.940000000002</v>
      </c>
      <c r="AS194" s="74"/>
      <c r="AT194" s="32"/>
      <c r="AU194" s="32"/>
      <c r="AV194" s="32"/>
      <c r="AW194" s="32"/>
      <c r="AX194" s="32"/>
      <c r="AY194" s="76">
        <f t="shared" si="47"/>
        <v>408013.00986666675</v>
      </c>
      <c r="AZ194" s="78"/>
      <c r="BA194" s="7"/>
      <c r="BB194" s="7"/>
    </row>
    <row r="195" spans="1:54" s="59" customFormat="1" x14ac:dyDescent="0.2">
      <c r="A195" s="24">
        <f t="shared" si="48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72">
        <v>38215</v>
      </c>
      <c r="G195" s="24"/>
      <c r="H195" s="71">
        <v>26</v>
      </c>
      <c r="I195" s="24" t="s">
        <v>102</v>
      </c>
      <c r="J195" s="70" t="s">
        <v>137</v>
      </c>
      <c r="K195" s="73" t="s">
        <v>70</v>
      </c>
      <c r="L195" s="70" t="s">
        <v>111</v>
      </c>
      <c r="M195" s="74">
        <v>10288.5</v>
      </c>
      <c r="N195" s="32"/>
      <c r="O195" s="32">
        <f t="shared" si="33"/>
        <v>10288.5</v>
      </c>
      <c r="P195" s="74">
        <v>1254.8</v>
      </c>
      <c r="Q195" s="32"/>
      <c r="R195" s="32"/>
      <c r="S195" s="33">
        <f t="shared" si="34"/>
        <v>1800.4875</v>
      </c>
      <c r="T195" s="32">
        <f t="shared" si="35"/>
        <v>308.65499999999997</v>
      </c>
      <c r="U195" s="75">
        <f t="shared" si="36"/>
        <v>802.50359999999989</v>
      </c>
      <c r="V195" s="32">
        <f t="shared" si="37"/>
        <v>205.77</v>
      </c>
      <c r="W195" s="74">
        <v>3086.56</v>
      </c>
      <c r="X195" s="74">
        <v>366.5</v>
      </c>
      <c r="Y195" s="74">
        <v>49.86</v>
      </c>
      <c r="Z195" s="74">
        <v>585.78</v>
      </c>
      <c r="AA195" s="74">
        <v>0</v>
      </c>
      <c r="AB195" s="74">
        <v>0</v>
      </c>
      <c r="AC195" s="74">
        <v>0</v>
      </c>
      <c r="AD195" s="74">
        <v>0</v>
      </c>
      <c r="AE195" s="32">
        <v>0</v>
      </c>
      <c r="AF195" s="32">
        <f t="shared" si="38"/>
        <v>174.90450000000001</v>
      </c>
      <c r="AG195" s="32">
        <f t="shared" si="46"/>
        <v>4526.9400000000005</v>
      </c>
      <c r="AH195" s="32">
        <f t="shared" si="39"/>
        <v>10993.248</v>
      </c>
      <c r="AI195" s="32">
        <f t="shared" si="40"/>
        <v>22902.6</v>
      </c>
      <c r="AJ195" s="32">
        <v>5144.25</v>
      </c>
      <c r="AK195" s="32">
        <f t="shared" si="41"/>
        <v>5144.25</v>
      </c>
      <c r="AL195" s="32">
        <v>876.2</v>
      </c>
      <c r="AM195" s="32">
        <f t="shared" si="42"/>
        <v>1374.1559999999999</v>
      </c>
      <c r="AN195" s="32">
        <f t="shared" si="43"/>
        <v>2290.2599999999998</v>
      </c>
      <c r="AO195" s="32">
        <f t="shared" si="44"/>
        <v>6870.78</v>
      </c>
      <c r="AP195" s="32">
        <f t="shared" si="45"/>
        <v>4122.4679999999998</v>
      </c>
      <c r="AQ195" s="32">
        <v>3580.6</v>
      </c>
      <c r="AR195" s="32">
        <f>(M195+W195+X195)/30*30</f>
        <v>13741.56</v>
      </c>
      <c r="AS195" s="74"/>
      <c r="AT195" s="32"/>
      <c r="AU195" s="32"/>
      <c r="AV195" s="32"/>
      <c r="AW195" s="32"/>
      <c r="AX195" s="32"/>
      <c r="AY195" s="76">
        <f t="shared" si="47"/>
        <v>308659.15919999999</v>
      </c>
      <c r="AZ195" s="78"/>
      <c r="BA195" s="7"/>
      <c r="BB195" s="7"/>
    </row>
    <row r="196" spans="1:54" s="59" customFormat="1" x14ac:dyDescent="0.2">
      <c r="A196" s="24">
        <f t="shared" si="48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72">
        <v>38231</v>
      </c>
      <c r="G196" s="24"/>
      <c r="H196" s="71">
        <v>32</v>
      </c>
      <c r="I196" s="24" t="s">
        <v>102</v>
      </c>
      <c r="J196" s="70" t="s">
        <v>132</v>
      </c>
      <c r="K196" s="73" t="s">
        <v>70</v>
      </c>
      <c r="L196" s="70" t="s">
        <v>111</v>
      </c>
      <c r="M196" s="74">
        <v>12867.6</v>
      </c>
      <c r="N196" s="32"/>
      <c r="O196" s="32">
        <f t="shared" si="33"/>
        <v>12867.6</v>
      </c>
      <c r="P196" s="74">
        <v>1145.5999999999999</v>
      </c>
      <c r="Q196" s="32"/>
      <c r="R196" s="32"/>
      <c r="S196" s="33">
        <f t="shared" si="34"/>
        <v>2251.83</v>
      </c>
      <c r="T196" s="32">
        <f t="shared" si="35"/>
        <v>386.02800000000002</v>
      </c>
      <c r="U196" s="75">
        <f t="shared" si="36"/>
        <v>1003.6728000000001</v>
      </c>
      <c r="V196" s="32">
        <f t="shared" si="37"/>
        <v>257.35200000000003</v>
      </c>
      <c r="W196" s="74">
        <v>3860.28</v>
      </c>
      <c r="X196" s="74">
        <v>457.36</v>
      </c>
      <c r="Y196" s="74">
        <v>61.36</v>
      </c>
      <c r="Z196" s="74">
        <v>720.96</v>
      </c>
      <c r="AA196" s="74">
        <v>0</v>
      </c>
      <c r="AB196" s="74">
        <v>0</v>
      </c>
      <c r="AC196" s="74">
        <v>0</v>
      </c>
      <c r="AD196" s="74">
        <v>0</v>
      </c>
      <c r="AE196" s="32">
        <v>2722.68</v>
      </c>
      <c r="AF196" s="32">
        <f t="shared" si="38"/>
        <v>218.74920000000003</v>
      </c>
      <c r="AG196" s="32">
        <f t="shared" si="46"/>
        <v>5661.7440000000006</v>
      </c>
      <c r="AH196" s="32">
        <f t="shared" si="39"/>
        <v>13748.192000000003</v>
      </c>
      <c r="AI196" s="32">
        <f t="shared" si="40"/>
        <v>28642.066666666669</v>
      </c>
      <c r="AJ196" s="32">
        <v>6433.8</v>
      </c>
      <c r="AK196" s="32">
        <f t="shared" si="41"/>
        <v>6433.8</v>
      </c>
      <c r="AL196" s="32">
        <v>876.2</v>
      </c>
      <c r="AM196" s="32">
        <f t="shared" si="42"/>
        <v>1718.5240000000003</v>
      </c>
      <c r="AN196" s="32">
        <f t="shared" si="43"/>
        <v>2864.2066666666669</v>
      </c>
      <c r="AO196" s="32">
        <f t="shared" si="44"/>
        <v>8592.6200000000008</v>
      </c>
      <c r="AP196" s="32">
        <f t="shared" si="45"/>
        <v>5155.572000000001</v>
      </c>
      <c r="AQ196" s="32">
        <v>3580.6</v>
      </c>
      <c r="AR196" s="32">
        <f>(M196+W196+X196)/30*30</f>
        <v>17185.240000000002</v>
      </c>
      <c r="AS196" s="74"/>
      <c r="AT196" s="32"/>
      <c r="AU196" s="32"/>
      <c r="AV196" s="32"/>
      <c r="AW196" s="32"/>
      <c r="AX196" s="32"/>
      <c r="AY196" s="76">
        <f t="shared" si="47"/>
        <v>412334.22933333332</v>
      </c>
      <c r="AZ196" s="78"/>
      <c r="BA196" s="7"/>
      <c r="BB196" s="7"/>
    </row>
    <row r="197" spans="1:54" s="59" customFormat="1" x14ac:dyDescent="0.2">
      <c r="A197" s="24">
        <f t="shared" si="48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72">
        <v>38231</v>
      </c>
      <c r="G197" s="24"/>
      <c r="H197" s="71">
        <v>34</v>
      </c>
      <c r="I197" s="24" t="s">
        <v>102</v>
      </c>
      <c r="J197" s="70" t="s">
        <v>132</v>
      </c>
      <c r="K197" s="73" t="s">
        <v>70</v>
      </c>
      <c r="L197" s="70" t="s">
        <v>111</v>
      </c>
      <c r="M197" s="74">
        <v>13600.5</v>
      </c>
      <c r="N197" s="32"/>
      <c r="O197" s="32">
        <f t="shared" si="33"/>
        <v>13600.5</v>
      </c>
      <c r="P197" s="74">
        <v>1200.2</v>
      </c>
      <c r="Q197" s="32"/>
      <c r="R197" s="32"/>
      <c r="S197" s="33">
        <f t="shared" si="34"/>
        <v>2380.0874999999996</v>
      </c>
      <c r="T197" s="32">
        <f t="shared" si="35"/>
        <v>408.01499999999999</v>
      </c>
      <c r="U197" s="75">
        <f t="shared" si="36"/>
        <v>1060.8396</v>
      </c>
      <c r="V197" s="32">
        <f t="shared" si="37"/>
        <v>272.01</v>
      </c>
      <c r="W197" s="74">
        <v>4080.16</v>
      </c>
      <c r="X197" s="74">
        <v>483.76</v>
      </c>
      <c r="Y197" s="74">
        <v>65.16</v>
      </c>
      <c r="Z197" s="74">
        <v>766.02</v>
      </c>
      <c r="AA197" s="74">
        <v>0</v>
      </c>
      <c r="AB197" s="74">
        <v>0</v>
      </c>
      <c r="AC197" s="74">
        <v>0</v>
      </c>
      <c r="AD197" s="74">
        <v>0</v>
      </c>
      <c r="AE197" s="32">
        <v>0</v>
      </c>
      <c r="AF197" s="32">
        <f t="shared" si="38"/>
        <v>231.20850000000002</v>
      </c>
      <c r="AG197" s="32">
        <f t="shared" si="46"/>
        <v>5984.2199999999993</v>
      </c>
      <c r="AH197" s="32">
        <f t="shared" si="39"/>
        <v>14531.535999999998</v>
      </c>
      <c r="AI197" s="32">
        <f t="shared" si="40"/>
        <v>30274.033333333329</v>
      </c>
      <c r="AJ197" s="32">
        <v>6800.25</v>
      </c>
      <c r="AK197" s="32">
        <f t="shared" si="41"/>
        <v>6800.25</v>
      </c>
      <c r="AL197" s="32">
        <v>876.2</v>
      </c>
      <c r="AM197" s="32">
        <f t="shared" si="42"/>
        <v>1816.4419999999998</v>
      </c>
      <c r="AN197" s="32">
        <f t="shared" si="43"/>
        <v>3027.4033333333327</v>
      </c>
      <c r="AO197" s="32">
        <f t="shared" si="44"/>
        <v>9082.2099999999991</v>
      </c>
      <c r="AP197" s="32">
        <f t="shared" si="45"/>
        <v>5449.3259999999991</v>
      </c>
      <c r="AQ197" s="32">
        <v>3580.6</v>
      </c>
      <c r="AR197" s="32">
        <f>(M197+W197+X197)/30*30</f>
        <v>18164.419999999998</v>
      </c>
      <c r="AS197" s="74"/>
      <c r="AT197" s="32"/>
      <c r="AU197" s="32"/>
      <c r="AV197" s="32"/>
      <c r="AW197" s="32"/>
      <c r="AX197" s="32"/>
      <c r="AY197" s="76">
        <f t="shared" si="47"/>
        <v>400962.41786666663</v>
      </c>
      <c r="AZ197" s="78"/>
      <c r="BA197" s="7"/>
      <c r="BB197" s="7"/>
    </row>
    <row r="198" spans="1:54" s="59" customFormat="1" x14ac:dyDescent="0.2">
      <c r="A198" s="24">
        <f t="shared" si="48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72">
        <v>38397</v>
      </c>
      <c r="G198" s="24"/>
      <c r="H198" s="71">
        <v>26</v>
      </c>
      <c r="I198" s="24" t="s">
        <v>102</v>
      </c>
      <c r="J198" s="70" t="s">
        <v>137</v>
      </c>
      <c r="K198" s="73" t="s">
        <v>70</v>
      </c>
      <c r="L198" s="70" t="s">
        <v>111</v>
      </c>
      <c r="M198" s="74">
        <v>10288.5</v>
      </c>
      <c r="N198" s="32"/>
      <c r="O198" s="32">
        <f t="shared" si="33"/>
        <v>10288.5</v>
      </c>
      <c r="P198" s="74">
        <v>1254.8</v>
      </c>
      <c r="Q198" s="32"/>
      <c r="R198" s="32"/>
      <c r="S198" s="33">
        <f t="shared" si="34"/>
        <v>1800.4875</v>
      </c>
      <c r="T198" s="32">
        <f t="shared" si="35"/>
        <v>308.65499999999997</v>
      </c>
      <c r="U198" s="75">
        <f t="shared" si="36"/>
        <v>790.15679999999998</v>
      </c>
      <c r="V198" s="32">
        <f t="shared" si="37"/>
        <v>205.77</v>
      </c>
      <c r="W198" s="74">
        <v>2880.78</v>
      </c>
      <c r="X198" s="74">
        <v>366.5</v>
      </c>
      <c r="Y198" s="74">
        <v>49.84</v>
      </c>
      <c r="Z198" s="74">
        <v>585.78</v>
      </c>
      <c r="AA198" s="74">
        <v>0</v>
      </c>
      <c r="AB198" s="74">
        <v>0</v>
      </c>
      <c r="AC198" s="74">
        <v>0</v>
      </c>
      <c r="AD198" s="74">
        <v>0</v>
      </c>
      <c r="AE198" s="32">
        <v>0</v>
      </c>
      <c r="AF198" s="32">
        <f t="shared" si="38"/>
        <v>174.90450000000001</v>
      </c>
      <c r="AG198" s="32">
        <f t="shared" si="46"/>
        <v>4526.9400000000005</v>
      </c>
      <c r="AH198" s="32">
        <f t="shared" si="39"/>
        <v>10828.624</v>
      </c>
      <c r="AI198" s="32">
        <f t="shared" si="40"/>
        <v>22559.633333333335</v>
      </c>
      <c r="AJ198" s="32">
        <v>5144.25</v>
      </c>
      <c r="AK198" s="32">
        <f t="shared" si="41"/>
        <v>5144.25</v>
      </c>
      <c r="AL198" s="32">
        <v>876.2</v>
      </c>
      <c r="AM198" s="32">
        <f t="shared" si="42"/>
        <v>1353.578</v>
      </c>
      <c r="AN198" s="32">
        <f t="shared" si="43"/>
        <v>2255.9633333333336</v>
      </c>
      <c r="AO198" s="32">
        <f t="shared" si="44"/>
        <v>6767.89</v>
      </c>
      <c r="AP198" s="32">
        <f t="shared" si="45"/>
        <v>4060.7340000000004</v>
      </c>
      <c r="AQ198" s="32">
        <v>3580.6</v>
      </c>
      <c r="AR198" s="32"/>
      <c r="AS198" s="74"/>
      <c r="AT198" s="32"/>
      <c r="AU198" s="32"/>
      <c r="AV198" s="32"/>
      <c r="AW198" s="32"/>
      <c r="AX198" s="32"/>
      <c r="AY198" s="76">
        <f t="shared" si="47"/>
        <v>291572.74826666666</v>
      </c>
      <c r="AZ198" s="78"/>
      <c r="BA198" s="7"/>
      <c r="BB198" s="7"/>
    </row>
    <row r="199" spans="1:54" s="59" customFormat="1" x14ac:dyDescent="0.2">
      <c r="A199" s="24">
        <f t="shared" si="48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72">
        <v>38397</v>
      </c>
      <c r="G199" s="24"/>
      <c r="H199" s="71">
        <v>25</v>
      </c>
      <c r="I199" s="24" t="s">
        <v>102</v>
      </c>
      <c r="J199" s="70" t="s">
        <v>103</v>
      </c>
      <c r="K199" s="73" t="s">
        <v>70</v>
      </c>
      <c r="L199" s="70" t="s">
        <v>111</v>
      </c>
      <c r="M199" s="74">
        <v>9161.4</v>
      </c>
      <c r="N199" s="32"/>
      <c r="O199" s="32">
        <f t="shared" ref="O199:O261" si="49">M199+N199</f>
        <v>9161.4</v>
      </c>
      <c r="P199" s="74">
        <v>682.5</v>
      </c>
      <c r="Q199" s="32"/>
      <c r="R199" s="32"/>
      <c r="S199" s="33">
        <f t="shared" si="34"/>
        <v>1603.2449999999999</v>
      </c>
      <c r="T199" s="32">
        <f t="shared" si="35"/>
        <v>274.84199999999998</v>
      </c>
      <c r="U199" s="75">
        <f t="shared" si="36"/>
        <v>703.59599999999989</v>
      </c>
      <c r="V199" s="32">
        <f t="shared" si="37"/>
        <v>183.22800000000001</v>
      </c>
      <c r="W199" s="74">
        <v>2565.1999999999998</v>
      </c>
      <c r="X199" s="74">
        <v>330</v>
      </c>
      <c r="Y199" s="74">
        <v>47.5</v>
      </c>
      <c r="Z199" s="74">
        <v>563.26</v>
      </c>
      <c r="AA199" s="74">
        <v>0</v>
      </c>
      <c r="AB199" s="74">
        <v>0</v>
      </c>
      <c r="AC199" s="74">
        <v>0</v>
      </c>
      <c r="AD199" s="74">
        <v>0</v>
      </c>
      <c r="AE199" s="32">
        <v>0</v>
      </c>
      <c r="AF199" s="32">
        <f t="shared" si="38"/>
        <v>155.74379999999999</v>
      </c>
      <c r="AG199" s="32">
        <f t="shared" si="46"/>
        <v>4031.0160000000001</v>
      </c>
      <c r="AH199" s="32">
        <f t="shared" si="39"/>
        <v>9645.2799999999988</v>
      </c>
      <c r="AI199" s="32">
        <f t="shared" si="40"/>
        <v>20094.333333333328</v>
      </c>
      <c r="AJ199" s="32">
        <v>4580.7</v>
      </c>
      <c r="AK199" s="32">
        <f t="shared" si="41"/>
        <v>4580.7</v>
      </c>
      <c r="AL199" s="32">
        <v>876.2</v>
      </c>
      <c r="AM199" s="32">
        <f t="shared" si="42"/>
        <v>1205.6599999999999</v>
      </c>
      <c r="AN199" s="32">
        <f t="shared" si="43"/>
        <v>2009.4333333333329</v>
      </c>
      <c r="AO199" s="32">
        <f t="shared" si="44"/>
        <v>6028.2999999999993</v>
      </c>
      <c r="AP199" s="32">
        <f t="shared" si="45"/>
        <v>3616.9799999999996</v>
      </c>
      <c r="AQ199" s="32">
        <v>3580.6</v>
      </c>
      <c r="AR199" s="32"/>
      <c r="AS199" s="74"/>
      <c r="AT199" s="32"/>
      <c r="AU199" s="32"/>
      <c r="AV199" s="32"/>
      <c r="AW199" s="32"/>
      <c r="AX199" s="32"/>
      <c r="AY199" s="76">
        <f t="shared" si="47"/>
        <v>255495.38026666665</v>
      </c>
      <c r="AZ199" s="78"/>
      <c r="BA199" s="7"/>
      <c r="BB199" s="7"/>
    </row>
    <row r="200" spans="1:54" s="59" customFormat="1" x14ac:dyDescent="0.2">
      <c r="A200" s="24">
        <f t="shared" si="48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72">
        <v>38397</v>
      </c>
      <c r="G200" s="24"/>
      <c r="H200" s="71">
        <v>32</v>
      </c>
      <c r="I200" s="24" t="s">
        <v>102</v>
      </c>
      <c r="J200" s="70" t="s">
        <v>132</v>
      </c>
      <c r="K200" s="73" t="s">
        <v>70</v>
      </c>
      <c r="L200" s="70" t="s">
        <v>111</v>
      </c>
      <c r="M200" s="74">
        <v>12867.6</v>
      </c>
      <c r="N200" s="32"/>
      <c r="O200" s="32">
        <f t="shared" si="49"/>
        <v>12867.6</v>
      </c>
      <c r="P200" s="74">
        <v>1145.5999999999999</v>
      </c>
      <c r="Q200" s="32"/>
      <c r="R200" s="32"/>
      <c r="S200" s="33">
        <f t="shared" ref="S200:S263" si="50">(M200*17.5%)</f>
        <v>2251.83</v>
      </c>
      <c r="T200" s="32">
        <f t="shared" ref="T200:T263" si="51">M200*3%</f>
        <v>386.02800000000002</v>
      </c>
      <c r="U200" s="75">
        <f t="shared" ref="U200:U263" si="52">(M200+W200)*6%</f>
        <v>988.23119999999994</v>
      </c>
      <c r="V200" s="32">
        <f t="shared" ref="V200:V263" si="53">M200*2%</f>
        <v>257.35200000000003</v>
      </c>
      <c r="W200" s="74">
        <v>3602.92</v>
      </c>
      <c r="X200" s="74">
        <v>457.36</v>
      </c>
      <c r="Y200" s="74">
        <v>61.36</v>
      </c>
      <c r="Z200" s="74">
        <v>720.96</v>
      </c>
      <c r="AA200" s="74">
        <v>0</v>
      </c>
      <c r="AB200" s="74">
        <v>0</v>
      </c>
      <c r="AC200" s="74">
        <v>0</v>
      </c>
      <c r="AD200" s="74">
        <v>0</v>
      </c>
      <c r="AE200" s="32">
        <v>0</v>
      </c>
      <c r="AF200" s="32">
        <f t="shared" ref="AF200:AF263" si="54">M200*1.7%</f>
        <v>218.74920000000003</v>
      </c>
      <c r="AG200" s="32">
        <f t="shared" si="46"/>
        <v>5661.7440000000006</v>
      </c>
      <c r="AH200" s="32">
        <f t="shared" ref="AH200:AH263" si="55">(M200+W200+X200)/30*24</f>
        <v>13542.304000000002</v>
      </c>
      <c r="AI200" s="32">
        <f t="shared" ref="AI200:AI263" si="56">(M200+W200+X200)/30*50</f>
        <v>28213.133333333339</v>
      </c>
      <c r="AJ200" s="32">
        <v>6433.8</v>
      </c>
      <c r="AK200" s="32">
        <f t="shared" ref="AK200:AK263" si="57">(M200/30)*15</f>
        <v>6433.8</v>
      </c>
      <c r="AL200" s="32">
        <v>876.2</v>
      </c>
      <c r="AM200" s="32">
        <f t="shared" ref="AM200:AM263" si="58">(M200+W200+X200)/30*3</f>
        <v>1692.7880000000002</v>
      </c>
      <c r="AN200" s="32">
        <f t="shared" ref="AN200:AN263" si="59">(M200+W200+X200)/30*5</f>
        <v>2821.3133333333335</v>
      </c>
      <c r="AO200" s="32">
        <f t="shared" ref="AO200:AO263" si="60">(M200+W200+X200)/30*15</f>
        <v>8463.94</v>
      </c>
      <c r="AP200" s="32">
        <f t="shared" ref="AP200:AP263" si="61">(M200+W200+X200)/30*9</f>
        <v>5078.3640000000005</v>
      </c>
      <c r="AQ200" s="32">
        <v>3580.6</v>
      </c>
      <c r="AR200" s="32"/>
      <c r="AS200" s="74"/>
      <c r="AT200" s="32"/>
      <c r="AU200" s="32"/>
      <c r="AV200" s="32"/>
      <c r="AW200" s="32"/>
      <c r="AX200" s="32"/>
      <c r="AY200" s="76">
        <f t="shared" si="47"/>
        <v>358293.87146666663</v>
      </c>
      <c r="AZ200" s="78"/>
      <c r="BA200" s="7"/>
      <c r="BB200" s="7"/>
    </row>
    <row r="201" spans="1:54" s="59" customFormat="1" x14ac:dyDescent="0.2">
      <c r="A201" s="24">
        <f t="shared" si="48"/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72">
        <v>38580</v>
      </c>
      <c r="G201" s="24"/>
      <c r="H201" s="71">
        <v>35</v>
      </c>
      <c r="I201" s="24" t="s">
        <v>102</v>
      </c>
      <c r="J201" s="70" t="s">
        <v>103</v>
      </c>
      <c r="K201" s="73" t="s">
        <v>70</v>
      </c>
      <c r="L201" s="70" t="s">
        <v>111</v>
      </c>
      <c r="M201" s="74">
        <v>12825.9</v>
      </c>
      <c r="N201" s="32"/>
      <c r="O201" s="32">
        <f t="shared" si="49"/>
        <v>12825.9</v>
      </c>
      <c r="P201" s="74">
        <v>955.5</v>
      </c>
      <c r="Q201" s="32"/>
      <c r="R201" s="32"/>
      <c r="S201" s="33">
        <f t="shared" si="50"/>
        <v>2244.5324999999998</v>
      </c>
      <c r="T201" s="32">
        <f t="shared" si="51"/>
        <v>384.77699999999999</v>
      </c>
      <c r="U201" s="75">
        <f t="shared" si="52"/>
        <v>985.02959999999996</v>
      </c>
      <c r="V201" s="32">
        <f t="shared" si="53"/>
        <v>256.51799999999997</v>
      </c>
      <c r="W201" s="74">
        <v>3591.26</v>
      </c>
      <c r="X201" s="74">
        <v>462</v>
      </c>
      <c r="Y201" s="74">
        <v>66.5</v>
      </c>
      <c r="Z201" s="74">
        <v>788.56</v>
      </c>
      <c r="AA201" s="74">
        <v>0</v>
      </c>
      <c r="AB201" s="74">
        <v>0</v>
      </c>
      <c r="AC201" s="74">
        <v>0</v>
      </c>
      <c r="AD201" s="74">
        <v>0</v>
      </c>
      <c r="AE201" s="32">
        <v>0</v>
      </c>
      <c r="AF201" s="32">
        <f t="shared" si="54"/>
        <v>218.0403</v>
      </c>
      <c r="AG201" s="32">
        <f t="shared" ref="AG201:AG264" si="62">(M201*4%)*11</f>
        <v>5643.3959999999997</v>
      </c>
      <c r="AH201" s="32">
        <f t="shared" si="55"/>
        <v>13503.327999999998</v>
      </c>
      <c r="AI201" s="32">
        <f t="shared" si="56"/>
        <v>28131.933333333331</v>
      </c>
      <c r="AJ201" s="32">
        <v>6412.95</v>
      </c>
      <c r="AK201" s="32">
        <f t="shared" si="57"/>
        <v>6412.95</v>
      </c>
      <c r="AL201" s="32">
        <v>876.2</v>
      </c>
      <c r="AM201" s="32">
        <f t="shared" si="58"/>
        <v>1687.9159999999997</v>
      </c>
      <c r="AN201" s="32">
        <f t="shared" si="59"/>
        <v>2813.1933333333332</v>
      </c>
      <c r="AO201" s="32">
        <f t="shared" si="60"/>
        <v>8439.58</v>
      </c>
      <c r="AP201" s="32">
        <f t="shared" si="61"/>
        <v>5063.7479999999996</v>
      </c>
      <c r="AQ201" s="32">
        <v>3580.6</v>
      </c>
      <c r="AR201" s="32"/>
      <c r="AS201" s="74"/>
      <c r="AT201" s="32"/>
      <c r="AU201" s="32"/>
      <c r="AV201" s="32"/>
      <c r="AW201" s="32"/>
      <c r="AX201" s="32"/>
      <c r="AY201" s="76">
        <f t="shared" ref="AY201:AY264" si="63">(O201+P201+Q201+R201+S201+T201+U201+V201+W201+X201+Y201+Z201+AA201+AB201+AC201+AD201+AE201+AF201)*12+(AG201+AH201+AI201+AJ201+AK201+AL201+AM201+AN201+AO201+AP201+AQ201+AR201+AS201+AT201+AU201+AV201+AW201+AX201)</f>
        <v>355909.20346666663</v>
      </c>
      <c r="AZ201" s="78"/>
      <c r="BA201" s="7"/>
      <c r="BB201" s="7"/>
    </row>
    <row r="202" spans="1:54" s="59" customFormat="1" x14ac:dyDescent="0.2">
      <c r="A202" s="24">
        <f t="shared" ref="A202:A265" si="64">A201+1</f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72">
        <v>38945</v>
      </c>
      <c r="G202" s="24"/>
      <c r="H202" s="71">
        <v>29</v>
      </c>
      <c r="I202" s="24" t="s">
        <v>102</v>
      </c>
      <c r="J202" s="70" t="s">
        <v>103</v>
      </c>
      <c r="K202" s="73" t="s">
        <v>70</v>
      </c>
      <c r="L202" s="70" t="s">
        <v>111</v>
      </c>
      <c r="M202" s="74">
        <v>10627.2</v>
      </c>
      <c r="N202" s="32"/>
      <c r="O202" s="32">
        <f t="shared" si="49"/>
        <v>10627.2</v>
      </c>
      <c r="P202" s="74">
        <v>791.7</v>
      </c>
      <c r="Q202" s="32"/>
      <c r="R202" s="32"/>
      <c r="S202" s="33">
        <f t="shared" si="50"/>
        <v>1859.76</v>
      </c>
      <c r="T202" s="32">
        <f t="shared" si="51"/>
        <v>318.81600000000003</v>
      </c>
      <c r="U202" s="75">
        <f t="shared" si="52"/>
        <v>803.41679999999997</v>
      </c>
      <c r="V202" s="32">
        <f t="shared" si="53"/>
        <v>212.54400000000001</v>
      </c>
      <c r="W202" s="74">
        <v>2763.08</v>
      </c>
      <c r="X202" s="74">
        <v>382.8</v>
      </c>
      <c r="Y202" s="74">
        <v>55.1</v>
      </c>
      <c r="Z202" s="74">
        <v>653.38</v>
      </c>
      <c r="AA202" s="74">
        <v>0</v>
      </c>
      <c r="AB202" s="74">
        <v>0</v>
      </c>
      <c r="AC202" s="74">
        <v>0</v>
      </c>
      <c r="AD202" s="74">
        <v>0</v>
      </c>
      <c r="AE202" s="32">
        <v>0</v>
      </c>
      <c r="AF202" s="32">
        <f t="shared" si="54"/>
        <v>180.66240000000002</v>
      </c>
      <c r="AG202" s="32">
        <f t="shared" si="62"/>
        <v>4675.9679999999998</v>
      </c>
      <c r="AH202" s="32">
        <f t="shared" si="55"/>
        <v>11018.464</v>
      </c>
      <c r="AI202" s="32">
        <f t="shared" si="56"/>
        <v>22955.133333333331</v>
      </c>
      <c r="AJ202" s="32">
        <v>5313.6</v>
      </c>
      <c r="AK202" s="32">
        <f t="shared" si="57"/>
        <v>5313.6</v>
      </c>
      <c r="AL202" s="32">
        <v>876.2</v>
      </c>
      <c r="AM202" s="32">
        <f t="shared" si="58"/>
        <v>1377.308</v>
      </c>
      <c r="AN202" s="32">
        <f t="shared" si="59"/>
        <v>2295.5133333333333</v>
      </c>
      <c r="AO202" s="32">
        <f t="shared" si="60"/>
        <v>6886.54</v>
      </c>
      <c r="AP202" s="32">
        <f t="shared" si="61"/>
        <v>4131.924</v>
      </c>
      <c r="AQ202" s="32">
        <v>3580.6</v>
      </c>
      <c r="AR202" s="32"/>
      <c r="AS202" s="74"/>
      <c r="AT202" s="32"/>
      <c r="AU202" s="32"/>
      <c r="AV202" s="32"/>
      <c r="AW202" s="32"/>
      <c r="AX202" s="32"/>
      <c r="AY202" s="76">
        <f t="shared" si="63"/>
        <v>292206.36106666666</v>
      </c>
      <c r="AZ202" s="78"/>
      <c r="BA202" s="7"/>
      <c r="BB202" s="7"/>
    </row>
    <row r="203" spans="1:54" s="59" customFormat="1" x14ac:dyDescent="0.2">
      <c r="A203" s="24">
        <f t="shared" si="64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72">
        <v>39129</v>
      </c>
      <c r="G203" s="24"/>
      <c r="H203" s="71">
        <v>30</v>
      </c>
      <c r="I203" s="24" t="s">
        <v>102</v>
      </c>
      <c r="J203" s="70" t="s">
        <v>139</v>
      </c>
      <c r="K203" s="73" t="s">
        <v>70</v>
      </c>
      <c r="L203" s="70" t="s">
        <v>111</v>
      </c>
      <c r="M203" s="74">
        <v>12861.6</v>
      </c>
      <c r="N203" s="32"/>
      <c r="O203" s="32">
        <f t="shared" si="49"/>
        <v>12861.6</v>
      </c>
      <c r="P203" s="74">
        <v>1364</v>
      </c>
      <c r="Q203" s="32"/>
      <c r="R203" s="32"/>
      <c r="S203" s="33">
        <f t="shared" si="50"/>
        <v>2250.7799999999997</v>
      </c>
      <c r="T203" s="32">
        <f t="shared" si="51"/>
        <v>385.84800000000001</v>
      </c>
      <c r="U203" s="75">
        <f t="shared" si="52"/>
        <v>956.90280000000007</v>
      </c>
      <c r="V203" s="32">
        <f t="shared" si="53"/>
        <v>257.23200000000003</v>
      </c>
      <c r="W203" s="74">
        <v>3086.78</v>
      </c>
      <c r="X203" s="74">
        <v>449.5</v>
      </c>
      <c r="Y203" s="74">
        <v>62.46</v>
      </c>
      <c r="Z203" s="74">
        <v>675.9</v>
      </c>
      <c r="AA203" s="74">
        <v>0</v>
      </c>
      <c r="AB203" s="74">
        <v>0</v>
      </c>
      <c r="AC203" s="74">
        <v>0</v>
      </c>
      <c r="AD203" s="74">
        <v>0</v>
      </c>
      <c r="AE203" s="32">
        <v>0</v>
      </c>
      <c r="AF203" s="32">
        <f t="shared" si="54"/>
        <v>218.64720000000003</v>
      </c>
      <c r="AG203" s="32">
        <f t="shared" si="62"/>
        <v>5659.1040000000003</v>
      </c>
      <c r="AH203" s="32">
        <f t="shared" si="55"/>
        <v>13118.304</v>
      </c>
      <c r="AI203" s="32">
        <f t="shared" si="56"/>
        <v>27329.8</v>
      </c>
      <c r="AJ203" s="32">
        <v>6430.8</v>
      </c>
      <c r="AK203" s="32">
        <f t="shared" si="57"/>
        <v>6430.8</v>
      </c>
      <c r="AL203" s="32">
        <v>876.2</v>
      </c>
      <c r="AM203" s="32">
        <f t="shared" si="58"/>
        <v>1639.788</v>
      </c>
      <c r="AN203" s="32">
        <f t="shared" si="59"/>
        <v>2732.98</v>
      </c>
      <c r="AO203" s="32">
        <f t="shared" si="60"/>
        <v>8198.94</v>
      </c>
      <c r="AP203" s="32">
        <f t="shared" si="61"/>
        <v>4919.3639999999996</v>
      </c>
      <c r="AQ203" s="32">
        <v>3580.6</v>
      </c>
      <c r="AR203" s="32"/>
      <c r="AS203" s="74"/>
      <c r="AT203" s="32"/>
      <c r="AU203" s="32"/>
      <c r="AV203" s="32"/>
      <c r="AW203" s="32"/>
      <c r="AX203" s="32"/>
      <c r="AY203" s="76">
        <f t="shared" si="63"/>
        <v>351752.48000000004</v>
      </c>
      <c r="AZ203" s="78"/>
      <c r="BA203" s="7"/>
      <c r="BB203" s="7"/>
    </row>
    <row r="204" spans="1:54" s="59" customFormat="1" x14ac:dyDescent="0.2">
      <c r="A204" s="24">
        <f t="shared" si="64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72">
        <v>39356</v>
      </c>
      <c r="G204" s="24"/>
      <c r="H204" s="71">
        <v>25</v>
      </c>
      <c r="I204" s="24" t="s">
        <v>102</v>
      </c>
      <c r="J204" s="70" t="s">
        <v>103</v>
      </c>
      <c r="K204" s="73" t="s">
        <v>70</v>
      </c>
      <c r="L204" s="70" t="s">
        <v>111</v>
      </c>
      <c r="M204" s="74">
        <v>9161.4</v>
      </c>
      <c r="N204" s="32"/>
      <c r="O204" s="32">
        <f t="shared" si="49"/>
        <v>9161.4</v>
      </c>
      <c r="P204" s="74">
        <v>682.5</v>
      </c>
      <c r="Q204" s="32"/>
      <c r="R204" s="32"/>
      <c r="S204" s="33">
        <f t="shared" si="50"/>
        <v>1603.2449999999999</v>
      </c>
      <c r="T204" s="32">
        <f t="shared" si="51"/>
        <v>274.84199999999998</v>
      </c>
      <c r="U204" s="75">
        <f t="shared" si="52"/>
        <v>670.61399999999992</v>
      </c>
      <c r="V204" s="32">
        <f t="shared" si="53"/>
        <v>183.22800000000001</v>
      </c>
      <c r="W204" s="74">
        <v>2015.5</v>
      </c>
      <c r="X204" s="74">
        <v>330</v>
      </c>
      <c r="Y204" s="74">
        <v>47.5</v>
      </c>
      <c r="Z204" s="74">
        <v>563.26</v>
      </c>
      <c r="AA204" s="74">
        <v>0</v>
      </c>
      <c r="AB204" s="74">
        <v>0</v>
      </c>
      <c r="AC204" s="74">
        <v>0</v>
      </c>
      <c r="AD204" s="74">
        <v>0</v>
      </c>
      <c r="AE204" s="32">
        <v>0</v>
      </c>
      <c r="AF204" s="32">
        <f t="shared" si="54"/>
        <v>155.74379999999999</v>
      </c>
      <c r="AG204" s="32">
        <f t="shared" si="62"/>
        <v>4031.0160000000001</v>
      </c>
      <c r="AH204" s="32">
        <f t="shared" si="55"/>
        <v>9205.52</v>
      </c>
      <c r="AI204" s="32">
        <f t="shared" si="56"/>
        <v>19178.166666666668</v>
      </c>
      <c r="AJ204" s="32">
        <v>4580.7</v>
      </c>
      <c r="AK204" s="32">
        <f t="shared" si="57"/>
        <v>4580.7</v>
      </c>
      <c r="AL204" s="32">
        <v>876.2</v>
      </c>
      <c r="AM204" s="32">
        <f t="shared" si="58"/>
        <v>1150.69</v>
      </c>
      <c r="AN204" s="32">
        <f t="shared" si="59"/>
        <v>1917.8166666666666</v>
      </c>
      <c r="AO204" s="32">
        <f t="shared" si="60"/>
        <v>5753.45</v>
      </c>
      <c r="AP204" s="32">
        <f t="shared" si="61"/>
        <v>3452.07</v>
      </c>
      <c r="AQ204" s="32">
        <v>3580.6</v>
      </c>
      <c r="AR204" s="32"/>
      <c r="AS204" s="74"/>
      <c r="AT204" s="32"/>
      <c r="AU204" s="32"/>
      <c r="AV204" s="32"/>
      <c r="AW204" s="32"/>
      <c r="AX204" s="32"/>
      <c r="AY204" s="76">
        <f t="shared" si="63"/>
        <v>246560.92293333332</v>
      </c>
      <c r="AZ204" s="78"/>
      <c r="BA204" s="7"/>
      <c r="BB204" s="7"/>
    </row>
    <row r="205" spans="1:54" s="59" customFormat="1" x14ac:dyDescent="0.2">
      <c r="A205" s="24">
        <f t="shared" si="64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72">
        <v>39860</v>
      </c>
      <c r="G205" s="24"/>
      <c r="H205" s="71">
        <v>14</v>
      </c>
      <c r="I205" s="24" t="s">
        <v>102</v>
      </c>
      <c r="J205" s="70" t="s">
        <v>103</v>
      </c>
      <c r="K205" s="73" t="s">
        <v>70</v>
      </c>
      <c r="L205" s="70" t="s">
        <v>111</v>
      </c>
      <c r="M205" s="74">
        <v>5130.3</v>
      </c>
      <c r="N205" s="32"/>
      <c r="O205" s="32">
        <f t="shared" si="49"/>
        <v>5130.3</v>
      </c>
      <c r="P205" s="74">
        <v>382.2</v>
      </c>
      <c r="Q205" s="32"/>
      <c r="R205" s="32"/>
      <c r="S205" s="33">
        <f t="shared" si="50"/>
        <v>897.80250000000001</v>
      </c>
      <c r="T205" s="32">
        <f t="shared" si="51"/>
        <v>153.90899999999999</v>
      </c>
      <c r="U205" s="75">
        <f t="shared" si="52"/>
        <v>369.38160000000005</v>
      </c>
      <c r="V205" s="32">
        <f t="shared" si="53"/>
        <v>102.60600000000001</v>
      </c>
      <c r="W205" s="74">
        <v>1026.06</v>
      </c>
      <c r="X205" s="74">
        <v>184.8</v>
      </c>
      <c r="Y205" s="74">
        <v>26.6</v>
      </c>
      <c r="Z205" s="74">
        <v>315.42</v>
      </c>
      <c r="AA205" s="74">
        <v>0</v>
      </c>
      <c r="AB205" s="74">
        <v>0</v>
      </c>
      <c r="AC205" s="74">
        <v>0</v>
      </c>
      <c r="AD205" s="74">
        <v>0</v>
      </c>
      <c r="AE205" s="32">
        <v>0</v>
      </c>
      <c r="AF205" s="32">
        <f t="shared" si="54"/>
        <v>87.215100000000007</v>
      </c>
      <c r="AG205" s="32">
        <f t="shared" si="62"/>
        <v>2257.3320000000003</v>
      </c>
      <c r="AH205" s="32">
        <f t="shared" si="55"/>
        <v>5072.9279999999999</v>
      </c>
      <c r="AI205" s="32">
        <f t="shared" si="56"/>
        <v>10568.6</v>
      </c>
      <c r="AJ205" s="32">
        <v>2565.15</v>
      </c>
      <c r="AK205" s="32">
        <f t="shared" si="57"/>
        <v>2565.15</v>
      </c>
      <c r="AL205" s="32">
        <v>876.2</v>
      </c>
      <c r="AM205" s="32">
        <f t="shared" si="58"/>
        <v>634.11599999999999</v>
      </c>
      <c r="AN205" s="32">
        <f t="shared" si="59"/>
        <v>1056.8600000000001</v>
      </c>
      <c r="AO205" s="32">
        <f t="shared" si="60"/>
        <v>3170.5800000000004</v>
      </c>
      <c r="AP205" s="32">
        <f t="shared" si="61"/>
        <v>1902.3480000000002</v>
      </c>
      <c r="AQ205" s="32">
        <v>2614.85</v>
      </c>
      <c r="AR205" s="32">
        <f>(M205+W205+X205)/30*20</f>
        <v>4227.4400000000005</v>
      </c>
      <c r="AS205" s="74"/>
      <c r="AT205" s="32"/>
      <c r="AU205" s="32"/>
      <c r="AV205" s="32"/>
      <c r="AW205" s="32"/>
      <c r="AX205" s="32"/>
      <c r="AY205" s="76">
        <f t="shared" si="63"/>
        <v>141627.08439999999</v>
      </c>
      <c r="AZ205" s="78"/>
      <c r="BA205" s="7"/>
      <c r="BB205" s="7"/>
    </row>
    <row r="206" spans="1:54" s="59" customFormat="1" x14ac:dyDescent="0.2">
      <c r="A206" s="24">
        <f t="shared" si="64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72">
        <v>39489</v>
      </c>
      <c r="G206" s="24"/>
      <c r="H206" s="71">
        <v>23</v>
      </c>
      <c r="I206" s="24" t="s">
        <v>102</v>
      </c>
      <c r="J206" s="70" t="s">
        <v>108</v>
      </c>
      <c r="K206" s="73" t="s">
        <v>70</v>
      </c>
      <c r="L206" s="70" t="s">
        <v>111</v>
      </c>
      <c r="M206" s="74">
        <v>9534.6</v>
      </c>
      <c r="N206" s="32"/>
      <c r="O206" s="32">
        <f t="shared" si="49"/>
        <v>9534.6</v>
      </c>
      <c r="P206" s="74">
        <v>627.9</v>
      </c>
      <c r="Q206" s="32"/>
      <c r="R206" s="32"/>
      <c r="S206" s="33">
        <f t="shared" si="50"/>
        <v>1668.5550000000001</v>
      </c>
      <c r="T206" s="32">
        <f t="shared" si="51"/>
        <v>286.03800000000001</v>
      </c>
      <c r="U206" s="75">
        <f t="shared" si="52"/>
        <v>697.93320000000006</v>
      </c>
      <c r="V206" s="32">
        <f t="shared" si="53"/>
        <v>190.69200000000001</v>
      </c>
      <c r="W206" s="74">
        <v>2097.62</v>
      </c>
      <c r="X206" s="74">
        <v>331.2</v>
      </c>
      <c r="Y206" s="74">
        <v>49.44</v>
      </c>
      <c r="Z206" s="74">
        <v>518.20000000000005</v>
      </c>
      <c r="AA206" s="74">
        <v>0</v>
      </c>
      <c r="AB206" s="74">
        <v>0</v>
      </c>
      <c r="AC206" s="74">
        <v>0</v>
      </c>
      <c r="AD206" s="74">
        <v>0</v>
      </c>
      <c r="AE206" s="32">
        <v>0</v>
      </c>
      <c r="AF206" s="32">
        <f t="shared" si="54"/>
        <v>162.08820000000003</v>
      </c>
      <c r="AG206" s="32">
        <f t="shared" si="62"/>
        <v>4195.2240000000002</v>
      </c>
      <c r="AH206" s="32">
        <f t="shared" si="55"/>
        <v>9570.7360000000008</v>
      </c>
      <c r="AI206" s="32">
        <f t="shared" si="56"/>
        <v>19939.033333333336</v>
      </c>
      <c r="AJ206" s="32">
        <v>4767.3</v>
      </c>
      <c r="AK206" s="32">
        <f t="shared" si="57"/>
        <v>4767.3</v>
      </c>
      <c r="AL206" s="32">
        <v>876.2</v>
      </c>
      <c r="AM206" s="32">
        <f t="shared" si="58"/>
        <v>1196.3420000000001</v>
      </c>
      <c r="AN206" s="32">
        <f t="shared" si="59"/>
        <v>1993.9033333333336</v>
      </c>
      <c r="AO206" s="32">
        <f t="shared" si="60"/>
        <v>5981.7100000000009</v>
      </c>
      <c r="AP206" s="32">
        <f t="shared" si="61"/>
        <v>3589.0260000000003</v>
      </c>
      <c r="AQ206" s="32">
        <v>3580.6</v>
      </c>
      <c r="AR206" s="32"/>
      <c r="AS206" s="74"/>
      <c r="AT206" s="32"/>
      <c r="AU206" s="32"/>
      <c r="AV206" s="32"/>
      <c r="AW206" s="32"/>
      <c r="AX206" s="32"/>
      <c r="AY206" s="76">
        <f t="shared" si="63"/>
        <v>254428.57146666668</v>
      </c>
      <c r="AZ206" s="78"/>
      <c r="BA206" s="7"/>
      <c r="BB206" s="7"/>
    </row>
    <row r="207" spans="1:54" s="59" customFormat="1" x14ac:dyDescent="0.2">
      <c r="A207" s="24">
        <f t="shared" si="64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72">
        <v>39853</v>
      </c>
      <c r="G207" s="24"/>
      <c r="H207" s="71">
        <v>15</v>
      </c>
      <c r="I207" s="24" t="s">
        <v>102</v>
      </c>
      <c r="J207" s="70" t="s">
        <v>103</v>
      </c>
      <c r="K207" s="73" t="s">
        <v>70</v>
      </c>
      <c r="L207" s="70" t="s">
        <v>111</v>
      </c>
      <c r="M207" s="74">
        <v>5496.9</v>
      </c>
      <c r="N207" s="32"/>
      <c r="O207" s="32">
        <f t="shared" si="49"/>
        <v>5496.9</v>
      </c>
      <c r="P207" s="74">
        <v>409.5</v>
      </c>
      <c r="Q207" s="32"/>
      <c r="R207" s="32"/>
      <c r="S207" s="33">
        <f t="shared" si="50"/>
        <v>961.95749999999987</v>
      </c>
      <c r="T207" s="32">
        <f t="shared" si="51"/>
        <v>164.90699999999998</v>
      </c>
      <c r="U207" s="75">
        <f t="shared" si="52"/>
        <v>395.77679999999998</v>
      </c>
      <c r="V207" s="32">
        <f t="shared" si="53"/>
        <v>109.93799999999999</v>
      </c>
      <c r="W207" s="74">
        <v>1099.3800000000001</v>
      </c>
      <c r="X207" s="74">
        <v>198</v>
      </c>
      <c r="Y207" s="74">
        <v>28.5</v>
      </c>
      <c r="Z207" s="74">
        <v>337.96</v>
      </c>
      <c r="AA207" s="74">
        <v>0</v>
      </c>
      <c r="AB207" s="74">
        <v>0</v>
      </c>
      <c r="AC207" s="74">
        <v>0</v>
      </c>
      <c r="AD207" s="74">
        <v>0</v>
      </c>
      <c r="AE207" s="32">
        <v>0</v>
      </c>
      <c r="AF207" s="32">
        <f t="shared" si="54"/>
        <v>93.447299999999998</v>
      </c>
      <c r="AG207" s="32">
        <f t="shared" si="62"/>
        <v>2418.6359999999995</v>
      </c>
      <c r="AH207" s="32">
        <f t="shared" si="55"/>
        <v>5435.424</v>
      </c>
      <c r="AI207" s="32">
        <f t="shared" si="56"/>
        <v>11323.8</v>
      </c>
      <c r="AJ207" s="32">
        <v>2748.45</v>
      </c>
      <c r="AK207" s="32">
        <f t="shared" si="57"/>
        <v>2748.45</v>
      </c>
      <c r="AL207" s="32">
        <v>876.2</v>
      </c>
      <c r="AM207" s="32">
        <f t="shared" si="58"/>
        <v>679.428</v>
      </c>
      <c r="AN207" s="32">
        <f t="shared" si="59"/>
        <v>1132.3800000000001</v>
      </c>
      <c r="AO207" s="32">
        <f t="shared" si="60"/>
        <v>3397.14</v>
      </c>
      <c r="AP207" s="32">
        <f t="shared" si="61"/>
        <v>2038.2840000000001</v>
      </c>
      <c r="AQ207" s="32">
        <v>2614.85</v>
      </c>
      <c r="AR207" s="32">
        <f>(M207+W207+X207)/30*20</f>
        <v>4529.5200000000004</v>
      </c>
      <c r="AS207" s="74"/>
      <c r="AT207" s="32"/>
      <c r="AU207" s="32"/>
      <c r="AV207" s="32"/>
      <c r="AW207" s="32"/>
      <c r="AX207" s="32"/>
      <c r="AY207" s="76">
        <f t="shared" si="63"/>
        <v>151497.76120000001</v>
      </c>
      <c r="AZ207" s="78"/>
      <c r="BA207" s="7"/>
      <c r="BB207" s="7"/>
    </row>
    <row r="208" spans="1:54" s="59" customFormat="1" x14ac:dyDescent="0.2">
      <c r="A208" s="24">
        <f t="shared" si="64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72">
        <v>39853</v>
      </c>
      <c r="G208" s="24"/>
      <c r="H208" s="71">
        <v>21</v>
      </c>
      <c r="I208" s="24" t="s">
        <v>102</v>
      </c>
      <c r="J208" s="70" t="s">
        <v>103</v>
      </c>
      <c r="K208" s="73" t="s">
        <v>70</v>
      </c>
      <c r="L208" s="70" t="s">
        <v>111</v>
      </c>
      <c r="M208" s="74">
        <v>7695.6</v>
      </c>
      <c r="N208" s="32"/>
      <c r="O208" s="32">
        <f t="shared" si="49"/>
        <v>7695.6</v>
      </c>
      <c r="P208" s="74">
        <v>573.29999999999995</v>
      </c>
      <c r="Q208" s="32"/>
      <c r="R208" s="32"/>
      <c r="S208" s="33">
        <f t="shared" si="50"/>
        <v>1346.73</v>
      </c>
      <c r="T208" s="32">
        <f t="shared" si="51"/>
        <v>230.86799999999999</v>
      </c>
      <c r="U208" s="75">
        <f t="shared" si="52"/>
        <v>554.08320000000003</v>
      </c>
      <c r="V208" s="32">
        <f t="shared" si="53"/>
        <v>153.91200000000001</v>
      </c>
      <c r="W208" s="74">
        <v>1539.12</v>
      </c>
      <c r="X208" s="74">
        <v>277.2</v>
      </c>
      <c r="Y208" s="74">
        <v>39.9</v>
      </c>
      <c r="Z208" s="74">
        <v>473.12</v>
      </c>
      <c r="AA208" s="74">
        <v>0</v>
      </c>
      <c r="AB208" s="74">
        <v>0</v>
      </c>
      <c r="AC208" s="74">
        <v>0</v>
      </c>
      <c r="AD208" s="74">
        <v>0</v>
      </c>
      <c r="AE208" s="32">
        <v>1786.18</v>
      </c>
      <c r="AF208" s="32">
        <f t="shared" si="54"/>
        <v>130.82520000000002</v>
      </c>
      <c r="AG208" s="32">
        <f t="shared" si="62"/>
        <v>3386.0640000000003</v>
      </c>
      <c r="AH208" s="32">
        <f t="shared" si="55"/>
        <v>7609.5360000000019</v>
      </c>
      <c r="AI208" s="32">
        <f t="shared" si="56"/>
        <v>15853.200000000004</v>
      </c>
      <c r="AJ208" s="32">
        <v>3847.8</v>
      </c>
      <c r="AK208" s="32">
        <f t="shared" si="57"/>
        <v>3847.8000000000006</v>
      </c>
      <c r="AL208" s="32">
        <v>876.2</v>
      </c>
      <c r="AM208" s="32">
        <f t="shared" si="58"/>
        <v>951.19200000000023</v>
      </c>
      <c r="AN208" s="32">
        <f t="shared" si="59"/>
        <v>1585.3200000000004</v>
      </c>
      <c r="AO208" s="32">
        <f t="shared" si="60"/>
        <v>4755.9600000000009</v>
      </c>
      <c r="AP208" s="32">
        <f t="shared" si="61"/>
        <v>2853.5760000000009</v>
      </c>
      <c r="AQ208" s="32">
        <v>3580.6</v>
      </c>
      <c r="AR208" s="32">
        <f>(M208+W208+X208)/30*20</f>
        <v>6341.2800000000016</v>
      </c>
      <c r="AS208" s="74"/>
      <c r="AT208" s="32"/>
      <c r="AU208" s="32"/>
      <c r="AV208" s="32"/>
      <c r="AW208" s="32"/>
      <c r="AX208" s="32"/>
      <c r="AY208" s="76">
        <f t="shared" si="63"/>
        <v>233098.58880000003</v>
      </c>
      <c r="AZ208" s="78"/>
      <c r="BA208" s="7"/>
      <c r="BB208" s="7"/>
    </row>
    <row r="209" spans="1:54" s="59" customFormat="1" x14ac:dyDescent="0.2">
      <c r="A209" s="24">
        <f t="shared" si="64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72">
        <v>39860</v>
      </c>
      <c r="G209" s="24"/>
      <c r="H209" s="71">
        <v>20</v>
      </c>
      <c r="I209" s="24" t="s">
        <v>102</v>
      </c>
      <c r="J209" s="70" t="s">
        <v>103</v>
      </c>
      <c r="K209" s="73" t="s">
        <v>70</v>
      </c>
      <c r="L209" s="70" t="s">
        <v>111</v>
      </c>
      <c r="M209" s="74">
        <v>7329</v>
      </c>
      <c r="N209" s="32"/>
      <c r="O209" s="32">
        <f t="shared" si="49"/>
        <v>7329</v>
      </c>
      <c r="P209" s="74">
        <v>546</v>
      </c>
      <c r="Q209" s="32"/>
      <c r="R209" s="32"/>
      <c r="S209" s="33">
        <f t="shared" si="50"/>
        <v>1282.5749999999998</v>
      </c>
      <c r="T209" s="32">
        <f t="shared" si="51"/>
        <v>219.87</v>
      </c>
      <c r="U209" s="75">
        <f t="shared" si="52"/>
        <v>527.68799999999999</v>
      </c>
      <c r="V209" s="32">
        <f t="shared" si="53"/>
        <v>146.58000000000001</v>
      </c>
      <c r="W209" s="74">
        <v>1465.8</v>
      </c>
      <c r="X209" s="74">
        <v>264</v>
      </c>
      <c r="Y209" s="74">
        <v>38</v>
      </c>
      <c r="Z209" s="74">
        <v>450.6</v>
      </c>
      <c r="AA209" s="74">
        <v>0</v>
      </c>
      <c r="AB209" s="74">
        <v>0</v>
      </c>
      <c r="AC209" s="74">
        <v>0</v>
      </c>
      <c r="AD209" s="74">
        <v>1180</v>
      </c>
      <c r="AE209" s="32">
        <v>0</v>
      </c>
      <c r="AF209" s="32">
        <f t="shared" si="54"/>
        <v>124.593</v>
      </c>
      <c r="AG209" s="32">
        <f t="shared" si="62"/>
        <v>3224.76</v>
      </c>
      <c r="AH209" s="32">
        <f t="shared" si="55"/>
        <v>7247.0399999999991</v>
      </c>
      <c r="AI209" s="32">
        <f t="shared" si="56"/>
        <v>15097.999999999998</v>
      </c>
      <c r="AJ209" s="32">
        <v>3664.5</v>
      </c>
      <c r="AK209" s="32">
        <f t="shared" si="57"/>
        <v>3664.5</v>
      </c>
      <c r="AL209" s="32">
        <v>876.2</v>
      </c>
      <c r="AM209" s="32">
        <f t="shared" si="58"/>
        <v>905.87999999999988</v>
      </c>
      <c r="AN209" s="32">
        <f t="shared" si="59"/>
        <v>1509.8</v>
      </c>
      <c r="AO209" s="32">
        <f t="shared" si="60"/>
        <v>4529.3999999999996</v>
      </c>
      <c r="AP209" s="32">
        <f t="shared" si="61"/>
        <v>2717.64</v>
      </c>
      <c r="AQ209" s="32">
        <v>3580.6</v>
      </c>
      <c r="AR209" s="32">
        <f>(M209+W209+X209)/30*20</f>
        <v>6039.2</v>
      </c>
      <c r="AS209" s="74"/>
      <c r="AT209" s="32"/>
      <c r="AU209" s="32"/>
      <c r="AV209" s="32"/>
      <c r="AW209" s="32"/>
      <c r="AX209" s="32"/>
      <c r="AY209" s="76">
        <f t="shared" si="63"/>
        <v>215953.992</v>
      </c>
      <c r="AZ209" s="78"/>
      <c r="BA209" s="7"/>
      <c r="BB209" s="7"/>
    </row>
    <row r="210" spans="1:54" s="59" customFormat="1" x14ac:dyDescent="0.2">
      <c r="A210" s="24">
        <f t="shared" si="64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72">
        <v>40770</v>
      </c>
      <c r="G210" s="24"/>
      <c r="H210" s="71">
        <v>22</v>
      </c>
      <c r="I210" s="24" t="s">
        <v>102</v>
      </c>
      <c r="J210" s="70" t="s">
        <v>103</v>
      </c>
      <c r="K210" s="73" t="s">
        <v>70</v>
      </c>
      <c r="L210" s="70" t="s">
        <v>111</v>
      </c>
      <c r="M210" s="74">
        <v>8061.9</v>
      </c>
      <c r="N210" s="32"/>
      <c r="O210" s="32">
        <f t="shared" si="49"/>
        <v>8061.9</v>
      </c>
      <c r="P210" s="74">
        <v>600.6</v>
      </c>
      <c r="Q210" s="32"/>
      <c r="R210" s="32"/>
      <c r="S210" s="33">
        <f t="shared" si="50"/>
        <v>1410.8324999999998</v>
      </c>
      <c r="T210" s="32">
        <f t="shared" si="51"/>
        <v>241.85699999999997</v>
      </c>
      <c r="U210" s="75">
        <f t="shared" si="52"/>
        <v>561.10799999999995</v>
      </c>
      <c r="V210" s="32">
        <f t="shared" si="53"/>
        <v>161.238</v>
      </c>
      <c r="W210" s="74">
        <v>1289.9000000000001</v>
      </c>
      <c r="X210" s="74">
        <v>290.39999999999998</v>
      </c>
      <c r="Y210" s="74">
        <v>41.8</v>
      </c>
      <c r="Z210" s="74">
        <v>495.66</v>
      </c>
      <c r="AA210" s="74">
        <v>0</v>
      </c>
      <c r="AB210" s="74">
        <v>0</v>
      </c>
      <c r="AC210" s="74">
        <v>0</v>
      </c>
      <c r="AD210" s="74">
        <v>0</v>
      </c>
      <c r="AE210" s="32">
        <v>0</v>
      </c>
      <c r="AF210" s="32">
        <f t="shared" si="54"/>
        <v>137.0523</v>
      </c>
      <c r="AG210" s="32">
        <f t="shared" si="62"/>
        <v>3547.2359999999999</v>
      </c>
      <c r="AH210" s="32">
        <f t="shared" si="55"/>
        <v>7713.7599999999993</v>
      </c>
      <c r="AI210" s="32">
        <f t="shared" si="56"/>
        <v>16070.333333333332</v>
      </c>
      <c r="AJ210" s="32">
        <v>4030.95</v>
      </c>
      <c r="AK210" s="32">
        <f t="shared" si="57"/>
        <v>4030.9499999999994</v>
      </c>
      <c r="AL210" s="32">
        <v>876.2</v>
      </c>
      <c r="AM210" s="32">
        <f t="shared" si="58"/>
        <v>964.21999999999991</v>
      </c>
      <c r="AN210" s="32">
        <f t="shared" si="59"/>
        <v>1607.0333333333333</v>
      </c>
      <c r="AO210" s="32">
        <f t="shared" si="60"/>
        <v>4821.0999999999995</v>
      </c>
      <c r="AP210" s="32">
        <f t="shared" si="61"/>
        <v>2892.66</v>
      </c>
      <c r="AQ210" s="32">
        <v>3580.6</v>
      </c>
      <c r="AR210" s="32"/>
      <c r="AS210" s="74"/>
      <c r="AT210" s="32"/>
      <c r="AU210" s="32"/>
      <c r="AV210" s="32"/>
      <c r="AW210" s="32"/>
      <c r="AX210" s="32"/>
      <c r="AY210" s="76">
        <f t="shared" si="63"/>
        <v>209643.21626666663</v>
      </c>
      <c r="AZ210" s="78"/>
      <c r="BA210" s="7"/>
      <c r="BB210" s="7"/>
    </row>
    <row r="211" spans="1:54" s="59" customFormat="1" x14ac:dyDescent="0.2">
      <c r="A211" s="24">
        <f t="shared" si="64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72">
        <v>40770</v>
      </c>
      <c r="G211" s="24"/>
      <c r="H211" s="71">
        <v>19</v>
      </c>
      <c r="I211" s="24" t="s">
        <v>102</v>
      </c>
      <c r="J211" s="70" t="s">
        <v>103</v>
      </c>
      <c r="K211" s="73" t="s">
        <v>70</v>
      </c>
      <c r="L211" s="70" t="s">
        <v>111</v>
      </c>
      <c r="M211" s="74">
        <v>6962.7</v>
      </c>
      <c r="N211" s="32"/>
      <c r="O211" s="32">
        <f t="shared" si="49"/>
        <v>6962.7</v>
      </c>
      <c r="P211" s="74">
        <v>518.70000000000005</v>
      </c>
      <c r="Q211" s="32"/>
      <c r="R211" s="32"/>
      <c r="S211" s="33">
        <f t="shared" si="50"/>
        <v>1218.4724999999999</v>
      </c>
      <c r="T211" s="32">
        <f t="shared" si="51"/>
        <v>208.881</v>
      </c>
      <c r="U211" s="75">
        <f t="shared" si="52"/>
        <v>484.60439999999994</v>
      </c>
      <c r="V211" s="32">
        <f t="shared" si="53"/>
        <v>139.25399999999999</v>
      </c>
      <c r="W211" s="74">
        <v>1114.04</v>
      </c>
      <c r="X211" s="74">
        <v>250.8</v>
      </c>
      <c r="Y211" s="74">
        <v>36.1</v>
      </c>
      <c r="Z211" s="74">
        <v>428.08</v>
      </c>
      <c r="AA211" s="74">
        <v>0</v>
      </c>
      <c r="AB211" s="74">
        <v>0</v>
      </c>
      <c r="AC211" s="74">
        <v>0</v>
      </c>
      <c r="AD211" s="74">
        <v>1121</v>
      </c>
      <c r="AE211" s="32">
        <v>0</v>
      </c>
      <c r="AF211" s="32">
        <f t="shared" si="54"/>
        <v>118.36590000000001</v>
      </c>
      <c r="AG211" s="32">
        <f t="shared" si="62"/>
        <v>3063.5879999999997</v>
      </c>
      <c r="AH211" s="32">
        <f t="shared" si="55"/>
        <v>6662.0319999999992</v>
      </c>
      <c r="AI211" s="32">
        <f t="shared" si="56"/>
        <v>13879.233333333332</v>
      </c>
      <c r="AJ211" s="32">
        <v>3481.35</v>
      </c>
      <c r="AK211" s="32">
        <f t="shared" si="57"/>
        <v>3481.35</v>
      </c>
      <c r="AL211" s="32">
        <v>876.2</v>
      </c>
      <c r="AM211" s="32">
        <f t="shared" si="58"/>
        <v>832.75399999999991</v>
      </c>
      <c r="AN211" s="32">
        <f t="shared" si="59"/>
        <v>1387.9233333333332</v>
      </c>
      <c r="AO211" s="32">
        <f t="shared" si="60"/>
        <v>4163.7699999999995</v>
      </c>
      <c r="AP211" s="32">
        <f t="shared" si="61"/>
        <v>2498.2619999999997</v>
      </c>
      <c r="AQ211" s="32">
        <v>2614.85</v>
      </c>
      <c r="AR211" s="32"/>
      <c r="AS211" s="74"/>
      <c r="AT211" s="32"/>
      <c r="AU211" s="32"/>
      <c r="AV211" s="32"/>
      <c r="AW211" s="32"/>
      <c r="AX211" s="32"/>
      <c r="AY211" s="76">
        <f t="shared" si="63"/>
        <v>194153.28626666669</v>
      </c>
      <c r="AZ211" s="78"/>
      <c r="BA211" s="7"/>
      <c r="BB211" s="7"/>
    </row>
    <row r="212" spans="1:54" s="59" customFormat="1" x14ac:dyDescent="0.2">
      <c r="A212" s="24">
        <f t="shared" si="64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72">
        <v>40770</v>
      </c>
      <c r="G212" s="24"/>
      <c r="H212" s="71">
        <v>12</v>
      </c>
      <c r="I212" s="24" t="s">
        <v>102</v>
      </c>
      <c r="J212" s="70" t="s">
        <v>103</v>
      </c>
      <c r="K212" s="73" t="s">
        <v>70</v>
      </c>
      <c r="L212" s="70" t="s">
        <v>111</v>
      </c>
      <c r="M212" s="74">
        <v>4397.3999999999996</v>
      </c>
      <c r="N212" s="32"/>
      <c r="O212" s="32">
        <f t="shared" si="49"/>
        <v>4397.3999999999996</v>
      </c>
      <c r="P212" s="74">
        <v>327.60000000000002</v>
      </c>
      <c r="Q212" s="32"/>
      <c r="R212" s="32"/>
      <c r="S212" s="33">
        <f t="shared" si="50"/>
        <v>769.54499999999985</v>
      </c>
      <c r="T212" s="32">
        <f t="shared" si="51"/>
        <v>131.922</v>
      </c>
      <c r="U212" s="75">
        <f t="shared" si="52"/>
        <v>306.05879999999996</v>
      </c>
      <c r="V212" s="32">
        <f t="shared" si="53"/>
        <v>87.947999999999993</v>
      </c>
      <c r="W212" s="74">
        <v>703.58</v>
      </c>
      <c r="X212" s="74">
        <v>158.4</v>
      </c>
      <c r="Y212" s="74">
        <v>22.8</v>
      </c>
      <c r="Z212" s="74">
        <v>270.36</v>
      </c>
      <c r="AA212" s="74">
        <v>0</v>
      </c>
      <c r="AB212" s="74">
        <v>0</v>
      </c>
      <c r="AC212" s="74">
        <v>0</v>
      </c>
      <c r="AD212" s="74">
        <v>0</v>
      </c>
      <c r="AE212" s="32">
        <v>0</v>
      </c>
      <c r="AF212" s="32">
        <f t="shared" si="54"/>
        <v>74.755799999999994</v>
      </c>
      <c r="AG212" s="32">
        <f t="shared" si="62"/>
        <v>1934.8559999999998</v>
      </c>
      <c r="AH212" s="32">
        <f t="shared" si="55"/>
        <v>4207.503999999999</v>
      </c>
      <c r="AI212" s="32">
        <f t="shared" si="56"/>
        <v>8765.6333333333314</v>
      </c>
      <c r="AJ212" s="32">
        <v>2198.6999999999998</v>
      </c>
      <c r="AK212" s="32">
        <f t="shared" si="57"/>
        <v>2198.6999999999998</v>
      </c>
      <c r="AL212" s="32">
        <v>876.2</v>
      </c>
      <c r="AM212" s="32">
        <f t="shared" si="58"/>
        <v>525.93799999999987</v>
      </c>
      <c r="AN212" s="32">
        <f t="shared" si="59"/>
        <v>876.56333333333328</v>
      </c>
      <c r="AO212" s="32">
        <f t="shared" si="60"/>
        <v>2629.6899999999996</v>
      </c>
      <c r="AP212" s="32">
        <f t="shared" si="61"/>
        <v>1577.8139999999999</v>
      </c>
      <c r="AQ212" s="32">
        <v>2614.85</v>
      </c>
      <c r="AR212" s="32"/>
      <c r="AS212" s="74"/>
      <c r="AT212" s="32"/>
      <c r="AU212" s="32"/>
      <c r="AV212" s="32"/>
      <c r="AW212" s="32"/>
      <c r="AX212" s="32"/>
      <c r="AY212" s="76">
        <f t="shared" si="63"/>
        <v>115410.88386666664</v>
      </c>
      <c r="AZ212" s="78"/>
      <c r="BA212" s="7"/>
      <c r="BB212" s="7"/>
    </row>
    <row r="213" spans="1:54" s="59" customFormat="1" x14ac:dyDescent="0.2">
      <c r="A213" s="24">
        <f t="shared" si="64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72">
        <v>40770</v>
      </c>
      <c r="G213" s="24"/>
      <c r="H213" s="71">
        <v>20</v>
      </c>
      <c r="I213" s="24" t="s">
        <v>102</v>
      </c>
      <c r="J213" s="70" t="s">
        <v>103</v>
      </c>
      <c r="K213" s="73" t="s">
        <v>70</v>
      </c>
      <c r="L213" s="70" t="s">
        <v>111</v>
      </c>
      <c r="M213" s="74">
        <v>7329</v>
      </c>
      <c r="N213" s="32"/>
      <c r="O213" s="32">
        <f t="shared" si="49"/>
        <v>7329</v>
      </c>
      <c r="P213" s="74">
        <v>546</v>
      </c>
      <c r="Q213" s="32"/>
      <c r="R213" s="32"/>
      <c r="S213" s="33">
        <f t="shared" si="50"/>
        <v>1282.5749999999998</v>
      </c>
      <c r="T213" s="32">
        <f t="shared" si="51"/>
        <v>219.87</v>
      </c>
      <c r="U213" s="75">
        <f t="shared" si="52"/>
        <v>510.09839999999997</v>
      </c>
      <c r="V213" s="32">
        <f t="shared" si="53"/>
        <v>146.58000000000001</v>
      </c>
      <c r="W213" s="74">
        <v>1172.6400000000001</v>
      </c>
      <c r="X213" s="74">
        <v>264</v>
      </c>
      <c r="Y213" s="74">
        <v>38</v>
      </c>
      <c r="Z213" s="74">
        <v>450.6</v>
      </c>
      <c r="AA213" s="74">
        <v>0</v>
      </c>
      <c r="AB213" s="74">
        <v>0</v>
      </c>
      <c r="AC213" s="74">
        <v>0</v>
      </c>
      <c r="AD213" s="74">
        <v>0</v>
      </c>
      <c r="AE213" s="32">
        <v>0</v>
      </c>
      <c r="AF213" s="32">
        <f t="shared" si="54"/>
        <v>124.593</v>
      </c>
      <c r="AG213" s="32">
        <f t="shared" si="62"/>
        <v>3224.76</v>
      </c>
      <c r="AH213" s="32">
        <f t="shared" si="55"/>
        <v>7012.5119999999997</v>
      </c>
      <c r="AI213" s="32">
        <f t="shared" si="56"/>
        <v>14609.4</v>
      </c>
      <c r="AJ213" s="32">
        <v>3664.5</v>
      </c>
      <c r="AK213" s="32">
        <f t="shared" si="57"/>
        <v>3664.5</v>
      </c>
      <c r="AL213" s="32">
        <v>876.2</v>
      </c>
      <c r="AM213" s="32">
        <f t="shared" si="58"/>
        <v>876.56399999999996</v>
      </c>
      <c r="AN213" s="32">
        <f t="shared" si="59"/>
        <v>1460.94</v>
      </c>
      <c r="AO213" s="32">
        <f t="shared" si="60"/>
        <v>4382.82</v>
      </c>
      <c r="AP213" s="32">
        <f t="shared" si="61"/>
        <v>2629.692</v>
      </c>
      <c r="AQ213" s="32">
        <v>3580.6</v>
      </c>
      <c r="AR213" s="32"/>
      <c r="AS213" s="74"/>
      <c r="AT213" s="32"/>
      <c r="AU213" s="32"/>
      <c r="AV213" s="32"/>
      <c r="AW213" s="32"/>
      <c r="AX213" s="32"/>
      <c r="AY213" s="76">
        <f t="shared" si="63"/>
        <v>190989.96480000002</v>
      </c>
      <c r="AZ213" s="78"/>
      <c r="BA213" s="7"/>
      <c r="BB213" s="7"/>
    </row>
    <row r="214" spans="1:54" s="59" customFormat="1" x14ac:dyDescent="0.2">
      <c r="A214" s="24">
        <f t="shared" si="64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72">
        <v>43696</v>
      </c>
      <c r="G214" s="24"/>
      <c r="H214" s="71">
        <v>24</v>
      </c>
      <c r="I214" s="24" t="s">
        <v>102</v>
      </c>
      <c r="J214" s="70" t="s">
        <v>103</v>
      </c>
      <c r="K214" s="73" t="s">
        <v>70</v>
      </c>
      <c r="L214" s="70" t="s">
        <v>111</v>
      </c>
      <c r="M214" s="74">
        <v>8794.7999999999993</v>
      </c>
      <c r="N214" s="32"/>
      <c r="O214" s="32">
        <f t="shared" si="49"/>
        <v>8794.7999999999993</v>
      </c>
      <c r="P214" s="74">
        <v>655.20000000000005</v>
      </c>
      <c r="Q214" s="32"/>
      <c r="R214" s="32"/>
      <c r="S214" s="33">
        <f t="shared" si="50"/>
        <v>1539.0899999999997</v>
      </c>
      <c r="T214" s="32">
        <f t="shared" si="51"/>
        <v>263.84399999999999</v>
      </c>
      <c r="U214" s="75">
        <f t="shared" si="52"/>
        <v>527.68799999999999</v>
      </c>
      <c r="V214" s="32">
        <f t="shared" si="53"/>
        <v>175.89599999999999</v>
      </c>
      <c r="W214" s="74">
        <v>0</v>
      </c>
      <c r="X214" s="74">
        <v>316.8</v>
      </c>
      <c r="Y214" s="74">
        <v>45.6</v>
      </c>
      <c r="Z214" s="74">
        <v>540.72</v>
      </c>
      <c r="AA214" s="74">
        <v>0</v>
      </c>
      <c r="AB214" s="74">
        <v>0</v>
      </c>
      <c r="AC214" s="74">
        <v>0</v>
      </c>
      <c r="AD214" s="74">
        <v>0</v>
      </c>
      <c r="AE214" s="32">
        <v>0</v>
      </c>
      <c r="AF214" s="32">
        <f t="shared" si="54"/>
        <v>149.51159999999999</v>
      </c>
      <c r="AG214" s="32">
        <f t="shared" si="62"/>
        <v>3869.7119999999995</v>
      </c>
      <c r="AH214" s="32">
        <f t="shared" si="55"/>
        <v>7289.2799999999988</v>
      </c>
      <c r="AI214" s="32">
        <f t="shared" si="56"/>
        <v>15185.999999999998</v>
      </c>
      <c r="AJ214" s="32">
        <v>488.6</v>
      </c>
      <c r="AK214" s="32">
        <f t="shared" si="57"/>
        <v>4397.3999999999996</v>
      </c>
      <c r="AL214" s="32">
        <v>876.2</v>
      </c>
      <c r="AM214" s="32">
        <f t="shared" si="58"/>
        <v>911.15999999999985</v>
      </c>
      <c r="AN214" s="32">
        <f t="shared" si="59"/>
        <v>1518.6</v>
      </c>
      <c r="AO214" s="32">
        <f t="shared" si="60"/>
        <v>4555.7999999999993</v>
      </c>
      <c r="AP214" s="32">
        <f t="shared" si="61"/>
        <v>2733.4799999999996</v>
      </c>
      <c r="AQ214" s="32">
        <v>3580.6</v>
      </c>
      <c r="AR214" s="32"/>
      <c r="AS214" s="74"/>
      <c r="AT214" s="32"/>
      <c r="AU214" s="32"/>
      <c r="AV214" s="32"/>
      <c r="AW214" s="32"/>
      <c r="AX214" s="32"/>
      <c r="AY214" s="76">
        <f t="shared" si="63"/>
        <v>201516.62719999999</v>
      </c>
      <c r="AZ214" s="78"/>
      <c r="BA214" s="7"/>
      <c r="BB214" s="7"/>
    </row>
    <row r="215" spans="1:54" s="59" customFormat="1" x14ac:dyDescent="0.2">
      <c r="A215" s="24">
        <f t="shared" si="64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72">
        <v>41883</v>
      </c>
      <c r="G215" s="24"/>
      <c r="H215" s="71">
        <v>38</v>
      </c>
      <c r="I215" s="24" t="s">
        <v>102</v>
      </c>
      <c r="J215" s="70" t="s">
        <v>103</v>
      </c>
      <c r="K215" s="73" t="s">
        <v>70</v>
      </c>
      <c r="L215" s="70" t="s">
        <v>111</v>
      </c>
      <c r="M215" s="74">
        <v>13925.1</v>
      </c>
      <c r="N215" s="32"/>
      <c r="O215" s="32">
        <f t="shared" si="49"/>
        <v>13925.1</v>
      </c>
      <c r="P215" s="74">
        <v>1037.4000000000001</v>
      </c>
      <c r="Q215" s="32"/>
      <c r="R215" s="32"/>
      <c r="S215" s="33">
        <f t="shared" si="50"/>
        <v>2436.8924999999999</v>
      </c>
      <c r="T215" s="32">
        <f t="shared" si="51"/>
        <v>417.75299999999999</v>
      </c>
      <c r="U215" s="75">
        <f t="shared" si="52"/>
        <v>919.05719999999997</v>
      </c>
      <c r="V215" s="32">
        <f t="shared" si="53"/>
        <v>278.50200000000001</v>
      </c>
      <c r="W215" s="74">
        <v>1392.52</v>
      </c>
      <c r="X215" s="74">
        <v>501.6</v>
      </c>
      <c r="Y215" s="74">
        <v>72.2</v>
      </c>
      <c r="Z215" s="74">
        <v>856.14</v>
      </c>
      <c r="AA215" s="74">
        <v>0</v>
      </c>
      <c r="AB215" s="74">
        <v>0</v>
      </c>
      <c r="AC215" s="74">
        <v>0</v>
      </c>
      <c r="AD215" s="74">
        <v>1121</v>
      </c>
      <c r="AE215" s="32">
        <v>0</v>
      </c>
      <c r="AF215" s="32">
        <f t="shared" si="54"/>
        <v>236.72670000000002</v>
      </c>
      <c r="AG215" s="32">
        <f t="shared" si="62"/>
        <v>6127.0439999999999</v>
      </c>
      <c r="AH215" s="32">
        <f t="shared" si="55"/>
        <v>12655.376000000002</v>
      </c>
      <c r="AI215" s="32">
        <f t="shared" si="56"/>
        <v>26365.366666666672</v>
      </c>
      <c r="AJ215" s="32">
        <v>6962.55</v>
      </c>
      <c r="AK215" s="32">
        <f t="shared" si="57"/>
        <v>6962.55</v>
      </c>
      <c r="AL215" s="32">
        <v>876.2</v>
      </c>
      <c r="AM215" s="32">
        <f t="shared" si="58"/>
        <v>1581.9220000000003</v>
      </c>
      <c r="AN215" s="32">
        <f t="shared" si="59"/>
        <v>2636.5366666666669</v>
      </c>
      <c r="AO215" s="32">
        <f t="shared" si="60"/>
        <v>7909.6100000000015</v>
      </c>
      <c r="AP215" s="32">
        <f t="shared" si="61"/>
        <v>4745.7660000000005</v>
      </c>
      <c r="AQ215" s="32">
        <v>3580.6</v>
      </c>
      <c r="AR215" s="32"/>
      <c r="AS215" s="74"/>
      <c r="AT215" s="32"/>
      <c r="AU215" s="32"/>
      <c r="AV215" s="32"/>
      <c r="AW215" s="32"/>
      <c r="AX215" s="32"/>
      <c r="AY215" s="76">
        <f t="shared" si="63"/>
        <v>358742.21813333337</v>
      </c>
      <c r="AZ215" s="78"/>
      <c r="BA215" s="7"/>
      <c r="BB215" s="7"/>
    </row>
    <row r="216" spans="1:54" s="59" customFormat="1" x14ac:dyDescent="0.2">
      <c r="A216" s="24">
        <f t="shared" si="64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72">
        <v>43137</v>
      </c>
      <c r="G216" s="24"/>
      <c r="H216" s="71">
        <v>16</v>
      </c>
      <c r="I216" s="24" t="s">
        <v>102</v>
      </c>
      <c r="J216" s="70" t="s">
        <v>103</v>
      </c>
      <c r="K216" s="73" t="s">
        <v>70</v>
      </c>
      <c r="L216" s="70" t="s">
        <v>111</v>
      </c>
      <c r="M216" s="74">
        <v>5863.2</v>
      </c>
      <c r="N216" s="32"/>
      <c r="O216" s="32">
        <f t="shared" si="49"/>
        <v>5863.2</v>
      </c>
      <c r="P216" s="74">
        <v>436.8</v>
      </c>
      <c r="Q216" s="32"/>
      <c r="R216" s="32"/>
      <c r="S216" s="33">
        <f t="shared" si="50"/>
        <v>1026.06</v>
      </c>
      <c r="T216" s="32">
        <f t="shared" si="51"/>
        <v>175.89599999999999</v>
      </c>
      <c r="U216" s="75">
        <f t="shared" si="52"/>
        <v>351.79199999999997</v>
      </c>
      <c r="V216" s="32">
        <f t="shared" si="53"/>
        <v>117.264</v>
      </c>
      <c r="W216" s="74">
        <v>0</v>
      </c>
      <c r="X216" s="74">
        <v>211.2</v>
      </c>
      <c r="Y216" s="74">
        <v>30.4</v>
      </c>
      <c r="Z216" s="74">
        <v>360.48</v>
      </c>
      <c r="AA216" s="74">
        <v>0</v>
      </c>
      <c r="AB216" s="74">
        <v>0</v>
      </c>
      <c r="AC216" s="74">
        <v>0</v>
      </c>
      <c r="AD216" s="74">
        <v>0</v>
      </c>
      <c r="AE216" s="32">
        <v>0</v>
      </c>
      <c r="AF216" s="32">
        <f t="shared" si="54"/>
        <v>99.674400000000006</v>
      </c>
      <c r="AG216" s="32">
        <f t="shared" si="62"/>
        <v>2579.808</v>
      </c>
      <c r="AH216" s="32">
        <f t="shared" si="55"/>
        <v>4859.5199999999995</v>
      </c>
      <c r="AI216" s="32">
        <f t="shared" si="56"/>
        <v>10124</v>
      </c>
      <c r="AJ216" s="32">
        <v>2931.6</v>
      </c>
      <c r="AK216" s="32">
        <f t="shared" si="57"/>
        <v>2931.6</v>
      </c>
      <c r="AL216" s="32">
        <v>876.2</v>
      </c>
      <c r="AM216" s="32">
        <f t="shared" si="58"/>
        <v>607.43999999999994</v>
      </c>
      <c r="AN216" s="32">
        <f t="shared" si="59"/>
        <v>1012.4</v>
      </c>
      <c r="AO216" s="32">
        <f t="shared" si="60"/>
        <v>3037.2</v>
      </c>
      <c r="AP216" s="32">
        <f t="shared" si="61"/>
        <v>1822.32</v>
      </c>
      <c r="AQ216" s="32">
        <v>2614.85</v>
      </c>
      <c r="AR216" s="32"/>
      <c r="AS216" s="74"/>
      <c r="AT216" s="32"/>
      <c r="AU216" s="32"/>
      <c r="AV216" s="32"/>
      <c r="AW216" s="32"/>
      <c r="AX216" s="32"/>
      <c r="AY216" s="76">
        <f t="shared" si="63"/>
        <v>137470.13479999997</v>
      </c>
      <c r="AZ216" s="78"/>
      <c r="BA216" s="7"/>
      <c r="BB216" s="7"/>
    </row>
    <row r="217" spans="1:54" s="59" customFormat="1" x14ac:dyDescent="0.2">
      <c r="A217" s="24">
        <f t="shared" si="64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72">
        <v>43696</v>
      </c>
      <c r="G217" s="24"/>
      <c r="H217" s="71">
        <v>8</v>
      </c>
      <c r="I217" s="24" t="s">
        <v>102</v>
      </c>
      <c r="J217" s="70" t="s">
        <v>103</v>
      </c>
      <c r="K217" s="73" t="s">
        <v>70</v>
      </c>
      <c r="L217" s="70" t="s">
        <v>111</v>
      </c>
      <c r="M217" s="74">
        <v>2931.6</v>
      </c>
      <c r="N217" s="32"/>
      <c r="O217" s="32">
        <f t="shared" si="49"/>
        <v>2931.6</v>
      </c>
      <c r="P217" s="74">
        <v>218.4</v>
      </c>
      <c r="Q217" s="32"/>
      <c r="R217" s="32"/>
      <c r="S217" s="33">
        <f t="shared" si="50"/>
        <v>513.03</v>
      </c>
      <c r="T217" s="32">
        <f t="shared" si="51"/>
        <v>87.947999999999993</v>
      </c>
      <c r="U217" s="75">
        <f t="shared" si="52"/>
        <v>175.89599999999999</v>
      </c>
      <c r="V217" s="32">
        <f t="shared" si="53"/>
        <v>58.631999999999998</v>
      </c>
      <c r="W217" s="74">
        <v>0</v>
      </c>
      <c r="X217" s="74">
        <v>105.6</v>
      </c>
      <c r="Y217" s="74">
        <v>15.2</v>
      </c>
      <c r="Z217" s="74">
        <v>180.24</v>
      </c>
      <c r="AA217" s="74">
        <v>0</v>
      </c>
      <c r="AB217" s="74">
        <v>0</v>
      </c>
      <c r="AC217" s="74">
        <v>0</v>
      </c>
      <c r="AD217" s="74">
        <v>0</v>
      </c>
      <c r="AE217" s="32">
        <v>0</v>
      </c>
      <c r="AF217" s="32">
        <f t="shared" si="54"/>
        <v>49.837200000000003</v>
      </c>
      <c r="AG217" s="32">
        <f t="shared" si="62"/>
        <v>1289.904</v>
      </c>
      <c r="AH217" s="32">
        <f t="shared" si="55"/>
        <v>2429.7599999999998</v>
      </c>
      <c r="AI217" s="32">
        <f t="shared" si="56"/>
        <v>5062</v>
      </c>
      <c r="AJ217" s="32">
        <v>162.87</v>
      </c>
      <c r="AK217" s="32">
        <f t="shared" si="57"/>
        <v>1465.8</v>
      </c>
      <c r="AL217" s="32">
        <v>876.2</v>
      </c>
      <c r="AM217" s="32">
        <f t="shared" si="58"/>
        <v>303.71999999999997</v>
      </c>
      <c r="AN217" s="32">
        <f t="shared" si="59"/>
        <v>506.2</v>
      </c>
      <c r="AO217" s="32">
        <f t="shared" si="60"/>
        <v>1518.6</v>
      </c>
      <c r="AP217" s="32">
        <f t="shared" si="61"/>
        <v>911.16</v>
      </c>
      <c r="AQ217" s="32">
        <v>2614.85</v>
      </c>
      <c r="AR217" s="32"/>
      <c r="AS217" s="74"/>
      <c r="AT217" s="32"/>
      <c r="AU217" s="32"/>
      <c r="AV217" s="32"/>
      <c r="AW217" s="32"/>
      <c r="AX217" s="32"/>
      <c r="AY217" s="76">
        <f t="shared" si="63"/>
        <v>69177.662399999987</v>
      </c>
      <c r="AZ217" s="78"/>
      <c r="BA217" s="7"/>
      <c r="BB217" s="7"/>
    </row>
    <row r="218" spans="1:54" s="59" customFormat="1" x14ac:dyDescent="0.2">
      <c r="A218" s="24">
        <f t="shared" si="64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72">
        <v>43325</v>
      </c>
      <c r="G218" s="24"/>
      <c r="H218" s="71">
        <v>12</v>
      </c>
      <c r="I218" s="24" t="s">
        <v>102</v>
      </c>
      <c r="J218" s="70" t="s">
        <v>103</v>
      </c>
      <c r="K218" s="73" t="s">
        <v>70</v>
      </c>
      <c r="L218" s="70" t="s">
        <v>111</v>
      </c>
      <c r="M218" s="74">
        <v>4397.3999999999996</v>
      </c>
      <c r="N218" s="32"/>
      <c r="O218" s="32">
        <f t="shared" si="49"/>
        <v>4397.3999999999996</v>
      </c>
      <c r="P218" s="74">
        <v>327.60000000000002</v>
      </c>
      <c r="Q218" s="32"/>
      <c r="R218" s="32"/>
      <c r="S218" s="33">
        <f t="shared" si="50"/>
        <v>769.54499999999985</v>
      </c>
      <c r="T218" s="32">
        <f t="shared" si="51"/>
        <v>131.922</v>
      </c>
      <c r="U218" s="75">
        <f t="shared" si="52"/>
        <v>263.84399999999999</v>
      </c>
      <c r="V218" s="32">
        <f t="shared" si="53"/>
        <v>87.947999999999993</v>
      </c>
      <c r="W218" s="74">
        <v>0</v>
      </c>
      <c r="X218" s="74">
        <v>158.4</v>
      </c>
      <c r="Y218" s="74">
        <v>22.8</v>
      </c>
      <c r="Z218" s="74">
        <v>270.36</v>
      </c>
      <c r="AA218" s="74">
        <v>0</v>
      </c>
      <c r="AB218" s="74">
        <v>0</v>
      </c>
      <c r="AC218" s="74">
        <v>0</v>
      </c>
      <c r="AD218" s="74">
        <v>0</v>
      </c>
      <c r="AE218" s="32">
        <v>0</v>
      </c>
      <c r="AF218" s="32">
        <f t="shared" si="54"/>
        <v>74.755799999999994</v>
      </c>
      <c r="AG218" s="32">
        <f t="shared" si="62"/>
        <v>1934.8559999999998</v>
      </c>
      <c r="AH218" s="32">
        <f t="shared" si="55"/>
        <v>3644.6399999999994</v>
      </c>
      <c r="AI218" s="32">
        <f t="shared" si="56"/>
        <v>7592.9999999999991</v>
      </c>
      <c r="AJ218" s="32">
        <v>2198.6999999999998</v>
      </c>
      <c r="AK218" s="32">
        <f t="shared" si="57"/>
        <v>2198.6999999999998</v>
      </c>
      <c r="AL218" s="32">
        <v>876.2</v>
      </c>
      <c r="AM218" s="32">
        <f t="shared" si="58"/>
        <v>455.57999999999993</v>
      </c>
      <c r="AN218" s="32">
        <f t="shared" si="59"/>
        <v>759.3</v>
      </c>
      <c r="AO218" s="32">
        <f t="shared" si="60"/>
        <v>2277.8999999999996</v>
      </c>
      <c r="AP218" s="32">
        <f t="shared" si="61"/>
        <v>1366.7399999999998</v>
      </c>
      <c r="AQ218" s="32">
        <v>2614.85</v>
      </c>
      <c r="AR218" s="32"/>
      <c r="AS218" s="74"/>
      <c r="AT218" s="32"/>
      <c r="AU218" s="32"/>
      <c r="AV218" s="32"/>
      <c r="AW218" s="32"/>
      <c r="AX218" s="32"/>
      <c r="AY218" s="76">
        <f t="shared" si="63"/>
        <v>103975.36359999998</v>
      </c>
      <c r="AZ218" s="78"/>
      <c r="BA218" s="7"/>
      <c r="BB218" s="7"/>
    </row>
    <row r="219" spans="1:54" s="59" customFormat="1" x14ac:dyDescent="0.2">
      <c r="A219" s="24">
        <f t="shared" si="64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72">
        <v>43696</v>
      </c>
      <c r="G219" s="24"/>
      <c r="H219" s="71">
        <v>7</v>
      </c>
      <c r="I219" s="24" t="s">
        <v>102</v>
      </c>
      <c r="J219" s="70" t="s">
        <v>103</v>
      </c>
      <c r="K219" s="73" t="s">
        <v>70</v>
      </c>
      <c r="L219" s="70" t="s">
        <v>111</v>
      </c>
      <c r="M219" s="74">
        <v>2565.3000000000002</v>
      </c>
      <c r="N219" s="32"/>
      <c r="O219" s="32">
        <f t="shared" si="49"/>
        <v>2565.3000000000002</v>
      </c>
      <c r="P219" s="74">
        <v>191.1</v>
      </c>
      <c r="Q219" s="32"/>
      <c r="R219" s="32"/>
      <c r="S219" s="33">
        <f t="shared" si="50"/>
        <v>448.92750000000001</v>
      </c>
      <c r="T219" s="32">
        <f t="shared" si="51"/>
        <v>76.959000000000003</v>
      </c>
      <c r="U219" s="75">
        <f t="shared" si="52"/>
        <v>153.91800000000001</v>
      </c>
      <c r="V219" s="32">
        <f t="shared" si="53"/>
        <v>51.306000000000004</v>
      </c>
      <c r="W219" s="74">
        <v>0</v>
      </c>
      <c r="X219" s="74">
        <v>92.4</v>
      </c>
      <c r="Y219" s="74">
        <v>13.3</v>
      </c>
      <c r="Z219" s="74">
        <v>157.72</v>
      </c>
      <c r="AA219" s="74">
        <v>0</v>
      </c>
      <c r="AB219" s="74">
        <v>0</v>
      </c>
      <c r="AC219" s="74">
        <v>0</v>
      </c>
      <c r="AD219" s="74">
        <v>0</v>
      </c>
      <c r="AE219" s="32">
        <v>0</v>
      </c>
      <c r="AF219" s="32">
        <f t="shared" si="54"/>
        <v>43.610100000000003</v>
      </c>
      <c r="AG219" s="32">
        <f t="shared" si="62"/>
        <v>1128.7320000000002</v>
      </c>
      <c r="AH219" s="32">
        <f t="shared" si="55"/>
        <v>2126.16</v>
      </c>
      <c r="AI219" s="32">
        <f t="shared" si="56"/>
        <v>4429.5</v>
      </c>
      <c r="AJ219" s="32">
        <v>142.52000000000001</v>
      </c>
      <c r="AK219" s="32">
        <f t="shared" si="57"/>
        <v>1282.6500000000001</v>
      </c>
      <c r="AL219" s="32">
        <v>876.2</v>
      </c>
      <c r="AM219" s="32">
        <f t="shared" si="58"/>
        <v>265.77</v>
      </c>
      <c r="AN219" s="32">
        <f t="shared" si="59"/>
        <v>442.95000000000005</v>
      </c>
      <c r="AO219" s="32">
        <f t="shared" si="60"/>
        <v>1328.8500000000001</v>
      </c>
      <c r="AP219" s="32">
        <f t="shared" si="61"/>
        <v>797.31000000000006</v>
      </c>
      <c r="AQ219" s="32">
        <v>2614.85</v>
      </c>
      <c r="AR219" s="32"/>
      <c r="AS219" s="74"/>
      <c r="AT219" s="32"/>
      <c r="AU219" s="32"/>
      <c r="AV219" s="32"/>
      <c r="AW219" s="32"/>
      <c r="AX219" s="32"/>
      <c r="AY219" s="76">
        <f t="shared" si="63"/>
        <v>60969.979200000002</v>
      </c>
      <c r="AZ219" s="78"/>
      <c r="BA219" s="7"/>
      <c r="BB219" s="7"/>
    </row>
    <row r="220" spans="1:54" s="59" customFormat="1" x14ac:dyDescent="0.2">
      <c r="A220" s="24">
        <f t="shared" si="64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72">
        <v>43696</v>
      </c>
      <c r="G220" s="24"/>
      <c r="H220" s="71">
        <v>8</v>
      </c>
      <c r="I220" s="24" t="s">
        <v>102</v>
      </c>
      <c r="J220" s="70" t="s">
        <v>103</v>
      </c>
      <c r="K220" s="73" t="s">
        <v>70</v>
      </c>
      <c r="L220" s="70" t="s">
        <v>111</v>
      </c>
      <c r="M220" s="74">
        <v>2931.6</v>
      </c>
      <c r="N220" s="32"/>
      <c r="O220" s="32">
        <f t="shared" si="49"/>
        <v>2931.6</v>
      </c>
      <c r="P220" s="74">
        <v>218.4</v>
      </c>
      <c r="Q220" s="32"/>
      <c r="R220" s="32"/>
      <c r="S220" s="33">
        <f t="shared" si="50"/>
        <v>513.03</v>
      </c>
      <c r="T220" s="32">
        <f t="shared" si="51"/>
        <v>87.947999999999993</v>
      </c>
      <c r="U220" s="75">
        <f t="shared" si="52"/>
        <v>175.89599999999999</v>
      </c>
      <c r="V220" s="32">
        <f t="shared" si="53"/>
        <v>58.631999999999998</v>
      </c>
      <c r="W220" s="74">
        <v>0</v>
      </c>
      <c r="X220" s="74">
        <v>105.6</v>
      </c>
      <c r="Y220" s="74">
        <v>15.2</v>
      </c>
      <c r="Z220" s="74">
        <v>180.24</v>
      </c>
      <c r="AA220" s="74">
        <v>0</v>
      </c>
      <c r="AB220" s="74">
        <v>0</v>
      </c>
      <c r="AC220" s="74">
        <v>0</v>
      </c>
      <c r="AD220" s="74">
        <v>0</v>
      </c>
      <c r="AE220" s="32">
        <v>0</v>
      </c>
      <c r="AF220" s="32">
        <f t="shared" si="54"/>
        <v>49.837200000000003</v>
      </c>
      <c r="AG220" s="32">
        <f t="shared" si="62"/>
        <v>1289.904</v>
      </c>
      <c r="AH220" s="32">
        <f t="shared" si="55"/>
        <v>2429.7599999999998</v>
      </c>
      <c r="AI220" s="32">
        <f t="shared" si="56"/>
        <v>5062</v>
      </c>
      <c r="AJ220" s="32">
        <v>162.87</v>
      </c>
      <c r="AK220" s="32">
        <f t="shared" si="57"/>
        <v>1465.8</v>
      </c>
      <c r="AL220" s="32">
        <v>876.2</v>
      </c>
      <c r="AM220" s="32">
        <f t="shared" si="58"/>
        <v>303.71999999999997</v>
      </c>
      <c r="AN220" s="32">
        <f t="shared" si="59"/>
        <v>506.2</v>
      </c>
      <c r="AO220" s="32">
        <f t="shared" si="60"/>
        <v>1518.6</v>
      </c>
      <c r="AP220" s="32">
        <f t="shared" si="61"/>
        <v>911.16</v>
      </c>
      <c r="AQ220" s="32">
        <v>2614.85</v>
      </c>
      <c r="AR220" s="32"/>
      <c r="AS220" s="74"/>
      <c r="AT220" s="32"/>
      <c r="AU220" s="32"/>
      <c r="AV220" s="32"/>
      <c r="AW220" s="32"/>
      <c r="AX220" s="32"/>
      <c r="AY220" s="76">
        <f t="shared" si="63"/>
        <v>69177.662399999987</v>
      </c>
      <c r="AZ220" s="78"/>
      <c r="BA220" s="7"/>
      <c r="BB220" s="7"/>
    </row>
    <row r="221" spans="1:54" s="59" customFormat="1" x14ac:dyDescent="0.2">
      <c r="A221" s="24">
        <f t="shared" si="64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72">
        <v>36404</v>
      </c>
      <c r="G221" s="24"/>
      <c r="H221" s="71">
        <v>29</v>
      </c>
      <c r="I221" s="24" t="s">
        <v>102</v>
      </c>
      <c r="J221" s="70" t="s">
        <v>134</v>
      </c>
      <c r="K221" s="73" t="s">
        <v>70</v>
      </c>
      <c r="L221" s="70" t="s">
        <v>112</v>
      </c>
      <c r="M221" s="74">
        <v>17270.400000000001</v>
      </c>
      <c r="N221" s="32"/>
      <c r="O221" s="32">
        <f t="shared" si="49"/>
        <v>17270.400000000001</v>
      </c>
      <c r="P221" s="74">
        <v>1336.7</v>
      </c>
      <c r="Q221" s="32"/>
      <c r="R221" s="32"/>
      <c r="S221" s="33">
        <f t="shared" si="50"/>
        <v>3022.32</v>
      </c>
      <c r="T221" s="32">
        <f t="shared" si="51"/>
        <v>518.11200000000008</v>
      </c>
      <c r="U221" s="75">
        <f t="shared" si="52"/>
        <v>1450.7136</v>
      </c>
      <c r="V221" s="32">
        <f t="shared" si="53"/>
        <v>345.40800000000002</v>
      </c>
      <c r="W221" s="74">
        <v>6908.16</v>
      </c>
      <c r="X221" s="74">
        <v>566.66</v>
      </c>
      <c r="Y221" s="74">
        <v>85.26</v>
      </c>
      <c r="Z221" s="74">
        <v>653.38</v>
      </c>
      <c r="AA221" s="74">
        <v>0</v>
      </c>
      <c r="AB221" s="74">
        <v>0</v>
      </c>
      <c r="AC221" s="74">
        <v>0</v>
      </c>
      <c r="AD221" s="74">
        <v>0</v>
      </c>
      <c r="AE221" s="32">
        <v>0</v>
      </c>
      <c r="AF221" s="32">
        <f t="shared" si="54"/>
        <v>293.59680000000003</v>
      </c>
      <c r="AG221" s="32">
        <f t="shared" si="62"/>
        <v>7598.9760000000006</v>
      </c>
      <c r="AH221" s="32">
        <f t="shared" si="55"/>
        <v>19796.175999999999</v>
      </c>
      <c r="AI221" s="32">
        <f t="shared" si="56"/>
        <v>41242.033333333333</v>
      </c>
      <c r="AJ221" s="32">
        <v>8635.2000000000007</v>
      </c>
      <c r="AK221" s="32">
        <f t="shared" si="57"/>
        <v>8635.2000000000007</v>
      </c>
      <c r="AL221" s="32">
        <v>876.2</v>
      </c>
      <c r="AM221" s="32">
        <f t="shared" si="58"/>
        <v>2474.5219999999999</v>
      </c>
      <c r="AN221" s="32">
        <f t="shared" si="59"/>
        <v>4124.2033333333338</v>
      </c>
      <c r="AO221" s="32">
        <f t="shared" si="60"/>
        <v>12372.61</v>
      </c>
      <c r="AP221" s="32">
        <f t="shared" si="61"/>
        <v>7423.5660000000007</v>
      </c>
      <c r="AQ221" s="32">
        <v>3580.6</v>
      </c>
      <c r="AR221" s="32">
        <f>(M221+W221+X221)/30*40</f>
        <v>32993.626666666671</v>
      </c>
      <c r="AS221" s="74"/>
      <c r="AT221" s="32"/>
      <c r="AU221" s="32"/>
      <c r="AV221" s="32"/>
      <c r="AW221" s="32"/>
      <c r="AX221" s="32"/>
      <c r="AY221" s="76">
        <f t="shared" si="63"/>
        <v>539161.43813333334</v>
      </c>
      <c r="AZ221" s="78"/>
      <c r="BA221" s="7"/>
      <c r="BB221" s="7"/>
    </row>
    <row r="222" spans="1:54" s="59" customFormat="1" x14ac:dyDescent="0.2">
      <c r="A222" s="24">
        <f t="shared" si="64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72">
        <v>36839</v>
      </c>
      <c r="G222" s="24"/>
      <c r="H222" s="71">
        <v>33</v>
      </c>
      <c r="I222" s="24" t="s">
        <v>102</v>
      </c>
      <c r="J222" s="70" t="s">
        <v>139</v>
      </c>
      <c r="K222" s="73" t="s">
        <v>70</v>
      </c>
      <c r="L222" s="70" t="s">
        <v>112</v>
      </c>
      <c r="M222" s="74">
        <v>14201.7</v>
      </c>
      <c r="N222" s="32"/>
      <c r="O222" s="32">
        <f t="shared" si="49"/>
        <v>14201.7</v>
      </c>
      <c r="P222" s="74">
        <v>1445.9</v>
      </c>
      <c r="Q222" s="32"/>
      <c r="R222" s="32"/>
      <c r="S222" s="33">
        <f t="shared" si="50"/>
        <v>2485.2975000000001</v>
      </c>
      <c r="T222" s="32">
        <f t="shared" si="51"/>
        <v>426.05099999999999</v>
      </c>
      <c r="U222" s="75">
        <f t="shared" si="52"/>
        <v>1158.8591999999999</v>
      </c>
      <c r="V222" s="32">
        <f t="shared" si="53"/>
        <v>284.03400000000005</v>
      </c>
      <c r="W222" s="74">
        <v>5112.62</v>
      </c>
      <c r="X222" s="74">
        <v>495.1</v>
      </c>
      <c r="Y222" s="74">
        <v>69.400000000000006</v>
      </c>
      <c r="Z222" s="74">
        <v>743.5</v>
      </c>
      <c r="AA222" s="74">
        <v>0</v>
      </c>
      <c r="AB222" s="74">
        <v>0</v>
      </c>
      <c r="AC222" s="74">
        <v>0</v>
      </c>
      <c r="AD222" s="74">
        <v>0</v>
      </c>
      <c r="AE222" s="32">
        <v>0</v>
      </c>
      <c r="AF222" s="32">
        <f t="shared" si="54"/>
        <v>241.42890000000003</v>
      </c>
      <c r="AG222" s="32">
        <f t="shared" si="62"/>
        <v>6248.7480000000014</v>
      </c>
      <c r="AH222" s="32">
        <f t="shared" si="55"/>
        <v>15847.536</v>
      </c>
      <c r="AI222" s="32">
        <f t="shared" si="56"/>
        <v>33015.699999999997</v>
      </c>
      <c r="AJ222" s="32">
        <v>7100.85</v>
      </c>
      <c r="AK222" s="32">
        <f t="shared" si="57"/>
        <v>7100.85</v>
      </c>
      <c r="AL222" s="32">
        <v>876.2</v>
      </c>
      <c r="AM222" s="32">
        <f t="shared" si="58"/>
        <v>1980.942</v>
      </c>
      <c r="AN222" s="32">
        <f t="shared" si="59"/>
        <v>3301.5699999999997</v>
      </c>
      <c r="AO222" s="32">
        <f t="shared" si="60"/>
        <v>9904.7099999999991</v>
      </c>
      <c r="AP222" s="32">
        <f t="shared" si="61"/>
        <v>5942.826</v>
      </c>
      <c r="AQ222" s="32">
        <v>3580.6</v>
      </c>
      <c r="AR222" s="32"/>
      <c r="AS222" s="74"/>
      <c r="AT222" s="32"/>
      <c r="AU222" s="32"/>
      <c r="AV222" s="32"/>
      <c r="AW222" s="32"/>
      <c r="AX222" s="32"/>
      <c r="AY222" s="76">
        <f t="shared" si="63"/>
        <v>414867.21919999993</v>
      </c>
      <c r="AZ222" s="78"/>
      <c r="BA222" s="7"/>
      <c r="BB222" s="7"/>
    </row>
    <row r="223" spans="1:54" s="59" customFormat="1" x14ac:dyDescent="0.2">
      <c r="A223" s="24">
        <f t="shared" si="64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72">
        <v>37123</v>
      </c>
      <c r="G223" s="24"/>
      <c r="H223" s="71">
        <v>40</v>
      </c>
      <c r="I223" s="24" t="s">
        <v>102</v>
      </c>
      <c r="J223" s="70" t="s">
        <v>135</v>
      </c>
      <c r="K223" s="73" t="s">
        <v>70</v>
      </c>
      <c r="L223" s="70" t="s">
        <v>112</v>
      </c>
      <c r="M223" s="74">
        <v>19634.400000000001</v>
      </c>
      <c r="N223" s="32"/>
      <c r="O223" s="32">
        <f t="shared" si="49"/>
        <v>19634.400000000001</v>
      </c>
      <c r="P223" s="74">
        <v>1364</v>
      </c>
      <c r="Q223" s="32"/>
      <c r="R223" s="32"/>
      <c r="S223" s="33">
        <f t="shared" si="50"/>
        <v>3436.02</v>
      </c>
      <c r="T223" s="32">
        <f t="shared" si="51"/>
        <v>589.03200000000004</v>
      </c>
      <c r="U223" s="75">
        <f t="shared" si="52"/>
        <v>1602.1668000000002</v>
      </c>
      <c r="V223" s="32">
        <f t="shared" si="53"/>
        <v>392.68800000000005</v>
      </c>
      <c r="W223" s="74">
        <v>7068.38</v>
      </c>
      <c r="X223" s="74">
        <v>661.06</v>
      </c>
      <c r="Y223" s="74">
        <v>94.66</v>
      </c>
      <c r="Z223" s="74">
        <v>901.2</v>
      </c>
      <c r="AA223" s="74">
        <v>0</v>
      </c>
      <c r="AB223" s="74">
        <v>0</v>
      </c>
      <c r="AC223" s="74">
        <v>0</v>
      </c>
      <c r="AD223" s="74">
        <v>0</v>
      </c>
      <c r="AE223" s="32">
        <v>0</v>
      </c>
      <c r="AF223" s="32">
        <f t="shared" si="54"/>
        <v>333.78480000000008</v>
      </c>
      <c r="AG223" s="32">
        <f t="shared" si="62"/>
        <v>8639.1360000000004</v>
      </c>
      <c r="AH223" s="32">
        <f t="shared" si="55"/>
        <v>21891.072000000004</v>
      </c>
      <c r="AI223" s="32">
        <f t="shared" si="56"/>
        <v>45606.400000000009</v>
      </c>
      <c r="AJ223" s="32">
        <v>9817.2000000000007</v>
      </c>
      <c r="AK223" s="32">
        <f t="shared" si="57"/>
        <v>9817.2000000000007</v>
      </c>
      <c r="AL223" s="32">
        <v>876.2</v>
      </c>
      <c r="AM223" s="32">
        <f t="shared" si="58"/>
        <v>2736.3840000000005</v>
      </c>
      <c r="AN223" s="32">
        <f t="shared" si="59"/>
        <v>4560.6400000000012</v>
      </c>
      <c r="AO223" s="32">
        <f t="shared" si="60"/>
        <v>13681.920000000002</v>
      </c>
      <c r="AP223" s="32">
        <f t="shared" si="61"/>
        <v>8209.1520000000019</v>
      </c>
      <c r="AQ223" s="32">
        <v>6139.45</v>
      </c>
      <c r="AR223" s="32"/>
      <c r="AS223" s="74"/>
      <c r="AT223" s="32"/>
      <c r="AU223" s="32"/>
      <c r="AV223" s="32"/>
      <c r="AW223" s="32"/>
      <c r="AX223" s="32"/>
      <c r="AY223" s="76">
        <f t="shared" si="63"/>
        <v>564903.45319999987</v>
      </c>
      <c r="AZ223" s="78"/>
      <c r="BA223" s="7"/>
      <c r="BB223" s="7"/>
    </row>
    <row r="224" spans="1:54" s="59" customFormat="1" x14ac:dyDescent="0.2">
      <c r="A224" s="24">
        <f t="shared" si="64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72">
        <v>37487</v>
      </c>
      <c r="G224" s="24"/>
      <c r="H224" s="71">
        <v>40</v>
      </c>
      <c r="I224" s="24" t="s">
        <v>102</v>
      </c>
      <c r="J224" s="70" t="s">
        <v>139</v>
      </c>
      <c r="K224" s="73" t="s">
        <v>70</v>
      </c>
      <c r="L224" s="70" t="s">
        <v>112</v>
      </c>
      <c r="M224" s="74">
        <v>16670.399999999998</v>
      </c>
      <c r="N224" s="32"/>
      <c r="O224" s="32">
        <f t="shared" si="49"/>
        <v>16670.399999999998</v>
      </c>
      <c r="P224" s="74">
        <v>1637</v>
      </c>
      <c r="Q224" s="32"/>
      <c r="R224" s="32"/>
      <c r="S224" s="33">
        <f t="shared" si="50"/>
        <v>2917.3199999999993</v>
      </c>
      <c r="T224" s="32">
        <f t="shared" si="51"/>
        <v>500.11199999999991</v>
      </c>
      <c r="U224" s="75">
        <f t="shared" si="52"/>
        <v>1340.3003999999999</v>
      </c>
      <c r="V224" s="32">
        <f t="shared" si="53"/>
        <v>333.40799999999996</v>
      </c>
      <c r="W224" s="74">
        <v>5667.94</v>
      </c>
      <c r="X224" s="74">
        <v>585.1</v>
      </c>
      <c r="Y224" s="74">
        <v>82.2</v>
      </c>
      <c r="Z224" s="74">
        <v>901.2</v>
      </c>
      <c r="AA224" s="74">
        <v>0</v>
      </c>
      <c r="AB224" s="74">
        <v>0</v>
      </c>
      <c r="AC224" s="74">
        <v>0</v>
      </c>
      <c r="AD224" s="74">
        <v>0</v>
      </c>
      <c r="AE224" s="32">
        <v>0</v>
      </c>
      <c r="AF224" s="32">
        <f t="shared" si="54"/>
        <v>283.39679999999998</v>
      </c>
      <c r="AG224" s="32">
        <f t="shared" si="62"/>
        <v>7334.9759999999987</v>
      </c>
      <c r="AH224" s="32">
        <f t="shared" si="55"/>
        <v>18338.751999999997</v>
      </c>
      <c r="AI224" s="32">
        <f t="shared" si="56"/>
        <v>38205.733333333323</v>
      </c>
      <c r="AJ224" s="32">
        <v>8335.2000000000007</v>
      </c>
      <c r="AK224" s="32">
        <f t="shared" si="57"/>
        <v>8335.1999999999989</v>
      </c>
      <c r="AL224" s="32">
        <v>876.2</v>
      </c>
      <c r="AM224" s="32">
        <f t="shared" si="58"/>
        <v>2292.3439999999996</v>
      </c>
      <c r="AN224" s="32">
        <f t="shared" si="59"/>
        <v>3820.5733333333324</v>
      </c>
      <c r="AO224" s="32">
        <f t="shared" si="60"/>
        <v>11461.719999999998</v>
      </c>
      <c r="AP224" s="32">
        <f t="shared" si="61"/>
        <v>6877.0319999999983</v>
      </c>
      <c r="AQ224" s="32">
        <v>6139.45</v>
      </c>
      <c r="AR224" s="32"/>
      <c r="AS224" s="74"/>
      <c r="AT224" s="32"/>
      <c r="AU224" s="32"/>
      <c r="AV224" s="32"/>
      <c r="AW224" s="32"/>
      <c r="AX224" s="32"/>
      <c r="AY224" s="76">
        <f t="shared" si="63"/>
        <v>483037.70706666663</v>
      </c>
      <c r="AZ224" s="78"/>
      <c r="BA224" s="7"/>
      <c r="BB224" s="7"/>
    </row>
    <row r="225" spans="1:54" s="59" customFormat="1" x14ac:dyDescent="0.2">
      <c r="A225" s="24">
        <f t="shared" si="64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72">
        <v>37487</v>
      </c>
      <c r="G225" s="24"/>
      <c r="H225" s="71">
        <v>35</v>
      </c>
      <c r="I225" s="24" t="s">
        <v>102</v>
      </c>
      <c r="J225" s="70" t="s">
        <v>103</v>
      </c>
      <c r="K225" s="73" t="s">
        <v>70</v>
      </c>
      <c r="L225" s="70" t="s">
        <v>112</v>
      </c>
      <c r="M225" s="74">
        <v>12825.9</v>
      </c>
      <c r="N225" s="32"/>
      <c r="O225" s="32">
        <f t="shared" si="49"/>
        <v>12825.9</v>
      </c>
      <c r="P225" s="74">
        <v>955.5</v>
      </c>
      <c r="Q225" s="32"/>
      <c r="R225" s="32"/>
      <c r="S225" s="33">
        <f t="shared" si="50"/>
        <v>2244.5324999999998</v>
      </c>
      <c r="T225" s="32">
        <f t="shared" si="51"/>
        <v>384.77699999999999</v>
      </c>
      <c r="U225" s="75">
        <f t="shared" si="52"/>
        <v>1031.202</v>
      </c>
      <c r="V225" s="32">
        <f t="shared" si="53"/>
        <v>256.51799999999997</v>
      </c>
      <c r="W225" s="74">
        <v>4360.8</v>
      </c>
      <c r="X225" s="74">
        <v>462</v>
      </c>
      <c r="Y225" s="74">
        <v>66.5</v>
      </c>
      <c r="Z225" s="74">
        <v>788.56</v>
      </c>
      <c r="AA225" s="74">
        <v>0</v>
      </c>
      <c r="AB225" s="74">
        <v>0</v>
      </c>
      <c r="AC225" s="74">
        <v>0</v>
      </c>
      <c r="AD225" s="74">
        <v>0</v>
      </c>
      <c r="AE225" s="32">
        <v>0</v>
      </c>
      <c r="AF225" s="32">
        <f t="shared" si="54"/>
        <v>218.0403</v>
      </c>
      <c r="AG225" s="32">
        <f t="shared" si="62"/>
        <v>5643.3959999999997</v>
      </c>
      <c r="AH225" s="32">
        <f t="shared" si="55"/>
        <v>14118.960000000003</v>
      </c>
      <c r="AI225" s="32">
        <f t="shared" si="56"/>
        <v>29414.500000000004</v>
      </c>
      <c r="AJ225" s="32">
        <v>6412.95</v>
      </c>
      <c r="AK225" s="32">
        <f t="shared" si="57"/>
        <v>6412.95</v>
      </c>
      <c r="AL225" s="32">
        <v>876.2</v>
      </c>
      <c r="AM225" s="32">
        <f t="shared" si="58"/>
        <v>1764.8700000000003</v>
      </c>
      <c r="AN225" s="32">
        <f t="shared" si="59"/>
        <v>2941.4500000000003</v>
      </c>
      <c r="AO225" s="32">
        <f t="shared" si="60"/>
        <v>8824.35</v>
      </c>
      <c r="AP225" s="32">
        <f t="shared" si="61"/>
        <v>5294.6100000000006</v>
      </c>
      <c r="AQ225" s="32">
        <v>3580.6</v>
      </c>
      <c r="AR225" s="32"/>
      <c r="AS225" s="74"/>
      <c r="AT225" s="32"/>
      <c r="AU225" s="32"/>
      <c r="AV225" s="32"/>
      <c r="AW225" s="32"/>
      <c r="AX225" s="32"/>
      <c r="AY225" s="76">
        <f t="shared" si="63"/>
        <v>368416.79359999998</v>
      </c>
      <c r="AZ225" s="78"/>
      <c r="BA225" s="7"/>
      <c r="BB225" s="7"/>
    </row>
    <row r="226" spans="1:54" s="59" customFormat="1" x14ac:dyDescent="0.2">
      <c r="A226" s="24">
        <f t="shared" si="64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72">
        <v>37696</v>
      </c>
      <c r="G226" s="24"/>
      <c r="H226" s="71">
        <v>40</v>
      </c>
      <c r="I226" s="24" t="s">
        <v>102</v>
      </c>
      <c r="J226" s="70" t="s">
        <v>103</v>
      </c>
      <c r="K226" s="73" t="s">
        <v>70</v>
      </c>
      <c r="L226" s="70" t="s">
        <v>112</v>
      </c>
      <c r="M226" s="74">
        <v>14658</v>
      </c>
      <c r="N226" s="32"/>
      <c r="O226" s="32">
        <f t="shared" si="49"/>
        <v>14658</v>
      </c>
      <c r="P226" s="74">
        <v>1092</v>
      </c>
      <c r="Q226" s="32"/>
      <c r="R226" s="32"/>
      <c r="S226" s="33">
        <f t="shared" si="50"/>
        <v>2565.1499999999996</v>
      </c>
      <c r="T226" s="32">
        <f t="shared" si="51"/>
        <v>439.74</v>
      </c>
      <c r="U226" s="75">
        <f t="shared" si="52"/>
        <v>1160.9136000000001</v>
      </c>
      <c r="V226" s="32">
        <f t="shared" si="53"/>
        <v>293.16000000000003</v>
      </c>
      <c r="W226" s="74">
        <v>4690.5600000000004</v>
      </c>
      <c r="X226" s="74">
        <v>528</v>
      </c>
      <c r="Y226" s="74">
        <v>76</v>
      </c>
      <c r="Z226" s="74">
        <v>901.2</v>
      </c>
      <c r="AA226" s="74">
        <v>0</v>
      </c>
      <c r="AB226" s="74">
        <v>2500</v>
      </c>
      <c r="AC226" s="74">
        <v>0</v>
      </c>
      <c r="AD226" s="74">
        <v>0</v>
      </c>
      <c r="AE226" s="32">
        <v>0</v>
      </c>
      <c r="AF226" s="32">
        <f t="shared" si="54"/>
        <v>249.18600000000001</v>
      </c>
      <c r="AG226" s="32">
        <f t="shared" si="62"/>
        <v>6449.52</v>
      </c>
      <c r="AH226" s="32">
        <f t="shared" si="55"/>
        <v>15901.248</v>
      </c>
      <c r="AI226" s="32">
        <f t="shared" si="56"/>
        <v>33127.599999999999</v>
      </c>
      <c r="AJ226" s="32">
        <v>7329</v>
      </c>
      <c r="AK226" s="32">
        <f t="shared" si="57"/>
        <v>7329</v>
      </c>
      <c r="AL226" s="32">
        <v>876.2</v>
      </c>
      <c r="AM226" s="32">
        <f t="shared" si="58"/>
        <v>1987.6559999999999</v>
      </c>
      <c r="AN226" s="32">
        <f t="shared" si="59"/>
        <v>3312.76</v>
      </c>
      <c r="AO226" s="32">
        <f t="shared" si="60"/>
        <v>9938.2800000000007</v>
      </c>
      <c r="AP226" s="32">
        <f t="shared" si="61"/>
        <v>5962.9679999999998</v>
      </c>
      <c r="AQ226" s="32">
        <v>6139.45</v>
      </c>
      <c r="AR226" s="32"/>
      <c r="AS226" s="74"/>
      <c r="AT226" s="32"/>
      <c r="AU226" s="32"/>
      <c r="AV226" s="32"/>
      <c r="AW226" s="32"/>
      <c r="AX226" s="32"/>
      <c r="AY226" s="76">
        <f t="shared" si="63"/>
        <v>448200.59720000002</v>
      </c>
      <c r="AZ226" s="78"/>
      <c r="BA226" s="7"/>
      <c r="BB226" s="7"/>
    </row>
    <row r="227" spans="1:54" s="59" customFormat="1" x14ac:dyDescent="0.2">
      <c r="A227" s="24">
        <f t="shared" si="64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72">
        <v>37849</v>
      </c>
      <c r="G227" s="24"/>
      <c r="H227" s="71">
        <v>40</v>
      </c>
      <c r="I227" s="24" t="s">
        <v>102</v>
      </c>
      <c r="J227" s="70" t="s">
        <v>138</v>
      </c>
      <c r="K227" s="73" t="s">
        <v>70</v>
      </c>
      <c r="L227" s="70" t="s">
        <v>112</v>
      </c>
      <c r="M227" s="74">
        <v>17460.3</v>
      </c>
      <c r="N227" s="32"/>
      <c r="O227" s="32">
        <f t="shared" si="49"/>
        <v>17460.3</v>
      </c>
      <c r="P227" s="74">
        <v>1364</v>
      </c>
      <c r="Q227" s="32"/>
      <c r="R227" s="32"/>
      <c r="S227" s="33">
        <f t="shared" si="50"/>
        <v>3055.5524999999998</v>
      </c>
      <c r="T227" s="32">
        <f t="shared" si="51"/>
        <v>523.80899999999997</v>
      </c>
      <c r="U227" s="75">
        <f t="shared" si="52"/>
        <v>1382.8559999999998</v>
      </c>
      <c r="V227" s="32">
        <f t="shared" si="53"/>
        <v>349.20600000000002</v>
      </c>
      <c r="W227" s="74">
        <v>5587.3</v>
      </c>
      <c r="X227" s="74">
        <v>608.26</v>
      </c>
      <c r="Y227" s="74">
        <v>84.06</v>
      </c>
      <c r="Z227" s="74">
        <v>901.2</v>
      </c>
      <c r="AA227" s="74">
        <v>0</v>
      </c>
      <c r="AB227" s="74">
        <v>0</v>
      </c>
      <c r="AC227" s="74">
        <v>0</v>
      </c>
      <c r="AD227" s="74">
        <v>0</v>
      </c>
      <c r="AE227" s="32">
        <v>3766.52</v>
      </c>
      <c r="AF227" s="32">
        <f t="shared" si="54"/>
        <v>296.82510000000002</v>
      </c>
      <c r="AG227" s="32">
        <f t="shared" si="62"/>
        <v>7682.5320000000002</v>
      </c>
      <c r="AH227" s="32">
        <f t="shared" si="55"/>
        <v>18924.687999999998</v>
      </c>
      <c r="AI227" s="32">
        <f t="shared" si="56"/>
        <v>39426.433333333327</v>
      </c>
      <c r="AJ227" s="32">
        <v>8730.15</v>
      </c>
      <c r="AK227" s="32">
        <f t="shared" si="57"/>
        <v>8730.15</v>
      </c>
      <c r="AL227" s="32">
        <v>876.2</v>
      </c>
      <c r="AM227" s="32">
        <f t="shared" si="58"/>
        <v>2365.5859999999998</v>
      </c>
      <c r="AN227" s="32">
        <f t="shared" si="59"/>
        <v>3942.643333333333</v>
      </c>
      <c r="AO227" s="32">
        <f t="shared" si="60"/>
        <v>11827.929999999998</v>
      </c>
      <c r="AP227" s="32">
        <f t="shared" si="61"/>
        <v>7096.7579999999998</v>
      </c>
      <c r="AQ227" s="32">
        <v>6139.45</v>
      </c>
      <c r="AR227" s="32"/>
      <c r="AS227" s="74"/>
      <c r="AT227" s="32"/>
      <c r="AU227" s="32"/>
      <c r="AV227" s="32"/>
      <c r="AW227" s="32"/>
      <c r="AX227" s="32"/>
      <c r="AY227" s="76">
        <f t="shared" si="63"/>
        <v>540301.18386666663</v>
      </c>
      <c r="AZ227" s="78"/>
      <c r="BA227" s="7"/>
      <c r="BB227" s="7"/>
    </row>
    <row r="228" spans="1:54" s="59" customFormat="1" x14ac:dyDescent="0.2">
      <c r="A228" s="24">
        <f t="shared" si="64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72">
        <v>37849</v>
      </c>
      <c r="G228" s="24"/>
      <c r="H228" s="71">
        <v>39</v>
      </c>
      <c r="I228" s="24" t="s">
        <v>102</v>
      </c>
      <c r="J228" s="70" t="s">
        <v>138</v>
      </c>
      <c r="K228" s="73" t="s">
        <v>70</v>
      </c>
      <c r="L228" s="70" t="s">
        <v>112</v>
      </c>
      <c r="M228" s="74">
        <v>17094</v>
      </c>
      <c r="N228" s="32"/>
      <c r="O228" s="32">
        <f t="shared" si="49"/>
        <v>17094</v>
      </c>
      <c r="P228" s="74">
        <v>1336.7</v>
      </c>
      <c r="Q228" s="32"/>
      <c r="R228" s="32"/>
      <c r="S228" s="33">
        <f t="shared" si="50"/>
        <v>2991.45</v>
      </c>
      <c r="T228" s="32">
        <f t="shared" si="51"/>
        <v>512.81999999999994</v>
      </c>
      <c r="U228" s="75">
        <f t="shared" si="52"/>
        <v>1353.8448000000001</v>
      </c>
      <c r="V228" s="32">
        <f t="shared" si="53"/>
        <v>341.88</v>
      </c>
      <c r="W228" s="74">
        <v>5470.08</v>
      </c>
      <c r="X228" s="74">
        <v>595.05999999999995</v>
      </c>
      <c r="Y228" s="74">
        <v>82.16</v>
      </c>
      <c r="Z228" s="74">
        <v>878.68</v>
      </c>
      <c r="AA228" s="74">
        <v>0</v>
      </c>
      <c r="AB228" s="74">
        <v>0</v>
      </c>
      <c r="AC228" s="74">
        <v>0</v>
      </c>
      <c r="AD228" s="74">
        <v>0</v>
      </c>
      <c r="AE228" s="32">
        <v>3734.06</v>
      </c>
      <c r="AF228" s="32">
        <f t="shared" si="54"/>
        <v>290.59800000000001</v>
      </c>
      <c r="AG228" s="32">
        <f t="shared" si="62"/>
        <v>7521.36</v>
      </c>
      <c r="AH228" s="32">
        <f t="shared" si="55"/>
        <v>18527.312000000002</v>
      </c>
      <c r="AI228" s="32">
        <f t="shared" si="56"/>
        <v>38598.566666666673</v>
      </c>
      <c r="AJ228" s="32">
        <v>8547</v>
      </c>
      <c r="AK228" s="32">
        <f t="shared" si="57"/>
        <v>8547</v>
      </c>
      <c r="AL228" s="32">
        <v>876.2</v>
      </c>
      <c r="AM228" s="32">
        <f t="shared" si="58"/>
        <v>2315.9140000000002</v>
      </c>
      <c r="AN228" s="32">
        <f t="shared" si="59"/>
        <v>3859.856666666667</v>
      </c>
      <c r="AO228" s="32">
        <f t="shared" si="60"/>
        <v>11579.570000000002</v>
      </c>
      <c r="AP228" s="32">
        <f t="shared" si="61"/>
        <v>6947.7420000000002</v>
      </c>
      <c r="AQ228" s="32">
        <v>3580.6</v>
      </c>
      <c r="AR228" s="32"/>
      <c r="AS228" s="74"/>
      <c r="AT228" s="32"/>
      <c r="AU228" s="32"/>
      <c r="AV228" s="32"/>
      <c r="AW228" s="32"/>
      <c r="AX228" s="32"/>
      <c r="AY228" s="76">
        <f t="shared" si="63"/>
        <v>527077.11493333324</v>
      </c>
      <c r="AZ228" s="78"/>
      <c r="BA228" s="7"/>
      <c r="BB228" s="7"/>
    </row>
    <row r="229" spans="1:54" s="59" customFormat="1" x14ac:dyDescent="0.2">
      <c r="A229" s="24">
        <f t="shared" si="64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72">
        <v>37849</v>
      </c>
      <c r="G229" s="24"/>
      <c r="H229" s="71">
        <v>34</v>
      </c>
      <c r="I229" s="24" t="s">
        <v>102</v>
      </c>
      <c r="J229" s="70" t="s">
        <v>138</v>
      </c>
      <c r="K229" s="73" t="s">
        <v>70</v>
      </c>
      <c r="L229" s="70" t="s">
        <v>112</v>
      </c>
      <c r="M229" s="74">
        <v>15309.6</v>
      </c>
      <c r="N229" s="32"/>
      <c r="O229" s="32">
        <f t="shared" si="49"/>
        <v>15309.6</v>
      </c>
      <c r="P229" s="74">
        <v>1200.2</v>
      </c>
      <c r="Q229" s="32"/>
      <c r="R229" s="32"/>
      <c r="S229" s="33">
        <f t="shared" si="50"/>
        <v>2679.18</v>
      </c>
      <c r="T229" s="32">
        <f t="shared" si="51"/>
        <v>459.28800000000001</v>
      </c>
      <c r="U229" s="75">
        <f t="shared" si="52"/>
        <v>1212.5208</v>
      </c>
      <c r="V229" s="32">
        <f t="shared" si="53"/>
        <v>306.19200000000001</v>
      </c>
      <c r="W229" s="74">
        <v>4899.08</v>
      </c>
      <c r="X229" s="74">
        <v>530.26</v>
      </c>
      <c r="Y229" s="74">
        <v>72.900000000000006</v>
      </c>
      <c r="Z229" s="74">
        <v>766.02</v>
      </c>
      <c r="AA229" s="74">
        <v>0</v>
      </c>
      <c r="AB229" s="74">
        <v>0</v>
      </c>
      <c r="AC229" s="74">
        <v>0</v>
      </c>
      <c r="AD229" s="74">
        <v>0</v>
      </c>
      <c r="AE229" s="32">
        <v>0</v>
      </c>
      <c r="AF229" s="32">
        <f t="shared" si="54"/>
        <v>260.26320000000004</v>
      </c>
      <c r="AG229" s="32">
        <f t="shared" si="62"/>
        <v>6736.2240000000002</v>
      </c>
      <c r="AH229" s="32">
        <f t="shared" si="55"/>
        <v>16591.152000000002</v>
      </c>
      <c r="AI229" s="32">
        <f t="shared" si="56"/>
        <v>34564.9</v>
      </c>
      <c r="AJ229" s="32">
        <v>7654.8</v>
      </c>
      <c r="AK229" s="32">
        <f t="shared" si="57"/>
        <v>7654.8</v>
      </c>
      <c r="AL229" s="32">
        <v>876.2</v>
      </c>
      <c r="AM229" s="32">
        <f t="shared" si="58"/>
        <v>2073.8940000000002</v>
      </c>
      <c r="AN229" s="32">
        <f t="shared" si="59"/>
        <v>3456.49</v>
      </c>
      <c r="AO229" s="32">
        <f t="shared" si="60"/>
        <v>10369.469999999999</v>
      </c>
      <c r="AP229" s="32">
        <f t="shared" si="61"/>
        <v>6221.6819999999998</v>
      </c>
      <c r="AQ229" s="32">
        <v>3580.6</v>
      </c>
      <c r="AR229" s="32"/>
      <c r="AS229" s="74"/>
      <c r="AT229" s="32"/>
      <c r="AU229" s="32"/>
      <c r="AV229" s="32"/>
      <c r="AW229" s="32"/>
      <c r="AX229" s="32"/>
      <c r="AY229" s="76">
        <f t="shared" si="63"/>
        <v>432126.26</v>
      </c>
      <c r="AZ229" s="78"/>
      <c r="BA229" s="7"/>
      <c r="BB229" s="7"/>
    </row>
    <row r="230" spans="1:54" s="59" customFormat="1" x14ac:dyDescent="0.2">
      <c r="A230" s="24">
        <f t="shared" si="64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72">
        <v>37865</v>
      </c>
      <c r="G230" s="24"/>
      <c r="H230" s="71">
        <v>22</v>
      </c>
      <c r="I230" s="24" t="s">
        <v>102</v>
      </c>
      <c r="J230" s="70" t="s">
        <v>139</v>
      </c>
      <c r="K230" s="73" t="s">
        <v>70</v>
      </c>
      <c r="L230" s="70" t="s">
        <v>112</v>
      </c>
      <c r="M230" s="74">
        <v>9882</v>
      </c>
      <c r="N230" s="32"/>
      <c r="O230" s="32">
        <f t="shared" si="49"/>
        <v>9882</v>
      </c>
      <c r="P230" s="74">
        <v>1145.5999999999999</v>
      </c>
      <c r="Q230" s="32"/>
      <c r="R230" s="32"/>
      <c r="S230" s="33">
        <f t="shared" si="50"/>
        <v>1729.35</v>
      </c>
      <c r="T230" s="32">
        <f t="shared" si="51"/>
        <v>296.45999999999998</v>
      </c>
      <c r="U230" s="75">
        <f t="shared" si="52"/>
        <v>782.65440000000001</v>
      </c>
      <c r="V230" s="32">
        <f t="shared" si="53"/>
        <v>197.64000000000001</v>
      </c>
      <c r="W230" s="74">
        <v>3162.24</v>
      </c>
      <c r="X230" s="74">
        <v>342.7</v>
      </c>
      <c r="Y230" s="74">
        <v>47</v>
      </c>
      <c r="Z230" s="74">
        <v>495.66</v>
      </c>
      <c r="AA230" s="74">
        <v>0</v>
      </c>
      <c r="AB230" s="74">
        <v>0</v>
      </c>
      <c r="AC230" s="74">
        <v>0</v>
      </c>
      <c r="AD230" s="74">
        <v>0</v>
      </c>
      <c r="AE230" s="32">
        <v>0</v>
      </c>
      <c r="AF230" s="32">
        <f t="shared" si="54"/>
        <v>167.994</v>
      </c>
      <c r="AG230" s="32">
        <f t="shared" si="62"/>
        <v>4348.08</v>
      </c>
      <c r="AH230" s="32">
        <f t="shared" si="55"/>
        <v>10709.552</v>
      </c>
      <c r="AI230" s="32">
        <f t="shared" si="56"/>
        <v>22311.566666666666</v>
      </c>
      <c r="AJ230" s="32">
        <v>4941</v>
      </c>
      <c r="AK230" s="32">
        <f t="shared" si="57"/>
        <v>4941</v>
      </c>
      <c r="AL230" s="32">
        <v>876.2</v>
      </c>
      <c r="AM230" s="32">
        <f t="shared" si="58"/>
        <v>1338.694</v>
      </c>
      <c r="AN230" s="32">
        <f t="shared" si="59"/>
        <v>2231.1566666666668</v>
      </c>
      <c r="AO230" s="32">
        <f t="shared" si="60"/>
        <v>6693.47</v>
      </c>
      <c r="AP230" s="32">
        <f t="shared" si="61"/>
        <v>4016.0819999999999</v>
      </c>
      <c r="AQ230" s="32">
        <v>3580.6</v>
      </c>
      <c r="AR230" s="32"/>
      <c r="AS230" s="74"/>
      <c r="AT230" s="32"/>
      <c r="AU230" s="32"/>
      <c r="AV230" s="32"/>
      <c r="AW230" s="32"/>
      <c r="AX230" s="32"/>
      <c r="AY230" s="76">
        <f t="shared" si="63"/>
        <v>284978.98213333334</v>
      </c>
      <c r="AZ230" s="78"/>
      <c r="BA230" s="7"/>
      <c r="BB230" s="7"/>
    </row>
    <row r="231" spans="1:54" s="59" customFormat="1" x14ac:dyDescent="0.2">
      <c r="A231" s="24">
        <f t="shared" si="64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72">
        <v>37865</v>
      </c>
      <c r="G231" s="24"/>
      <c r="H231" s="71">
        <v>33</v>
      </c>
      <c r="I231" s="24" t="s">
        <v>102</v>
      </c>
      <c r="J231" s="70" t="s">
        <v>138</v>
      </c>
      <c r="K231" s="73" t="s">
        <v>70</v>
      </c>
      <c r="L231" s="70" t="s">
        <v>112</v>
      </c>
      <c r="M231" s="74">
        <v>14895.3</v>
      </c>
      <c r="N231" s="32"/>
      <c r="O231" s="32">
        <f t="shared" si="49"/>
        <v>14895.3</v>
      </c>
      <c r="P231" s="74">
        <v>1172.9000000000001</v>
      </c>
      <c r="Q231" s="32"/>
      <c r="R231" s="32"/>
      <c r="S231" s="33">
        <f t="shared" si="50"/>
        <v>2606.6774999999998</v>
      </c>
      <c r="T231" s="32">
        <f t="shared" si="51"/>
        <v>446.85899999999998</v>
      </c>
      <c r="U231" s="75">
        <f t="shared" si="52"/>
        <v>1179.7079999999999</v>
      </c>
      <c r="V231" s="32">
        <f t="shared" si="53"/>
        <v>297.90600000000001</v>
      </c>
      <c r="W231" s="74">
        <v>4766.5</v>
      </c>
      <c r="X231" s="74">
        <v>515.86</v>
      </c>
      <c r="Y231" s="74">
        <v>70.760000000000005</v>
      </c>
      <c r="Z231" s="74">
        <v>743.5</v>
      </c>
      <c r="AA231" s="74">
        <v>0</v>
      </c>
      <c r="AB231" s="74">
        <v>0</v>
      </c>
      <c r="AC231" s="74">
        <v>0</v>
      </c>
      <c r="AD231" s="74">
        <v>0</v>
      </c>
      <c r="AE231" s="32">
        <v>3542.34</v>
      </c>
      <c r="AF231" s="32">
        <f t="shared" si="54"/>
        <v>253.2201</v>
      </c>
      <c r="AG231" s="32">
        <f t="shared" si="62"/>
        <v>6553.9319999999998</v>
      </c>
      <c r="AH231" s="32">
        <f t="shared" si="55"/>
        <v>16142.128000000001</v>
      </c>
      <c r="AI231" s="32">
        <f t="shared" si="56"/>
        <v>33629.433333333334</v>
      </c>
      <c r="AJ231" s="32">
        <v>7447.65</v>
      </c>
      <c r="AK231" s="32">
        <f t="shared" si="57"/>
        <v>7447.65</v>
      </c>
      <c r="AL231" s="32">
        <v>876.2</v>
      </c>
      <c r="AM231" s="32">
        <f t="shared" si="58"/>
        <v>2017.7660000000001</v>
      </c>
      <c r="AN231" s="32">
        <f t="shared" si="59"/>
        <v>3362.9433333333332</v>
      </c>
      <c r="AO231" s="32">
        <f t="shared" si="60"/>
        <v>10088.83</v>
      </c>
      <c r="AP231" s="32">
        <f t="shared" si="61"/>
        <v>6053.2979999999998</v>
      </c>
      <c r="AQ231" s="32">
        <v>3580.6</v>
      </c>
      <c r="AR231" s="32"/>
      <c r="AS231" s="74"/>
      <c r="AT231" s="32"/>
      <c r="AU231" s="32"/>
      <c r="AV231" s="32"/>
      <c r="AW231" s="32"/>
      <c r="AX231" s="32"/>
      <c r="AY231" s="76">
        <f t="shared" si="63"/>
        <v>463098.79786666657</v>
      </c>
      <c r="AZ231" s="78"/>
      <c r="BA231" s="7"/>
      <c r="BB231" s="7"/>
    </row>
    <row r="232" spans="1:54" s="59" customFormat="1" x14ac:dyDescent="0.2">
      <c r="A232" s="24">
        <f t="shared" si="64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72">
        <v>37865</v>
      </c>
      <c r="G232" s="24"/>
      <c r="H232" s="71">
        <v>24</v>
      </c>
      <c r="I232" s="24" t="s">
        <v>102</v>
      </c>
      <c r="J232" s="70" t="s">
        <v>139</v>
      </c>
      <c r="K232" s="73" t="s">
        <v>70</v>
      </c>
      <c r="L232" s="70" t="s">
        <v>112</v>
      </c>
      <c r="M232" s="74">
        <v>10759.2</v>
      </c>
      <c r="N232" s="32"/>
      <c r="O232" s="32">
        <f t="shared" si="49"/>
        <v>10759.2</v>
      </c>
      <c r="P232" s="74">
        <v>1200.2</v>
      </c>
      <c r="Q232" s="32"/>
      <c r="R232" s="32"/>
      <c r="S232" s="33">
        <f t="shared" si="50"/>
        <v>1882.86</v>
      </c>
      <c r="T232" s="32">
        <f t="shared" si="51"/>
        <v>322.77600000000001</v>
      </c>
      <c r="U232" s="75">
        <f t="shared" si="52"/>
        <v>852.12840000000006</v>
      </c>
      <c r="V232" s="32">
        <f t="shared" si="53"/>
        <v>215.18400000000003</v>
      </c>
      <c r="W232" s="74">
        <v>3442.94</v>
      </c>
      <c r="X232" s="74">
        <v>372.7</v>
      </c>
      <c r="Y232" s="74">
        <v>51.56</v>
      </c>
      <c r="Z232" s="74">
        <v>540.72</v>
      </c>
      <c r="AA232" s="74">
        <v>0</v>
      </c>
      <c r="AB232" s="74">
        <v>0</v>
      </c>
      <c r="AC232" s="74">
        <v>0</v>
      </c>
      <c r="AD232" s="74">
        <v>0</v>
      </c>
      <c r="AE232" s="32">
        <v>0</v>
      </c>
      <c r="AF232" s="32">
        <f t="shared" si="54"/>
        <v>182.90640000000002</v>
      </c>
      <c r="AG232" s="32">
        <f t="shared" si="62"/>
        <v>4734.0480000000007</v>
      </c>
      <c r="AH232" s="32">
        <f t="shared" si="55"/>
        <v>11659.872000000003</v>
      </c>
      <c r="AI232" s="32">
        <f t="shared" si="56"/>
        <v>24291.400000000005</v>
      </c>
      <c r="AJ232" s="32">
        <v>5379.6</v>
      </c>
      <c r="AK232" s="32">
        <f t="shared" si="57"/>
        <v>5379.6</v>
      </c>
      <c r="AL232" s="32">
        <v>876.2</v>
      </c>
      <c r="AM232" s="32">
        <f t="shared" si="58"/>
        <v>1457.4840000000004</v>
      </c>
      <c r="AN232" s="32">
        <f t="shared" si="59"/>
        <v>2429.1400000000003</v>
      </c>
      <c r="AO232" s="32">
        <f t="shared" si="60"/>
        <v>7287.420000000001</v>
      </c>
      <c r="AP232" s="32">
        <f t="shared" si="61"/>
        <v>4372.4520000000011</v>
      </c>
      <c r="AQ232" s="32">
        <v>3580.6</v>
      </c>
      <c r="AR232" s="32"/>
      <c r="AS232" s="74"/>
      <c r="AT232" s="32"/>
      <c r="AU232" s="32"/>
      <c r="AV232" s="32"/>
      <c r="AW232" s="32"/>
      <c r="AX232" s="32"/>
      <c r="AY232" s="76">
        <f t="shared" si="63"/>
        <v>309325.91360000003</v>
      </c>
      <c r="AZ232" s="78"/>
      <c r="BA232" s="7"/>
      <c r="BB232" s="7"/>
    </row>
    <row r="233" spans="1:54" s="59" customFormat="1" x14ac:dyDescent="0.2">
      <c r="A233" s="24">
        <f t="shared" si="64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72">
        <v>37895</v>
      </c>
      <c r="G233" s="24"/>
      <c r="H233" s="71">
        <v>39</v>
      </c>
      <c r="I233" s="24" t="s">
        <v>102</v>
      </c>
      <c r="J233" s="70" t="s">
        <v>138</v>
      </c>
      <c r="K233" s="73" t="s">
        <v>70</v>
      </c>
      <c r="L233" s="70" t="s">
        <v>112</v>
      </c>
      <c r="M233" s="74">
        <v>17094</v>
      </c>
      <c r="N233" s="32"/>
      <c r="O233" s="32">
        <f t="shared" si="49"/>
        <v>17094</v>
      </c>
      <c r="P233" s="74">
        <v>1336.7</v>
      </c>
      <c r="Q233" s="32"/>
      <c r="R233" s="32"/>
      <c r="S233" s="33">
        <f t="shared" si="50"/>
        <v>2991.45</v>
      </c>
      <c r="T233" s="32">
        <f t="shared" si="51"/>
        <v>512.81999999999994</v>
      </c>
      <c r="U233" s="75">
        <f t="shared" si="52"/>
        <v>1333.3320000000001</v>
      </c>
      <c r="V233" s="32">
        <f t="shared" si="53"/>
        <v>341.88</v>
      </c>
      <c r="W233" s="74">
        <v>5128.2</v>
      </c>
      <c r="X233" s="74">
        <v>595.05999999999995</v>
      </c>
      <c r="Y233" s="74">
        <v>82.16</v>
      </c>
      <c r="Z233" s="74">
        <v>878.68</v>
      </c>
      <c r="AA233" s="74">
        <v>0</v>
      </c>
      <c r="AB233" s="74">
        <v>0</v>
      </c>
      <c r="AC233" s="74">
        <v>0</v>
      </c>
      <c r="AD233" s="74">
        <v>0</v>
      </c>
      <c r="AE233" s="32">
        <v>3542.34</v>
      </c>
      <c r="AF233" s="32">
        <f t="shared" si="54"/>
        <v>290.59800000000001</v>
      </c>
      <c r="AG233" s="32">
        <f t="shared" si="62"/>
        <v>7521.36</v>
      </c>
      <c r="AH233" s="32">
        <f t="shared" si="55"/>
        <v>18253.808000000005</v>
      </c>
      <c r="AI233" s="32">
        <f t="shared" si="56"/>
        <v>38028.76666666667</v>
      </c>
      <c r="AJ233" s="32">
        <v>8547</v>
      </c>
      <c r="AK233" s="32">
        <f t="shared" si="57"/>
        <v>8547</v>
      </c>
      <c r="AL233" s="32">
        <v>876.2</v>
      </c>
      <c r="AM233" s="32">
        <f t="shared" si="58"/>
        <v>2281.7260000000006</v>
      </c>
      <c r="AN233" s="32">
        <f t="shared" si="59"/>
        <v>3802.876666666667</v>
      </c>
      <c r="AO233" s="32">
        <f t="shared" si="60"/>
        <v>11408.630000000001</v>
      </c>
      <c r="AP233" s="32">
        <f t="shared" si="61"/>
        <v>6845.1780000000008</v>
      </c>
      <c r="AQ233" s="32">
        <v>3580.6</v>
      </c>
      <c r="AR233" s="32"/>
      <c r="AS233" s="74"/>
      <c r="AT233" s="32"/>
      <c r="AU233" s="32"/>
      <c r="AV233" s="32"/>
      <c r="AW233" s="32"/>
      <c r="AX233" s="32"/>
      <c r="AY233" s="76">
        <f t="shared" si="63"/>
        <v>519219.78533333336</v>
      </c>
      <c r="AZ233" s="78"/>
      <c r="BA233" s="7"/>
      <c r="BB233" s="7"/>
    </row>
    <row r="234" spans="1:54" s="59" customFormat="1" x14ac:dyDescent="0.2">
      <c r="A234" s="24">
        <f t="shared" si="64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72">
        <v>38047</v>
      </c>
      <c r="G234" s="24"/>
      <c r="H234" s="71">
        <v>39</v>
      </c>
      <c r="I234" s="24" t="s">
        <v>102</v>
      </c>
      <c r="J234" s="70" t="s">
        <v>132</v>
      </c>
      <c r="K234" s="73" t="s">
        <v>70</v>
      </c>
      <c r="L234" s="70" t="s">
        <v>112</v>
      </c>
      <c r="M234" s="74">
        <v>15432.9</v>
      </c>
      <c r="N234" s="32"/>
      <c r="O234" s="32">
        <f t="shared" si="49"/>
        <v>15432.9</v>
      </c>
      <c r="P234" s="74">
        <v>1336.7</v>
      </c>
      <c r="Q234" s="32"/>
      <c r="R234" s="32"/>
      <c r="S234" s="33">
        <f t="shared" si="50"/>
        <v>2700.7574999999997</v>
      </c>
      <c r="T234" s="32">
        <f t="shared" si="51"/>
        <v>462.98699999999997</v>
      </c>
      <c r="U234" s="75">
        <f t="shared" si="52"/>
        <v>1203.7667999999999</v>
      </c>
      <c r="V234" s="32">
        <f t="shared" si="53"/>
        <v>308.65800000000002</v>
      </c>
      <c r="W234" s="74">
        <v>4629.88</v>
      </c>
      <c r="X234" s="74">
        <v>549.76</v>
      </c>
      <c r="Y234" s="74">
        <v>74.66</v>
      </c>
      <c r="Z234" s="74">
        <v>878.68</v>
      </c>
      <c r="AA234" s="74">
        <v>0</v>
      </c>
      <c r="AB234" s="74">
        <v>0</v>
      </c>
      <c r="AC234" s="74">
        <v>0</v>
      </c>
      <c r="AD234" s="74">
        <v>0</v>
      </c>
      <c r="AE234" s="32">
        <v>0</v>
      </c>
      <c r="AF234" s="32">
        <f t="shared" si="54"/>
        <v>262.35930000000002</v>
      </c>
      <c r="AG234" s="32">
        <f t="shared" si="62"/>
        <v>6790.4760000000006</v>
      </c>
      <c r="AH234" s="32">
        <f t="shared" si="55"/>
        <v>16490.031999999996</v>
      </c>
      <c r="AI234" s="32">
        <f t="shared" si="56"/>
        <v>34354.233333333323</v>
      </c>
      <c r="AJ234" s="32">
        <v>7716.45</v>
      </c>
      <c r="AK234" s="32">
        <f t="shared" si="57"/>
        <v>7716.4499999999989</v>
      </c>
      <c r="AL234" s="32">
        <v>876.2</v>
      </c>
      <c r="AM234" s="32">
        <f t="shared" si="58"/>
        <v>2061.2539999999995</v>
      </c>
      <c r="AN234" s="32">
        <f t="shared" si="59"/>
        <v>3435.4233333333327</v>
      </c>
      <c r="AO234" s="32">
        <f t="shared" si="60"/>
        <v>10306.269999999999</v>
      </c>
      <c r="AP234" s="32">
        <f t="shared" si="61"/>
        <v>6183.7619999999988</v>
      </c>
      <c r="AQ234" s="32">
        <v>3580.6</v>
      </c>
      <c r="AR234" s="32">
        <f>(M234+W234+X234)/30*30</f>
        <v>20612.539999999997</v>
      </c>
      <c r="AS234" s="74"/>
      <c r="AT234" s="32"/>
      <c r="AU234" s="32"/>
      <c r="AV234" s="32"/>
      <c r="AW234" s="32"/>
      <c r="AX234" s="32"/>
      <c r="AY234" s="76">
        <f t="shared" si="63"/>
        <v>454216.99386666663</v>
      </c>
      <c r="AZ234" s="78"/>
      <c r="BA234" s="7"/>
      <c r="BB234" s="7"/>
    </row>
    <row r="235" spans="1:54" s="59" customFormat="1" x14ac:dyDescent="0.2">
      <c r="A235" s="24">
        <f t="shared" si="64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72">
        <v>38214</v>
      </c>
      <c r="G235" s="24"/>
      <c r="H235" s="71">
        <v>40</v>
      </c>
      <c r="I235" s="24" t="s">
        <v>102</v>
      </c>
      <c r="J235" s="70" t="s">
        <v>132</v>
      </c>
      <c r="K235" s="73" t="s">
        <v>70</v>
      </c>
      <c r="L235" s="70" t="s">
        <v>112</v>
      </c>
      <c r="M235" s="74">
        <v>15799.2</v>
      </c>
      <c r="N235" s="32"/>
      <c r="O235" s="32">
        <f t="shared" si="49"/>
        <v>15799.2</v>
      </c>
      <c r="P235" s="74">
        <v>1364</v>
      </c>
      <c r="Q235" s="32"/>
      <c r="R235" s="32"/>
      <c r="S235" s="33">
        <f t="shared" si="50"/>
        <v>2764.86</v>
      </c>
      <c r="T235" s="32">
        <f t="shared" si="51"/>
        <v>473.976</v>
      </c>
      <c r="U235" s="75">
        <f t="shared" si="52"/>
        <v>1232.3375999999998</v>
      </c>
      <c r="V235" s="32">
        <f t="shared" si="53"/>
        <v>315.98400000000004</v>
      </c>
      <c r="W235" s="74">
        <v>4739.76</v>
      </c>
      <c r="X235" s="74">
        <v>562.96</v>
      </c>
      <c r="Y235" s="74">
        <v>76.56</v>
      </c>
      <c r="Z235" s="74">
        <v>901.2</v>
      </c>
      <c r="AA235" s="74">
        <v>0</v>
      </c>
      <c r="AB235" s="74">
        <v>0</v>
      </c>
      <c r="AC235" s="74">
        <v>0</v>
      </c>
      <c r="AD235" s="74">
        <v>0</v>
      </c>
      <c r="AE235" s="32">
        <v>3156.8</v>
      </c>
      <c r="AF235" s="32">
        <f t="shared" si="54"/>
        <v>268.58640000000003</v>
      </c>
      <c r="AG235" s="32">
        <f t="shared" si="62"/>
        <v>6951.648000000001</v>
      </c>
      <c r="AH235" s="32">
        <f t="shared" si="55"/>
        <v>16881.535999999996</v>
      </c>
      <c r="AI235" s="32">
        <f t="shared" si="56"/>
        <v>35169.866666666661</v>
      </c>
      <c r="AJ235" s="32">
        <v>7899.6</v>
      </c>
      <c r="AK235" s="32">
        <f t="shared" si="57"/>
        <v>7899.5999999999995</v>
      </c>
      <c r="AL235" s="32">
        <v>876.2</v>
      </c>
      <c r="AM235" s="32">
        <f t="shared" si="58"/>
        <v>2110.1919999999996</v>
      </c>
      <c r="AN235" s="32">
        <f t="shared" si="59"/>
        <v>3516.9866666666662</v>
      </c>
      <c r="AO235" s="32">
        <f t="shared" si="60"/>
        <v>10550.96</v>
      </c>
      <c r="AP235" s="32">
        <f t="shared" si="61"/>
        <v>6330.5759999999991</v>
      </c>
      <c r="AQ235" s="32">
        <v>6139.45</v>
      </c>
      <c r="AR235" s="32">
        <f>(M235+W235+X235)/30*30</f>
        <v>21101.919999999998</v>
      </c>
      <c r="AS235" s="74"/>
      <c r="AT235" s="32"/>
      <c r="AU235" s="32"/>
      <c r="AV235" s="32"/>
      <c r="AW235" s="32"/>
      <c r="AX235" s="32"/>
      <c r="AY235" s="76">
        <f t="shared" si="63"/>
        <v>505303.22333333327</v>
      </c>
      <c r="AZ235" s="78"/>
      <c r="BA235" s="7"/>
      <c r="BB235" s="7"/>
    </row>
    <row r="236" spans="1:54" s="59" customFormat="1" x14ac:dyDescent="0.2">
      <c r="A236" s="24">
        <f t="shared" si="64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72">
        <v>38397</v>
      </c>
      <c r="G236" s="24"/>
      <c r="H236" s="71">
        <v>40</v>
      </c>
      <c r="I236" s="24" t="s">
        <v>102</v>
      </c>
      <c r="J236" s="70" t="s">
        <v>132</v>
      </c>
      <c r="K236" s="73" t="s">
        <v>70</v>
      </c>
      <c r="L236" s="70" t="s">
        <v>112</v>
      </c>
      <c r="M236" s="74">
        <v>15799.2</v>
      </c>
      <c r="N236" s="32"/>
      <c r="O236" s="32">
        <f t="shared" si="49"/>
        <v>15799.2</v>
      </c>
      <c r="P236" s="74">
        <v>1364</v>
      </c>
      <c r="Q236" s="32"/>
      <c r="R236" s="32"/>
      <c r="S236" s="33">
        <f t="shared" si="50"/>
        <v>2764.86</v>
      </c>
      <c r="T236" s="32">
        <f t="shared" si="51"/>
        <v>473.976</v>
      </c>
      <c r="U236" s="75">
        <f t="shared" si="52"/>
        <v>1213.3788</v>
      </c>
      <c r="V236" s="32">
        <f t="shared" si="53"/>
        <v>315.98400000000004</v>
      </c>
      <c r="W236" s="74">
        <v>4423.78</v>
      </c>
      <c r="X236" s="74">
        <v>562.96</v>
      </c>
      <c r="Y236" s="74">
        <v>76.56</v>
      </c>
      <c r="Z236" s="74">
        <v>901.2</v>
      </c>
      <c r="AA236" s="74">
        <v>0</v>
      </c>
      <c r="AB236" s="74">
        <v>0</v>
      </c>
      <c r="AC236" s="74">
        <v>0</v>
      </c>
      <c r="AD236" s="74">
        <v>0</v>
      </c>
      <c r="AE236" s="32">
        <v>3088.22</v>
      </c>
      <c r="AF236" s="32">
        <f t="shared" si="54"/>
        <v>268.58640000000003</v>
      </c>
      <c r="AG236" s="32">
        <f t="shared" si="62"/>
        <v>6951.648000000001</v>
      </c>
      <c r="AH236" s="32">
        <f t="shared" si="55"/>
        <v>16628.752</v>
      </c>
      <c r="AI236" s="32">
        <f t="shared" si="56"/>
        <v>34643.23333333333</v>
      </c>
      <c r="AJ236" s="32">
        <v>7899.6</v>
      </c>
      <c r="AK236" s="32">
        <f t="shared" si="57"/>
        <v>7899.5999999999995</v>
      </c>
      <c r="AL236" s="32">
        <v>876.2</v>
      </c>
      <c r="AM236" s="32">
        <f t="shared" si="58"/>
        <v>2078.5940000000001</v>
      </c>
      <c r="AN236" s="32">
        <f t="shared" si="59"/>
        <v>3464.3233333333328</v>
      </c>
      <c r="AO236" s="32">
        <f t="shared" si="60"/>
        <v>10392.969999999999</v>
      </c>
      <c r="AP236" s="32">
        <f t="shared" si="61"/>
        <v>6235.7819999999992</v>
      </c>
      <c r="AQ236" s="32">
        <v>6139.45</v>
      </c>
      <c r="AR236" s="32"/>
      <c r="AS236" s="74"/>
      <c r="AT236" s="32"/>
      <c r="AU236" s="32"/>
      <c r="AV236" s="32"/>
      <c r="AW236" s="32"/>
      <c r="AX236" s="32"/>
      <c r="AY236" s="76">
        <f t="shared" si="63"/>
        <v>478242.61506666668</v>
      </c>
      <c r="AZ236" s="78"/>
      <c r="BA236" s="7"/>
      <c r="BB236" s="7"/>
    </row>
    <row r="237" spans="1:54" s="59" customFormat="1" x14ac:dyDescent="0.2">
      <c r="A237" s="24">
        <f t="shared" si="64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72">
        <v>38586</v>
      </c>
      <c r="G237" s="24"/>
      <c r="H237" s="71">
        <v>40</v>
      </c>
      <c r="I237" s="24" t="s">
        <v>102</v>
      </c>
      <c r="J237" s="70" t="s">
        <v>132</v>
      </c>
      <c r="K237" s="73" t="s">
        <v>70</v>
      </c>
      <c r="L237" s="70" t="s">
        <v>112</v>
      </c>
      <c r="M237" s="74">
        <v>15799.2</v>
      </c>
      <c r="N237" s="32"/>
      <c r="O237" s="32">
        <f t="shared" si="49"/>
        <v>15799.2</v>
      </c>
      <c r="P237" s="74">
        <v>1364</v>
      </c>
      <c r="Q237" s="32"/>
      <c r="R237" s="32"/>
      <c r="S237" s="33">
        <f t="shared" si="50"/>
        <v>2764.86</v>
      </c>
      <c r="T237" s="32">
        <f t="shared" si="51"/>
        <v>473.976</v>
      </c>
      <c r="U237" s="75">
        <f t="shared" si="52"/>
        <v>1213.3788</v>
      </c>
      <c r="V237" s="32">
        <f t="shared" si="53"/>
        <v>315.98400000000004</v>
      </c>
      <c r="W237" s="74">
        <v>4423.78</v>
      </c>
      <c r="X237" s="74">
        <v>562.96</v>
      </c>
      <c r="Y237" s="74">
        <v>76.56</v>
      </c>
      <c r="Z237" s="74">
        <v>901.2</v>
      </c>
      <c r="AA237" s="74">
        <v>0</v>
      </c>
      <c r="AB237" s="74">
        <v>0</v>
      </c>
      <c r="AC237" s="74">
        <v>0</v>
      </c>
      <c r="AD237" s="74">
        <v>0</v>
      </c>
      <c r="AE237" s="32">
        <v>0</v>
      </c>
      <c r="AF237" s="32">
        <f t="shared" si="54"/>
        <v>268.58640000000003</v>
      </c>
      <c r="AG237" s="32">
        <f t="shared" si="62"/>
        <v>6951.648000000001</v>
      </c>
      <c r="AH237" s="32">
        <f t="shared" si="55"/>
        <v>16628.752</v>
      </c>
      <c r="AI237" s="32">
        <f t="shared" si="56"/>
        <v>34643.23333333333</v>
      </c>
      <c r="AJ237" s="32">
        <v>7899.6</v>
      </c>
      <c r="AK237" s="32">
        <f t="shared" si="57"/>
        <v>7899.5999999999995</v>
      </c>
      <c r="AL237" s="32">
        <v>876.2</v>
      </c>
      <c r="AM237" s="32">
        <f t="shared" si="58"/>
        <v>2078.5940000000001</v>
      </c>
      <c r="AN237" s="32">
        <f t="shared" si="59"/>
        <v>3464.3233333333328</v>
      </c>
      <c r="AO237" s="32">
        <f t="shared" si="60"/>
        <v>10392.969999999999</v>
      </c>
      <c r="AP237" s="32">
        <f t="shared" si="61"/>
        <v>6235.7819999999992</v>
      </c>
      <c r="AQ237" s="32">
        <v>6139.45</v>
      </c>
      <c r="AR237" s="32"/>
      <c r="AS237" s="74"/>
      <c r="AT237" s="32"/>
      <c r="AU237" s="32"/>
      <c r="AV237" s="32"/>
      <c r="AW237" s="32"/>
      <c r="AX237" s="32"/>
      <c r="AY237" s="76">
        <f t="shared" si="63"/>
        <v>441183.97506666667</v>
      </c>
      <c r="AZ237" s="78"/>
      <c r="BA237" s="7"/>
      <c r="BB237" s="7"/>
    </row>
    <row r="238" spans="1:54" s="59" customFormat="1" x14ac:dyDescent="0.2">
      <c r="A238" s="24">
        <f t="shared" si="64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72">
        <v>38586</v>
      </c>
      <c r="G238" s="24"/>
      <c r="H238" s="71">
        <v>25</v>
      </c>
      <c r="I238" s="24" t="s">
        <v>102</v>
      </c>
      <c r="J238" s="70" t="s">
        <v>137</v>
      </c>
      <c r="K238" s="73" t="s">
        <v>70</v>
      </c>
      <c r="L238" s="70" t="s">
        <v>112</v>
      </c>
      <c r="M238" s="74">
        <v>9922.2000000000007</v>
      </c>
      <c r="N238" s="32"/>
      <c r="O238" s="32">
        <f t="shared" si="49"/>
        <v>9922.2000000000007</v>
      </c>
      <c r="P238" s="74">
        <v>1227.5</v>
      </c>
      <c r="Q238" s="32"/>
      <c r="R238" s="32"/>
      <c r="S238" s="33">
        <f t="shared" si="50"/>
        <v>1736.385</v>
      </c>
      <c r="T238" s="32">
        <f t="shared" si="51"/>
        <v>297.666</v>
      </c>
      <c r="U238" s="75">
        <f t="shared" si="52"/>
        <v>762.02519999999993</v>
      </c>
      <c r="V238" s="32">
        <f t="shared" si="53"/>
        <v>198.44400000000002</v>
      </c>
      <c r="W238" s="74">
        <v>2778.22</v>
      </c>
      <c r="X238" s="74">
        <v>353.3</v>
      </c>
      <c r="Y238" s="74">
        <v>47.96</v>
      </c>
      <c r="Z238" s="74">
        <v>563.24</v>
      </c>
      <c r="AA238" s="74">
        <v>0</v>
      </c>
      <c r="AB238" s="74">
        <v>0</v>
      </c>
      <c r="AC238" s="74">
        <v>0</v>
      </c>
      <c r="AD238" s="74">
        <v>0</v>
      </c>
      <c r="AE238" s="32">
        <v>0</v>
      </c>
      <c r="AF238" s="32">
        <f t="shared" si="54"/>
        <v>168.67740000000003</v>
      </c>
      <c r="AG238" s="32">
        <f t="shared" si="62"/>
        <v>4365.768</v>
      </c>
      <c r="AH238" s="32">
        <f t="shared" si="55"/>
        <v>10442.975999999999</v>
      </c>
      <c r="AI238" s="32">
        <f t="shared" si="56"/>
        <v>21756.199999999997</v>
      </c>
      <c r="AJ238" s="32">
        <v>4961.1000000000004</v>
      </c>
      <c r="AK238" s="32">
        <f t="shared" si="57"/>
        <v>4961.1000000000004</v>
      </c>
      <c r="AL238" s="32">
        <v>876.2</v>
      </c>
      <c r="AM238" s="32">
        <f t="shared" si="58"/>
        <v>1305.3719999999998</v>
      </c>
      <c r="AN238" s="32">
        <f t="shared" si="59"/>
        <v>2175.62</v>
      </c>
      <c r="AO238" s="32">
        <f t="shared" si="60"/>
        <v>6526.86</v>
      </c>
      <c r="AP238" s="32">
        <f t="shared" si="61"/>
        <v>3916.1159999999995</v>
      </c>
      <c r="AQ238" s="32">
        <v>3580.6</v>
      </c>
      <c r="AR238" s="32"/>
      <c r="AS238" s="74"/>
      <c r="AT238" s="32"/>
      <c r="AU238" s="32"/>
      <c r="AV238" s="32"/>
      <c r="AW238" s="32"/>
      <c r="AX238" s="32"/>
      <c r="AY238" s="76">
        <f t="shared" si="63"/>
        <v>281535.32320000004</v>
      </c>
      <c r="AZ238" s="78"/>
      <c r="BA238" s="7"/>
      <c r="BB238" s="7"/>
    </row>
    <row r="239" spans="1:54" s="59" customFormat="1" x14ac:dyDescent="0.2">
      <c r="A239" s="24">
        <f t="shared" si="64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72">
        <v>38596</v>
      </c>
      <c r="G239" s="24"/>
      <c r="H239" s="71">
        <v>30</v>
      </c>
      <c r="I239" s="24" t="s">
        <v>102</v>
      </c>
      <c r="J239" s="70" t="s">
        <v>132</v>
      </c>
      <c r="K239" s="73" t="s">
        <v>70</v>
      </c>
      <c r="L239" s="70" t="s">
        <v>112</v>
      </c>
      <c r="M239" s="74">
        <v>12134.699999999999</v>
      </c>
      <c r="N239" s="32"/>
      <c r="O239" s="32">
        <f t="shared" si="49"/>
        <v>12134.699999999999</v>
      </c>
      <c r="P239" s="74">
        <v>1091</v>
      </c>
      <c r="Q239" s="32"/>
      <c r="R239" s="32"/>
      <c r="S239" s="33">
        <f t="shared" si="50"/>
        <v>2123.5724999999998</v>
      </c>
      <c r="T239" s="32">
        <f t="shared" si="51"/>
        <v>364.04099999999994</v>
      </c>
      <c r="U239" s="75">
        <f t="shared" si="52"/>
        <v>931.94519999999989</v>
      </c>
      <c r="V239" s="32">
        <f t="shared" si="53"/>
        <v>242.69399999999999</v>
      </c>
      <c r="W239" s="74">
        <v>3397.72</v>
      </c>
      <c r="X239" s="74">
        <v>430.96</v>
      </c>
      <c r="Y239" s="74">
        <v>57.56</v>
      </c>
      <c r="Z239" s="74">
        <v>675.9</v>
      </c>
      <c r="AA239" s="74">
        <v>0</v>
      </c>
      <c r="AB239" s="74">
        <v>0</v>
      </c>
      <c r="AC239" s="74">
        <v>0</v>
      </c>
      <c r="AD239" s="74">
        <v>0</v>
      </c>
      <c r="AE239" s="32">
        <v>0</v>
      </c>
      <c r="AF239" s="32">
        <f t="shared" si="54"/>
        <v>206.28989999999999</v>
      </c>
      <c r="AG239" s="32">
        <f t="shared" si="62"/>
        <v>5339.268</v>
      </c>
      <c r="AH239" s="32">
        <f t="shared" si="55"/>
        <v>12770.703999999998</v>
      </c>
      <c r="AI239" s="32">
        <f t="shared" si="56"/>
        <v>26605.633333333328</v>
      </c>
      <c r="AJ239" s="32">
        <v>6067.35</v>
      </c>
      <c r="AK239" s="32">
        <f t="shared" si="57"/>
        <v>6067.3499999999995</v>
      </c>
      <c r="AL239" s="32">
        <v>876.2</v>
      </c>
      <c r="AM239" s="32">
        <f t="shared" si="58"/>
        <v>1596.3379999999997</v>
      </c>
      <c r="AN239" s="32">
        <f t="shared" si="59"/>
        <v>2660.5633333333326</v>
      </c>
      <c r="AO239" s="32">
        <f t="shared" si="60"/>
        <v>7981.6899999999978</v>
      </c>
      <c r="AP239" s="32">
        <f t="shared" si="61"/>
        <v>4789.0139999999992</v>
      </c>
      <c r="AQ239" s="32">
        <v>3580.6</v>
      </c>
      <c r="AR239" s="32"/>
      <c r="AS239" s="74"/>
      <c r="AT239" s="32"/>
      <c r="AU239" s="32"/>
      <c r="AV239" s="32"/>
      <c r="AW239" s="32"/>
      <c r="AX239" s="32"/>
      <c r="AY239" s="76">
        <f t="shared" si="63"/>
        <v>338211.30186666665</v>
      </c>
      <c r="AZ239" s="78"/>
      <c r="BA239" s="7"/>
      <c r="BB239" s="7"/>
    </row>
    <row r="240" spans="1:54" s="59" customFormat="1" x14ac:dyDescent="0.2">
      <c r="A240" s="24">
        <f t="shared" si="64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72">
        <v>38596</v>
      </c>
      <c r="G240" s="24"/>
      <c r="H240" s="71">
        <v>30</v>
      </c>
      <c r="I240" s="24" t="s">
        <v>102</v>
      </c>
      <c r="J240" s="70" t="s">
        <v>132</v>
      </c>
      <c r="K240" s="73" t="s">
        <v>70</v>
      </c>
      <c r="L240" s="70" t="s">
        <v>112</v>
      </c>
      <c r="M240" s="74">
        <v>12134.7</v>
      </c>
      <c r="N240" s="32"/>
      <c r="O240" s="32">
        <f t="shared" si="49"/>
        <v>12134.7</v>
      </c>
      <c r="P240" s="74">
        <v>1091</v>
      </c>
      <c r="Q240" s="32"/>
      <c r="R240" s="32"/>
      <c r="S240" s="33">
        <f t="shared" si="50"/>
        <v>2123.5725000000002</v>
      </c>
      <c r="T240" s="32">
        <f t="shared" si="51"/>
        <v>364.041</v>
      </c>
      <c r="U240" s="75">
        <f t="shared" si="52"/>
        <v>931.9452</v>
      </c>
      <c r="V240" s="32">
        <f t="shared" si="53"/>
        <v>242.69400000000002</v>
      </c>
      <c r="W240" s="74">
        <v>3397.72</v>
      </c>
      <c r="X240" s="74">
        <v>430.96</v>
      </c>
      <c r="Y240" s="74">
        <v>57.56</v>
      </c>
      <c r="Z240" s="74">
        <v>675.9</v>
      </c>
      <c r="AA240" s="74">
        <v>0</v>
      </c>
      <c r="AB240" s="74">
        <v>0</v>
      </c>
      <c r="AC240" s="74">
        <v>0</v>
      </c>
      <c r="AD240" s="74">
        <v>0</v>
      </c>
      <c r="AE240" s="32">
        <v>2732.4</v>
      </c>
      <c r="AF240" s="32">
        <f t="shared" si="54"/>
        <v>206.28990000000002</v>
      </c>
      <c r="AG240" s="32">
        <f t="shared" si="62"/>
        <v>5339.268</v>
      </c>
      <c r="AH240" s="32">
        <f t="shared" si="55"/>
        <v>12770.704</v>
      </c>
      <c r="AI240" s="32">
        <f t="shared" si="56"/>
        <v>26605.633333333331</v>
      </c>
      <c r="AJ240" s="32">
        <v>6067.35</v>
      </c>
      <c r="AK240" s="32">
        <f t="shared" si="57"/>
        <v>6067.35</v>
      </c>
      <c r="AL240" s="32">
        <v>876.2</v>
      </c>
      <c r="AM240" s="32">
        <f t="shared" si="58"/>
        <v>1596.338</v>
      </c>
      <c r="AN240" s="32">
        <f t="shared" si="59"/>
        <v>2660.5633333333335</v>
      </c>
      <c r="AO240" s="32">
        <f t="shared" si="60"/>
        <v>7981.69</v>
      </c>
      <c r="AP240" s="32">
        <f t="shared" si="61"/>
        <v>4789.0140000000001</v>
      </c>
      <c r="AQ240" s="32">
        <v>3580.6</v>
      </c>
      <c r="AR240" s="32"/>
      <c r="AS240" s="74"/>
      <c r="AT240" s="32"/>
      <c r="AU240" s="32"/>
      <c r="AV240" s="32"/>
      <c r="AW240" s="32"/>
      <c r="AX240" s="32"/>
      <c r="AY240" s="76">
        <f t="shared" si="63"/>
        <v>371000.10186666669</v>
      </c>
      <c r="AZ240" s="78"/>
      <c r="BA240" s="7"/>
      <c r="BB240" s="7"/>
    </row>
    <row r="241" spans="1:54" s="59" customFormat="1" x14ac:dyDescent="0.2">
      <c r="A241" s="24">
        <f t="shared" si="64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72">
        <v>38626</v>
      </c>
      <c r="G241" s="24"/>
      <c r="H241" s="71">
        <v>35</v>
      </c>
      <c r="I241" s="24" t="s">
        <v>102</v>
      </c>
      <c r="J241" s="70" t="s">
        <v>132</v>
      </c>
      <c r="K241" s="73" t="s">
        <v>70</v>
      </c>
      <c r="L241" s="70" t="s">
        <v>112</v>
      </c>
      <c r="M241" s="74">
        <v>13967.1</v>
      </c>
      <c r="N241" s="32"/>
      <c r="O241" s="32">
        <f t="shared" si="49"/>
        <v>13967.1</v>
      </c>
      <c r="P241" s="74">
        <v>1227.5</v>
      </c>
      <c r="Q241" s="32"/>
      <c r="R241" s="32"/>
      <c r="S241" s="33">
        <f t="shared" si="50"/>
        <v>2444.2424999999998</v>
      </c>
      <c r="T241" s="32">
        <f t="shared" si="51"/>
        <v>419.01299999999998</v>
      </c>
      <c r="U241" s="75">
        <f t="shared" si="52"/>
        <v>1055.9123999999999</v>
      </c>
      <c r="V241" s="32">
        <f t="shared" si="53"/>
        <v>279.34200000000004</v>
      </c>
      <c r="W241" s="74">
        <v>3631.44</v>
      </c>
      <c r="X241" s="74">
        <v>496.96</v>
      </c>
      <c r="Y241" s="74">
        <v>67.06</v>
      </c>
      <c r="Z241" s="74">
        <v>788.56</v>
      </c>
      <c r="AA241" s="74">
        <v>0</v>
      </c>
      <c r="AB241" s="74">
        <v>0</v>
      </c>
      <c r="AC241" s="74">
        <v>0</v>
      </c>
      <c r="AD241" s="74">
        <v>0</v>
      </c>
      <c r="AE241" s="32">
        <v>2814.92</v>
      </c>
      <c r="AF241" s="32">
        <f t="shared" si="54"/>
        <v>237.44070000000002</v>
      </c>
      <c r="AG241" s="32">
        <f t="shared" si="62"/>
        <v>6145.5240000000013</v>
      </c>
      <c r="AH241" s="32">
        <f t="shared" si="55"/>
        <v>14476.399999999998</v>
      </c>
      <c r="AI241" s="32">
        <f t="shared" si="56"/>
        <v>30159.166666666664</v>
      </c>
      <c r="AJ241" s="32">
        <v>6983.55</v>
      </c>
      <c r="AK241" s="32">
        <f t="shared" si="57"/>
        <v>6983.55</v>
      </c>
      <c r="AL241" s="32">
        <v>876.2</v>
      </c>
      <c r="AM241" s="32">
        <f t="shared" si="58"/>
        <v>1809.5499999999997</v>
      </c>
      <c r="AN241" s="32">
        <f t="shared" si="59"/>
        <v>3015.9166666666665</v>
      </c>
      <c r="AO241" s="32">
        <f t="shared" si="60"/>
        <v>9047.75</v>
      </c>
      <c r="AP241" s="32">
        <f t="shared" si="61"/>
        <v>5428.65</v>
      </c>
      <c r="AQ241" s="32">
        <v>3580.6</v>
      </c>
      <c r="AR241" s="32"/>
      <c r="AS241" s="74"/>
      <c r="AT241" s="32"/>
      <c r="AU241" s="32"/>
      <c r="AV241" s="32"/>
      <c r="AW241" s="32"/>
      <c r="AX241" s="32"/>
      <c r="AY241" s="76">
        <f t="shared" si="63"/>
        <v>417660.74453333335</v>
      </c>
      <c r="AZ241" s="78"/>
      <c r="BA241" s="7"/>
      <c r="BB241" s="7"/>
    </row>
    <row r="242" spans="1:54" s="59" customFormat="1" x14ac:dyDescent="0.2">
      <c r="A242" s="24">
        <f t="shared" si="64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72">
        <v>38768</v>
      </c>
      <c r="G242" s="24"/>
      <c r="H242" s="71">
        <v>32</v>
      </c>
      <c r="I242" s="24" t="s">
        <v>102</v>
      </c>
      <c r="J242" s="70" t="s">
        <v>137</v>
      </c>
      <c r="K242" s="73" t="s">
        <v>70</v>
      </c>
      <c r="L242" s="70" t="s">
        <v>112</v>
      </c>
      <c r="M242" s="74">
        <v>12487.2</v>
      </c>
      <c r="N242" s="32"/>
      <c r="O242" s="32">
        <f t="shared" si="49"/>
        <v>12487.2</v>
      </c>
      <c r="P242" s="74">
        <v>1418.6</v>
      </c>
      <c r="Q242" s="32"/>
      <c r="R242" s="32"/>
      <c r="S242" s="33">
        <f t="shared" si="50"/>
        <v>2185.2599999999998</v>
      </c>
      <c r="T242" s="32">
        <f t="shared" si="51"/>
        <v>374.61599999999999</v>
      </c>
      <c r="U242" s="75">
        <f t="shared" si="52"/>
        <v>944.03280000000007</v>
      </c>
      <c r="V242" s="32">
        <f t="shared" si="53"/>
        <v>249.74400000000003</v>
      </c>
      <c r="W242" s="74">
        <v>3246.68</v>
      </c>
      <c r="X242" s="74">
        <v>445.7</v>
      </c>
      <c r="Y242" s="74">
        <v>61.26</v>
      </c>
      <c r="Z242" s="74">
        <v>720.96</v>
      </c>
      <c r="AA242" s="74">
        <v>0</v>
      </c>
      <c r="AB242" s="74">
        <v>0</v>
      </c>
      <c r="AC242" s="74">
        <v>0</v>
      </c>
      <c r="AD242" s="74">
        <v>0</v>
      </c>
      <c r="AE242" s="32">
        <v>0</v>
      </c>
      <c r="AF242" s="32">
        <f t="shared" si="54"/>
        <v>212.28240000000002</v>
      </c>
      <c r="AG242" s="32">
        <f t="shared" si="62"/>
        <v>5494.3680000000004</v>
      </c>
      <c r="AH242" s="32">
        <f t="shared" si="55"/>
        <v>12943.664000000001</v>
      </c>
      <c r="AI242" s="32">
        <f t="shared" si="56"/>
        <v>26965.966666666667</v>
      </c>
      <c r="AJ242" s="32">
        <v>6243.6</v>
      </c>
      <c r="AK242" s="32">
        <f t="shared" si="57"/>
        <v>6243.6</v>
      </c>
      <c r="AL242" s="32">
        <v>876.2</v>
      </c>
      <c r="AM242" s="32">
        <f t="shared" si="58"/>
        <v>1617.9580000000001</v>
      </c>
      <c r="AN242" s="32">
        <f t="shared" si="59"/>
        <v>2696.5966666666668</v>
      </c>
      <c r="AO242" s="32">
        <f t="shared" si="60"/>
        <v>8089.7900000000009</v>
      </c>
      <c r="AP242" s="32">
        <f t="shared" si="61"/>
        <v>4853.8739999999998</v>
      </c>
      <c r="AQ242" s="32">
        <v>3580.6</v>
      </c>
      <c r="AR242" s="32"/>
      <c r="AS242" s="74"/>
      <c r="AT242" s="32"/>
      <c r="AU242" s="32"/>
      <c r="AV242" s="32"/>
      <c r="AW242" s="32"/>
      <c r="AX242" s="32"/>
      <c r="AY242" s="76">
        <f t="shared" si="63"/>
        <v>347762.23973333329</v>
      </c>
      <c r="AZ242" s="78"/>
      <c r="BA242" s="7"/>
      <c r="BB242" s="7"/>
    </row>
    <row r="243" spans="1:54" s="59" customFormat="1" x14ac:dyDescent="0.2">
      <c r="A243" s="24">
        <f t="shared" si="64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72">
        <v>38768</v>
      </c>
      <c r="G243" s="24"/>
      <c r="H243" s="71">
        <v>20</v>
      </c>
      <c r="I243" s="24" t="s">
        <v>102</v>
      </c>
      <c r="J243" s="70" t="s">
        <v>103</v>
      </c>
      <c r="K243" s="73" t="s">
        <v>70</v>
      </c>
      <c r="L243" s="70" t="s">
        <v>112</v>
      </c>
      <c r="M243" s="74">
        <v>7329</v>
      </c>
      <c r="N243" s="32"/>
      <c r="O243" s="32">
        <f t="shared" si="49"/>
        <v>7329</v>
      </c>
      <c r="P243" s="74">
        <v>546</v>
      </c>
      <c r="Q243" s="32"/>
      <c r="R243" s="32"/>
      <c r="S243" s="33">
        <f t="shared" si="50"/>
        <v>1282.5749999999998</v>
      </c>
      <c r="T243" s="32">
        <f t="shared" si="51"/>
        <v>219.87</v>
      </c>
      <c r="U243" s="75">
        <f t="shared" si="52"/>
        <v>554.07240000000002</v>
      </c>
      <c r="V243" s="32">
        <f t="shared" si="53"/>
        <v>146.58000000000001</v>
      </c>
      <c r="W243" s="74">
        <v>1905.54</v>
      </c>
      <c r="X243" s="74">
        <v>264</v>
      </c>
      <c r="Y243" s="74">
        <v>38</v>
      </c>
      <c r="Z243" s="74">
        <v>450.6</v>
      </c>
      <c r="AA243" s="74">
        <v>0</v>
      </c>
      <c r="AB243" s="74">
        <v>0</v>
      </c>
      <c r="AC243" s="74">
        <v>0</v>
      </c>
      <c r="AD243" s="74">
        <v>590</v>
      </c>
      <c r="AE243" s="32">
        <v>0</v>
      </c>
      <c r="AF243" s="32">
        <f t="shared" si="54"/>
        <v>124.593</v>
      </c>
      <c r="AG243" s="32">
        <f t="shared" si="62"/>
        <v>3224.76</v>
      </c>
      <c r="AH243" s="32">
        <f t="shared" si="55"/>
        <v>7598.8320000000012</v>
      </c>
      <c r="AI243" s="32">
        <f t="shared" si="56"/>
        <v>15830.900000000003</v>
      </c>
      <c r="AJ243" s="32">
        <v>3664.5</v>
      </c>
      <c r="AK243" s="32">
        <f t="shared" si="57"/>
        <v>3664.5</v>
      </c>
      <c r="AL243" s="32">
        <v>876.2</v>
      </c>
      <c r="AM243" s="32">
        <f t="shared" si="58"/>
        <v>949.85400000000016</v>
      </c>
      <c r="AN243" s="32">
        <f t="shared" si="59"/>
        <v>1583.0900000000001</v>
      </c>
      <c r="AO243" s="32">
        <f t="shared" si="60"/>
        <v>4749.2700000000004</v>
      </c>
      <c r="AP243" s="32">
        <f t="shared" si="61"/>
        <v>2849.5620000000004</v>
      </c>
      <c r="AQ243" s="32">
        <v>3580.6</v>
      </c>
      <c r="AR243" s="32"/>
      <c r="AS243" s="74"/>
      <c r="AT243" s="32"/>
      <c r="AU243" s="32"/>
      <c r="AV243" s="32"/>
      <c r="AW243" s="32"/>
      <c r="AX243" s="32"/>
      <c r="AY243" s="76">
        <f t="shared" si="63"/>
        <v>209982.03280000002</v>
      </c>
      <c r="AZ243" s="78"/>
      <c r="BA243" s="7"/>
      <c r="BB243" s="7"/>
    </row>
    <row r="244" spans="1:54" s="59" customFormat="1" x14ac:dyDescent="0.2">
      <c r="A244" s="24">
        <f t="shared" si="64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72">
        <v>38777</v>
      </c>
      <c r="G244" s="24"/>
      <c r="H244" s="71">
        <v>35</v>
      </c>
      <c r="I244" s="24" t="s">
        <v>102</v>
      </c>
      <c r="J244" s="70" t="s">
        <v>132</v>
      </c>
      <c r="K244" s="73" t="s">
        <v>70</v>
      </c>
      <c r="L244" s="70" t="s">
        <v>112</v>
      </c>
      <c r="M244" s="74">
        <v>13967.1</v>
      </c>
      <c r="N244" s="32"/>
      <c r="O244" s="32">
        <f t="shared" si="49"/>
        <v>13967.1</v>
      </c>
      <c r="P244" s="74">
        <v>1227.5</v>
      </c>
      <c r="Q244" s="32"/>
      <c r="R244" s="32"/>
      <c r="S244" s="33">
        <f t="shared" si="50"/>
        <v>2444.2424999999998</v>
      </c>
      <c r="T244" s="32">
        <f t="shared" si="51"/>
        <v>419.01299999999998</v>
      </c>
      <c r="U244" s="75">
        <f t="shared" si="52"/>
        <v>1055.9123999999999</v>
      </c>
      <c r="V244" s="32">
        <f t="shared" si="53"/>
        <v>279.34200000000004</v>
      </c>
      <c r="W244" s="74">
        <v>3631.44</v>
      </c>
      <c r="X244" s="74">
        <v>496.96</v>
      </c>
      <c r="Y244" s="74">
        <v>67.06</v>
      </c>
      <c r="Z244" s="74">
        <v>788.56</v>
      </c>
      <c r="AA244" s="74">
        <v>0</v>
      </c>
      <c r="AB244" s="74">
        <v>0</v>
      </c>
      <c r="AC244" s="74">
        <v>0</v>
      </c>
      <c r="AD244" s="74">
        <v>0</v>
      </c>
      <c r="AE244" s="32">
        <v>3071.74</v>
      </c>
      <c r="AF244" s="32">
        <f t="shared" si="54"/>
        <v>237.44070000000002</v>
      </c>
      <c r="AG244" s="32">
        <f t="shared" si="62"/>
        <v>6145.5240000000013</v>
      </c>
      <c r="AH244" s="32">
        <f t="shared" si="55"/>
        <v>14476.399999999998</v>
      </c>
      <c r="AI244" s="32">
        <f t="shared" si="56"/>
        <v>30159.166666666664</v>
      </c>
      <c r="AJ244" s="32">
        <v>6983.55</v>
      </c>
      <c r="AK244" s="32">
        <f t="shared" si="57"/>
        <v>6983.55</v>
      </c>
      <c r="AL244" s="32">
        <v>876.2</v>
      </c>
      <c r="AM244" s="32">
        <f t="shared" si="58"/>
        <v>1809.5499999999997</v>
      </c>
      <c r="AN244" s="32">
        <f t="shared" si="59"/>
        <v>3015.9166666666665</v>
      </c>
      <c r="AO244" s="32">
        <f t="shared" si="60"/>
        <v>9047.75</v>
      </c>
      <c r="AP244" s="32">
        <f t="shared" si="61"/>
        <v>5428.65</v>
      </c>
      <c r="AQ244" s="32">
        <v>3580.6</v>
      </c>
      <c r="AR244" s="32"/>
      <c r="AS244" s="74"/>
      <c r="AT244" s="32"/>
      <c r="AU244" s="32"/>
      <c r="AV244" s="32"/>
      <c r="AW244" s="32"/>
      <c r="AX244" s="32"/>
      <c r="AY244" s="76">
        <f t="shared" si="63"/>
        <v>420742.58453333331</v>
      </c>
      <c r="AZ244" s="78"/>
      <c r="BA244" s="7"/>
      <c r="BB244" s="7"/>
    </row>
    <row r="245" spans="1:54" s="59" customFormat="1" x14ac:dyDescent="0.2">
      <c r="A245" s="24">
        <f t="shared" si="64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72">
        <v>38768</v>
      </c>
      <c r="G245" s="24"/>
      <c r="H245" s="71">
        <v>40</v>
      </c>
      <c r="I245" s="24" t="s">
        <v>102</v>
      </c>
      <c r="J245" s="70" t="s">
        <v>132</v>
      </c>
      <c r="K245" s="73" t="s">
        <v>70</v>
      </c>
      <c r="L245" s="70" t="s">
        <v>112</v>
      </c>
      <c r="M245" s="74">
        <v>15799.2</v>
      </c>
      <c r="N245" s="32"/>
      <c r="O245" s="32">
        <f t="shared" si="49"/>
        <v>15799.2</v>
      </c>
      <c r="P245" s="74">
        <v>1364</v>
      </c>
      <c r="Q245" s="32"/>
      <c r="R245" s="32"/>
      <c r="S245" s="33">
        <f t="shared" si="50"/>
        <v>2764.86</v>
      </c>
      <c r="T245" s="32">
        <f t="shared" si="51"/>
        <v>473.976</v>
      </c>
      <c r="U245" s="75">
        <f t="shared" si="52"/>
        <v>1194.4199999999998</v>
      </c>
      <c r="V245" s="32">
        <f t="shared" si="53"/>
        <v>315.98400000000004</v>
      </c>
      <c r="W245" s="74">
        <v>4107.8</v>
      </c>
      <c r="X245" s="74">
        <v>562.96</v>
      </c>
      <c r="Y245" s="74">
        <v>76.56</v>
      </c>
      <c r="Z245" s="74">
        <v>901.2</v>
      </c>
      <c r="AA245" s="74">
        <v>0</v>
      </c>
      <c r="AB245" s="74">
        <v>0</v>
      </c>
      <c r="AC245" s="74">
        <v>0</v>
      </c>
      <c r="AD245" s="74">
        <v>0</v>
      </c>
      <c r="AE245" s="32">
        <v>0</v>
      </c>
      <c r="AF245" s="32">
        <f t="shared" si="54"/>
        <v>268.58640000000003</v>
      </c>
      <c r="AG245" s="32">
        <f t="shared" si="62"/>
        <v>6951.648000000001</v>
      </c>
      <c r="AH245" s="32">
        <f t="shared" si="55"/>
        <v>16375.968000000001</v>
      </c>
      <c r="AI245" s="32">
        <f t="shared" si="56"/>
        <v>34116.6</v>
      </c>
      <c r="AJ245" s="32">
        <v>7899.6</v>
      </c>
      <c r="AK245" s="32">
        <f t="shared" si="57"/>
        <v>7899.5999999999995</v>
      </c>
      <c r="AL245" s="32">
        <v>876.2</v>
      </c>
      <c r="AM245" s="32">
        <f t="shared" si="58"/>
        <v>2046.9960000000001</v>
      </c>
      <c r="AN245" s="32">
        <f t="shared" si="59"/>
        <v>3411.66</v>
      </c>
      <c r="AO245" s="32">
        <f t="shared" si="60"/>
        <v>10234.98</v>
      </c>
      <c r="AP245" s="32">
        <f t="shared" si="61"/>
        <v>6140.9880000000003</v>
      </c>
      <c r="AQ245" s="32">
        <v>6139.45</v>
      </c>
      <c r="AR245" s="32"/>
      <c r="AS245" s="74"/>
      <c r="AT245" s="32"/>
      <c r="AU245" s="32"/>
      <c r="AV245" s="32"/>
      <c r="AW245" s="32"/>
      <c r="AX245" s="32"/>
      <c r="AY245" s="76">
        <f t="shared" si="63"/>
        <v>436048.24680000002</v>
      </c>
      <c r="AZ245" s="78"/>
      <c r="BA245" s="7"/>
      <c r="BB245" s="7"/>
    </row>
    <row r="246" spans="1:54" s="59" customFormat="1" x14ac:dyDescent="0.2">
      <c r="A246" s="24">
        <f t="shared" si="64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72">
        <v>38945</v>
      </c>
      <c r="G246" s="24"/>
      <c r="H246" s="71">
        <v>29</v>
      </c>
      <c r="I246" s="24" t="s">
        <v>102</v>
      </c>
      <c r="J246" s="70" t="s">
        <v>137</v>
      </c>
      <c r="K246" s="73" t="s">
        <v>70</v>
      </c>
      <c r="L246" s="70" t="s">
        <v>112</v>
      </c>
      <c r="M246" s="74">
        <v>11388</v>
      </c>
      <c r="N246" s="32"/>
      <c r="O246" s="32">
        <f t="shared" si="49"/>
        <v>11388</v>
      </c>
      <c r="P246" s="74">
        <v>1336.7</v>
      </c>
      <c r="Q246" s="32"/>
      <c r="R246" s="32"/>
      <c r="S246" s="33">
        <f t="shared" si="50"/>
        <v>1992.8999999999999</v>
      </c>
      <c r="T246" s="32">
        <f t="shared" si="51"/>
        <v>341.64</v>
      </c>
      <c r="U246" s="75">
        <f t="shared" si="52"/>
        <v>860.93280000000004</v>
      </c>
      <c r="V246" s="32">
        <f t="shared" si="53"/>
        <v>227.76</v>
      </c>
      <c r="W246" s="74">
        <v>2960.88</v>
      </c>
      <c r="X246" s="74">
        <v>406.1</v>
      </c>
      <c r="Y246" s="74">
        <v>55.56</v>
      </c>
      <c r="Z246" s="74">
        <v>653.38</v>
      </c>
      <c r="AA246" s="74">
        <v>0</v>
      </c>
      <c r="AB246" s="74">
        <v>0</v>
      </c>
      <c r="AC246" s="74">
        <v>0</v>
      </c>
      <c r="AD246" s="74">
        <v>0</v>
      </c>
      <c r="AE246" s="32">
        <v>0</v>
      </c>
      <c r="AF246" s="32">
        <f t="shared" si="54"/>
        <v>193.596</v>
      </c>
      <c r="AG246" s="32">
        <f t="shared" si="62"/>
        <v>5010.7199999999993</v>
      </c>
      <c r="AH246" s="32">
        <f t="shared" si="55"/>
        <v>11803.984000000002</v>
      </c>
      <c r="AI246" s="32">
        <f t="shared" si="56"/>
        <v>24591.633333333339</v>
      </c>
      <c r="AJ246" s="32">
        <v>5694</v>
      </c>
      <c r="AK246" s="32">
        <f t="shared" si="57"/>
        <v>5694</v>
      </c>
      <c r="AL246" s="32">
        <v>876.2</v>
      </c>
      <c r="AM246" s="32">
        <f t="shared" si="58"/>
        <v>1475.4980000000003</v>
      </c>
      <c r="AN246" s="32">
        <f t="shared" si="59"/>
        <v>2459.1633333333339</v>
      </c>
      <c r="AO246" s="32">
        <f t="shared" si="60"/>
        <v>7377.4900000000007</v>
      </c>
      <c r="AP246" s="32">
        <f t="shared" si="61"/>
        <v>4426.4940000000006</v>
      </c>
      <c r="AQ246" s="32">
        <v>3580.6</v>
      </c>
      <c r="AR246" s="32"/>
      <c r="AS246" s="74"/>
      <c r="AT246" s="32"/>
      <c r="AU246" s="32"/>
      <c r="AV246" s="32"/>
      <c r="AW246" s="32"/>
      <c r="AX246" s="32"/>
      <c r="AY246" s="76">
        <f t="shared" si="63"/>
        <v>317999.1682666667</v>
      </c>
      <c r="AZ246" s="78"/>
      <c r="BA246" s="7"/>
      <c r="BB246" s="7"/>
    </row>
    <row r="247" spans="1:54" s="59" customFormat="1" x14ac:dyDescent="0.2">
      <c r="A247" s="24">
        <f t="shared" si="64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72">
        <v>38945</v>
      </c>
      <c r="G247" s="24"/>
      <c r="H247" s="71">
        <v>40</v>
      </c>
      <c r="I247" s="24" t="s">
        <v>102</v>
      </c>
      <c r="J247" s="70" t="s">
        <v>138</v>
      </c>
      <c r="K247" s="73" t="s">
        <v>70</v>
      </c>
      <c r="L247" s="70" t="s">
        <v>112</v>
      </c>
      <c r="M247" s="74">
        <v>17316</v>
      </c>
      <c r="N247" s="32"/>
      <c r="O247" s="32">
        <f t="shared" si="49"/>
        <v>17316</v>
      </c>
      <c r="P247" s="74">
        <v>1364</v>
      </c>
      <c r="Q247" s="32"/>
      <c r="R247" s="32"/>
      <c r="S247" s="33">
        <f t="shared" si="50"/>
        <v>3030.2999999999997</v>
      </c>
      <c r="T247" s="32">
        <f t="shared" si="51"/>
        <v>519.48</v>
      </c>
      <c r="U247" s="75">
        <f t="shared" si="52"/>
        <v>1309.0896</v>
      </c>
      <c r="V247" s="32">
        <f t="shared" si="53"/>
        <v>346.32</v>
      </c>
      <c r="W247" s="74">
        <v>4502.16</v>
      </c>
      <c r="X247" s="74">
        <v>604.66</v>
      </c>
      <c r="Y247" s="74">
        <v>83.3</v>
      </c>
      <c r="Z247" s="74">
        <v>901.2</v>
      </c>
      <c r="AA247" s="74">
        <v>0</v>
      </c>
      <c r="AB247" s="74">
        <v>0</v>
      </c>
      <c r="AC247" s="74">
        <v>0</v>
      </c>
      <c r="AD247" s="74">
        <v>0</v>
      </c>
      <c r="AE247" s="32">
        <v>0</v>
      </c>
      <c r="AF247" s="32">
        <f t="shared" si="54"/>
        <v>294.37200000000001</v>
      </c>
      <c r="AG247" s="32">
        <f t="shared" si="62"/>
        <v>7619.04</v>
      </c>
      <c r="AH247" s="32">
        <f t="shared" si="55"/>
        <v>17938.256000000001</v>
      </c>
      <c r="AI247" s="32">
        <f t="shared" si="56"/>
        <v>37371.366666666669</v>
      </c>
      <c r="AJ247" s="32">
        <v>8658</v>
      </c>
      <c r="AK247" s="32">
        <f t="shared" si="57"/>
        <v>8658</v>
      </c>
      <c r="AL247" s="32">
        <v>876.2</v>
      </c>
      <c r="AM247" s="32">
        <f t="shared" si="58"/>
        <v>2242.2820000000002</v>
      </c>
      <c r="AN247" s="32">
        <f t="shared" si="59"/>
        <v>3737.1366666666663</v>
      </c>
      <c r="AO247" s="32">
        <f t="shared" si="60"/>
        <v>11211.41</v>
      </c>
      <c r="AP247" s="32">
        <f t="shared" si="61"/>
        <v>6726.8459999999995</v>
      </c>
      <c r="AQ247" s="32">
        <v>6139.45</v>
      </c>
      <c r="AR247" s="32"/>
      <c r="AS247" s="74"/>
      <c r="AT247" s="32"/>
      <c r="AU247" s="32"/>
      <c r="AV247" s="32"/>
      <c r="AW247" s="32"/>
      <c r="AX247" s="32"/>
      <c r="AY247" s="76">
        <f t="shared" si="63"/>
        <v>474428.56653333333</v>
      </c>
      <c r="AZ247" s="78"/>
      <c r="BA247" s="7"/>
      <c r="BB247" s="7"/>
    </row>
    <row r="248" spans="1:54" s="59" customFormat="1" x14ac:dyDescent="0.2">
      <c r="A248" s="24">
        <f t="shared" si="64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72">
        <v>38945</v>
      </c>
      <c r="G248" s="24"/>
      <c r="H248" s="71">
        <v>20</v>
      </c>
      <c r="I248" s="24" t="s">
        <v>102</v>
      </c>
      <c r="J248" s="70" t="s">
        <v>139</v>
      </c>
      <c r="K248" s="73" t="s">
        <v>70</v>
      </c>
      <c r="L248" s="70" t="s">
        <v>112</v>
      </c>
      <c r="M248" s="74">
        <v>9101.1</v>
      </c>
      <c r="N248" s="32"/>
      <c r="O248" s="32">
        <f t="shared" si="49"/>
        <v>9101.1</v>
      </c>
      <c r="P248" s="74">
        <v>1091</v>
      </c>
      <c r="Q248" s="32"/>
      <c r="R248" s="32"/>
      <c r="S248" s="33">
        <f t="shared" si="50"/>
        <v>1592.6924999999999</v>
      </c>
      <c r="T248" s="32">
        <f t="shared" si="51"/>
        <v>273.03300000000002</v>
      </c>
      <c r="U248" s="75">
        <f t="shared" si="52"/>
        <v>688.04280000000006</v>
      </c>
      <c r="V248" s="32">
        <f t="shared" si="53"/>
        <v>182.02200000000002</v>
      </c>
      <c r="W248" s="74">
        <v>2366.2800000000002</v>
      </c>
      <c r="X248" s="74">
        <v>315.10000000000002</v>
      </c>
      <c r="Y248" s="74">
        <v>42.96</v>
      </c>
      <c r="Z248" s="74">
        <v>450.6</v>
      </c>
      <c r="AA248" s="74">
        <v>0</v>
      </c>
      <c r="AB248" s="74">
        <v>0</v>
      </c>
      <c r="AC248" s="74">
        <v>0</v>
      </c>
      <c r="AD248" s="74">
        <v>0</v>
      </c>
      <c r="AE248" s="32">
        <v>2049.3000000000002</v>
      </c>
      <c r="AF248" s="32">
        <f t="shared" si="54"/>
        <v>154.71870000000001</v>
      </c>
      <c r="AG248" s="32">
        <f t="shared" si="62"/>
        <v>4004.4840000000004</v>
      </c>
      <c r="AH248" s="32">
        <f t="shared" si="55"/>
        <v>9425.9840000000004</v>
      </c>
      <c r="AI248" s="32">
        <f t="shared" si="56"/>
        <v>19637.466666666667</v>
      </c>
      <c r="AJ248" s="32">
        <v>4550.55</v>
      </c>
      <c r="AK248" s="32">
        <f t="shared" si="57"/>
        <v>4550.55</v>
      </c>
      <c r="AL248" s="32">
        <v>876.2</v>
      </c>
      <c r="AM248" s="32">
        <f t="shared" si="58"/>
        <v>1178.248</v>
      </c>
      <c r="AN248" s="32">
        <f t="shared" si="59"/>
        <v>1963.7466666666669</v>
      </c>
      <c r="AO248" s="32">
        <f t="shared" si="60"/>
        <v>5891.2400000000007</v>
      </c>
      <c r="AP248" s="32">
        <f t="shared" si="61"/>
        <v>3534.7440000000001</v>
      </c>
      <c r="AQ248" s="32">
        <v>3580.6</v>
      </c>
      <c r="AR248" s="32"/>
      <c r="AS248" s="74"/>
      <c r="AT248" s="32"/>
      <c r="AU248" s="32"/>
      <c r="AV248" s="32"/>
      <c r="AW248" s="32"/>
      <c r="AX248" s="32"/>
      <c r="AY248" s="76">
        <f t="shared" si="63"/>
        <v>278876.00133333338</v>
      </c>
      <c r="AZ248" s="78"/>
      <c r="BA248" s="7"/>
      <c r="BB248" s="7"/>
    </row>
    <row r="249" spans="1:54" s="59" customFormat="1" x14ac:dyDescent="0.2">
      <c r="A249" s="24">
        <f t="shared" si="64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72">
        <v>38945</v>
      </c>
      <c r="G249" s="24"/>
      <c r="H249" s="71">
        <v>32</v>
      </c>
      <c r="I249" s="24" t="s">
        <v>102</v>
      </c>
      <c r="J249" s="70" t="s">
        <v>132</v>
      </c>
      <c r="K249" s="73" t="s">
        <v>70</v>
      </c>
      <c r="L249" s="70" t="s">
        <v>112</v>
      </c>
      <c r="M249" s="74">
        <v>12867.6</v>
      </c>
      <c r="N249" s="32"/>
      <c r="O249" s="32">
        <f t="shared" si="49"/>
        <v>12867.6</v>
      </c>
      <c r="P249" s="74">
        <v>1145.5999999999999</v>
      </c>
      <c r="Q249" s="32"/>
      <c r="R249" s="32"/>
      <c r="S249" s="33">
        <f t="shared" si="50"/>
        <v>2251.83</v>
      </c>
      <c r="T249" s="32">
        <f t="shared" si="51"/>
        <v>386.02800000000002</v>
      </c>
      <c r="U249" s="75">
        <f t="shared" si="52"/>
        <v>972.79079999999999</v>
      </c>
      <c r="V249" s="32">
        <f t="shared" si="53"/>
        <v>257.35200000000003</v>
      </c>
      <c r="W249" s="74">
        <v>3345.58</v>
      </c>
      <c r="X249" s="74">
        <v>457.36</v>
      </c>
      <c r="Y249" s="74">
        <v>61.36</v>
      </c>
      <c r="Z249" s="74">
        <v>720.96</v>
      </c>
      <c r="AA249" s="74">
        <v>0</v>
      </c>
      <c r="AB249" s="74">
        <v>0</v>
      </c>
      <c r="AC249" s="74">
        <v>0</v>
      </c>
      <c r="AD249" s="74">
        <v>0</v>
      </c>
      <c r="AE249" s="32">
        <v>0</v>
      </c>
      <c r="AF249" s="32">
        <f t="shared" si="54"/>
        <v>218.74920000000003</v>
      </c>
      <c r="AG249" s="32">
        <f t="shared" si="62"/>
        <v>5661.7440000000006</v>
      </c>
      <c r="AH249" s="32">
        <f t="shared" si="55"/>
        <v>13336.432000000001</v>
      </c>
      <c r="AI249" s="32">
        <f t="shared" si="56"/>
        <v>27784.233333333334</v>
      </c>
      <c r="AJ249" s="32">
        <v>6433.8</v>
      </c>
      <c r="AK249" s="32">
        <f t="shared" si="57"/>
        <v>6433.8</v>
      </c>
      <c r="AL249" s="32">
        <v>876.2</v>
      </c>
      <c r="AM249" s="32">
        <f t="shared" si="58"/>
        <v>1667.0540000000001</v>
      </c>
      <c r="AN249" s="32">
        <f t="shared" si="59"/>
        <v>2778.4233333333332</v>
      </c>
      <c r="AO249" s="32">
        <f t="shared" si="60"/>
        <v>8335.27</v>
      </c>
      <c r="AP249" s="32">
        <f t="shared" si="61"/>
        <v>5001.1620000000003</v>
      </c>
      <c r="AQ249" s="32">
        <v>3580.6</v>
      </c>
      <c r="AR249" s="32"/>
      <c r="AS249" s="74"/>
      <c r="AT249" s="32"/>
      <c r="AU249" s="32"/>
      <c r="AV249" s="32"/>
      <c r="AW249" s="32"/>
      <c r="AX249" s="32"/>
      <c r="AY249" s="76">
        <f t="shared" si="63"/>
        <v>354111.23866666667</v>
      </c>
      <c r="AZ249" s="78"/>
      <c r="BA249" s="7"/>
      <c r="BB249" s="7"/>
    </row>
    <row r="250" spans="1:54" s="59" customFormat="1" x14ac:dyDescent="0.2">
      <c r="A250" s="24">
        <f t="shared" si="64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72">
        <v>38945</v>
      </c>
      <c r="G250" s="24"/>
      <c r="H250" s="71">
        <v>40</v>
      </c>
      <c r="I250" s="24" t="s">
        <v>102</v>
      </c>
      <c r="J250" s="70" t="s">
        <v>103</v>
      </c>
      <c r="K250" s="73" t="s">
        <v>70</v>
      </c>
      <c r="L250" s="70" t="s">
        <v>112</v>
      </c>
      <c r="M250" s="74">
        <v>14658</v>
      </c>
      <c r="N250" s="32"/>
      <c r="O250" s="32">
        <f t="shared" si="49"/>
        <v>14658</v>
      </c>
      <c r="P250" s="74">
        <v>1092</v>
      </c>
      <c r="Q250" s="32"/>
      <c r="R250" s="32"/>
      <c r="S250" s="33">
        <f t="shared" si="50"/>
        <v>2565.1499999999996</v>
      </c>
      <c r="T250" s="32">
        <f t="shared" si="51"/>
        <v>439.74</v>
      </c>
      <c r="U250" s="75">
        <f t="shared" si="52"/>
        <v>1108.1448</v>
      </c>
      <c r="V250" s="32">
        <f t="shared" si="53"/>
        <v>293.16000000000003</v>
      </c>
      <c r="W250" s="74">
        <v>3811.08</v>
      </c>
      <c r="X250" s="74">
        <v>528</v>
      </c>
      <c r="Y250" s="74">
        <v>76</v>
      </c>
      <c r="Z250" s="74">
        <v>901.2</v>
      </c>
      <c r="AA250" s="74">
        <v>0</v>
      </c>
      <c r="AB250" s="74">
        <v>0</v>
      </c>
      <c r="AC250" s="74">
        <v>0</v>
      </c>
      <c r="AD250" s="74">
        <v>0</v>
      </c>
      <c r="AE250" s="32">
        <v>0</v>
      </c>
      <c r="AF250" s="32">
        <f t="shared" si="54"/>
        <v>249.18600000000001</v>
      </c>
      <c r="AG250" s="32">
        <f t="shared" si="62"/>
        <v>6449.52</v>
      </c>
      <c r="AH250" s="32">
        <f t="shared" si="55"/>
        <v>15197.664000000002</v>
      </c>
      <c r="AI250" s="32">
        <f t="shared" si="56"/>
        <v>31661.800000000007</v>
      </c>
      <c r="AJ250" s="32">
        <v>7329</v>
      </c>
      <c r="AK250" s="32">
        <f t="shared" si="57"/>
        <v>7329</v>
      </c>
      <c r="AL250" s="32">
        <v>876.2</v>
      </c>
      <c r="AM250" s="32">
        <f t="shared" si="58"/>
        <v>1899.7080000000003</v>
      </c>
      <c r="AN250" s="32">
        <f t="shared" si="59"/>
        <v>3166.1800000000003</v>
      </c>
      <c r="AO250" s="32">
        <f t="shared" si="60"/>
        <v>9498.5400000000009</v>
      </c>
      <c r="AP250" s="32">
        <f t="shared" si="61"/>
        <v>5699.1240000000007</v>
      </c>
      <c r="AQ250" s="32">
        <v>6139.45</v>
      </c>
      <c r="AR250" s="32"/>
      <c r="AS250" s="74"/>
      <c r="AT250" s="32"/>
      <c r="AU250" s="32"/>
      <c r="AV250" s="32"/>
      <c r="AW250" s="32"/>
      <c r="AX250" s="32"/>
      <c r="AY250" s="76">
        <f t="shared" si="63"/>
        <v>403906.11560000002</v>
      </c>
      <c r="AZ250" s="78"/>
      <c r="BA250" s="7"/>
      <c r="BB250" s="7"/>
    </row>
    <row r="251" spans="1:54" s="59" customFormat="1" x14ac:dyDescent="0.2">
      <c r="A251" s="24">
        <f t="shared" si="64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72">
        <v>38976</v>
      </c>
      <c r="G251" s="24"/>
      <c r="H251" s="71">
        <v>36</v>
      </c>
      <c r="I251" s="24" t="s">
        <v>102</v>
      </c>
      <c r="J251" s="70" t="s">
        <v>132</v>
      </c>
      <c r="K251" s="73" t="s">
        <v>70</v>
      </c>
      <c r="L251" s="70" t="s">
        <v>112</v>
      </c>
      <c r="M251" s="74">
        <v>14333.4</v>
      </c>
      <c r="N251" s="32"/>
      <c r="O251" s="32">
        <f t="shared" si="49"/>
        <v>14333.4</v>
      </c>
      <c r="P251" s="74">
        <v>1254.8</v>
      </c>
      <c r="Q251" s="32"/>
      <c r="R251" s="32"/>
      <c r="S251" s="33">
        <f t="shared" si="50"/>
        <v>2508.3449999999998</v>
      </c>
      <c r="T251" s="32">
        <f t="shared" si="51"/>
        <v>430.00199999999995</v>
      </c>
      <c r="U251" s="75">
        <f t="shared" si="52"/>
        <v>1083.6047999999998</v>
      </c>
      <c r="V251" s="32">
        <f t="shared" si="53"/>
        <v>286.66800000000001</v>
      </c>
      <c r="W251" s="74">
        <v>3726.68</v>
      </c>
      <c r="X251" s="74">
        <v>510.16</v>
      </c>
      <c r="Y251" s="74">
        <v>68.959999999999994</v>
      </c>
      <c r="Z251" s="74">
        <v>811.08</v>
      </c>
      <c r="AA251" s="74">
        <v>0</v>
      </c>
      <c r="AB251" s="74">
        <v>0</v>
      </c>
      <c r="AC251" s="74">
        <v>0</v>
      </c>
      <c r="AD251" s="74">
        <v>0</v>
      </c>
      <c r="AE251" s="32">
        <v>0</v>
      </c>
      <c r="AF251" s="32">
        <f t="shared" si="54"/>
        <v>243.6678</v>
      </c>
      <c r="AG251" s="32">
        <f t="shared" si="62"/>
        <v>6306.6959999999999</v>
      </c>
      <c r="AH251" s="32">
        <f t="shared" si="55"/>
        <v>14856.191999999999</v>
      </c>
      <c r="AI251" s="32">
        <f t="shared" si="56"/>
        <v>30950.399999999998</v>
      </c>
      <c r="AJ251" s="32">
        <v>7166.7</v>
      </c>
      <c r="AK251" s="32">
        <f t="shared" si="57"/>
        <v>7166.7</v>
      </c>
      <c r="AL251" s="32">
        <v>876.2</v>
      </c>
      <c r="AM251" s="32">
        <f t="shared" si="58"/>
        <v>1857.0239999999999</v>
      </c>
      <c r="AN251" s="32">
        <f t="shared" si="59"/>
        <v>3095.0399999999995</v>
      </c>
      <c r="AO251" s="32">
        <f t="shared" si="60"/>
        <v>9285.119999999999</v>
      </c>
      <c r="AP251" s="32">
        <f t="shared" si="61"/>
        <v>5571.0719999999992</v>
      </c>
      <c r="AQ251" s="32">
        <v>3580.6</v>
      </c>
      <c r="AR251" s="32"/>
      <c r="AS251" s="74"/>
      <c r="AT251" s="32"/>
      <c r="AU251" s="32"/>
      <c r="AV251" s="32"/>
      <c r="AW251" s="32"/>
      <c r="AX251" s="32"/>
      <c r="AY251" s="76">
        <f t="shared" si="63"/>
        <v>393800.15520000004</v>
      </c>
      <c r="AZ251" s="78"/>
      <c r="BA251" s="7"/>
      <c r="BB251" s="7"/>
    </row>
    <row r="252" spans="1:54" s="59" customFormat="1" x14ac:dyDescent="0.2">
      <c r="A252" s="24">
        <f t="shared" si="64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72">
        <v>38976</v>
      </c>
      <c r="G252" s="24"/>
      <c r="H252" s="71">
        <v>26</v>
      </c>
      <c r="I252" s="24" t="s">
        <v>102</v>
      </c>
      <c r="J252" s="70" t="s">
        <v>137</v>
      </c>
      <c r="K252" s="73" t="s">
        <v>70</v>
      </c>
      <c r="L252" s="70" t="s">
        <v>112</v>
      </c>
      <c r="M252" s="74">
        <v>10288.5</v>
      </c>
      <c r="N252" s="32"/>
      <c r="O252" s="32">
        <f t="shared" si="49"/>
        <v>10288.5</v>
      </c>
      <c r="P252" s="74">
        <v>1254.8</v>
      </c>
      <c r="Q252" s="32"/>
      <c r="R252" s="32"/>
      <c r="S252" s="33">
        <f t="shared" si="50"/>
        <v>1800.4875</v>
      </c>
      <c r="T252" s="32">
        <f t="shared" si="51"/>
        <v>308.65499999999997</v>
      </c>
      <c r="U252" s="75">
        <f t="shared" si="52"/>
        <v>777.81119999999999</v>
      </c>
      <c r="V252" s="32">
        <f t="shared" si="53"/>
        <v>205.77</v>
      </c>
      <c r="W252" s="74">
        <v>2675.02</v>
      </c>
      <c r="X252" s="74">
        <v>366.5</v>
      </c>
      <c r="Y252" s="74">
        <v>49.86</v>
      </c>
      <c r="Z252" s="74">
        <v>585.78</v>
      </c>
      <c r="AA252" s="74">
        <v>0</v>
      </c>
      <c r="AB252" s="74">
        <v>0</v>
      </c>
      <c r="AC252" s="74">
        <v>0</v>
      </c>
      <c r="AD252" s="74">
        <v>0</v>
      </c>
      <c r="AE252" s="32">
        <v>0</v>
      </c>
      <c r="AF252" s="32">
        <f t="shared" si="54"/>
        <v>174.90450000000001</v>
      </c>
      <c r="AG252" s="32">
        <f t="shared" si="62"/>
        <v>4526.9400000000005</v>
      </c>
      <c r="AH252" s="32">
        <f t="shared" si="55"/>
        <v>10664.016</v>
      </c>
      <c r="AI252" s="32">
        <f t="shared" si="56"/>
        <v>22216.7</v>
      </c>
      <c r="AJ252" s="32">
        <v>5144.25</v>
      </c>
      <c r="AK252" s="32">
        <f t="shared" si="57"/>
        <v>5144.25</v>
      </c>
      <c r="AL252" s="32">
        <v>876.2</v>
      </c>
      <c r="AM252" s="32">
        <f t="shared" si="58"/>
        <v>1333.002</v>
      </c>
      <c r="AN252" s="32">
        <f t="shared" si="59"/>
        <v>2221.67</v>
      </c>
      <c r="AO252" s="32">
        <f t="shared" si="60"/>
        <v>6665.01</v>
      </c>
      <c r="AP252" s="32">
        <f t="shared" si="61"/>
        <v>3999.0059999999999</v>
      </c>
      <c r="AQ252" s="32">
        <v>3580.6</v>
      </c>
      <c r="AR252" s="32"/>
      <c r="AS252" s="74"/>
      <c r="AT252" s="32"/>
      <c r="AU252" s="32"/>
      <c r="AV252" s="32"/>
      <c r="AW252" s="32"/>
      <c r="AX252" s="32"/>
      <c r="AY252" s="76">
        <f t="shared" si="63"/>
        <v>288228.70239999995</v>
      </c>
      <c r="AZ252" s="78"/>
      <c r="BA252" s="7"/>
      <c r="BB252" s="7"/>
    </row>
    <row r="253" spans="1:54" s="59" customFormat="1" x14ac:dyDescent="0.2">
      <c r="A253" s="24">
        <f t="shared" si="64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72">
        <v>38976</v>
      </c>
      <c r="G253" s="24"/>
      <c r="H253" s="71">
        <v>35</v>
      </c>
      <c r="I253" s="24" t="s">
        <v>102</v>
      </c>
      <c r="J253" s="70" t="s">
        <v>103</v>
      </c>
      <c r="K253" s="73" t="s">
        <v>70</v>
      </c>
      <c r="L253" s="70" t="s">
        <v>112</v>
      </c>
      <c r="M253" s="74">
        <v>12825.9</v>
      </c>
      <c r="N253" s="32"/>
      <c r="O253" s="32">
        <f t="shared" si="49"/>
        <v>12825.9</v>
      </c>
      <c r="P253" s="74">
        <v>955.5</v>
      </c>
      <c r="Q253" s="32"/>
      <c r="R253" s="32"/>
      <c r="S253" s="33">
        <f t="shared" si="50"/>
        <v>2244.5324999999998</v>
      </c>
      <c r="T253" s="32">
        <f t="shared" si="51"/>
        <v>384.77699999999999</v>
      </c>
      <c r="U253" s="75">
        <f t="shared" si="52"/>
        <v>969.63839999999993</v>
      </c>
      <c r="V253" s="32">
        <f t="shared" si="53"/>
        <v>256.51799999999997</v>
      </c>
      <c r="W253" s="74">
        <v>3334.74</v>
      </c>
      <c r="X253" s="74">
        <v>462</v>
      </c>
      <c r="Y253" s="74">
        <v>66.5</v>
      </c>
      <c r="Z253" s="74">
        <v>788.56</v>
      </c>
      <c r="AA253" s="74">
        <v>0</v>
      </c>
      <c r="AB253" s="74">
        <v>0</v>
      </c>
      <c r="AC253" s="74">
        <v>0</v>
      </c>
      <c r="AD253" s="74">
        <v>0</v>
      </c>
      <c r="AE253" s="32">
        <v>0</v>
      </c>
      <c r="AF253" s="32">
        <f t="shared" si="54"/>
        <v>218.0403</v>
      </c>
      <c r="AG253" s="32">
        <f t="shared" si="62"/>
        <v>5643.3959999999997</v>
      </c>
      <c r="AH253" s="32">
        <f t="shared" si="55"/>
        <v>13298.111999999999</v>
      </c>
      <c r="AI253" s="32">
        <f t="shared" si="56"/>
        <v>27704.399999999998</v>
      </c>
      <c r="AJ253" s="32">
        <v>6412.95</v>
      </c>
      <c r="AK253" s="32">
        <f t="shared" si="57"/>
        <v>6412.95</v>
      </c>
      <c r="AL253" s="32">
        <v>876.2</v>
      </c>
      <c r="AM253" s="32">
        <f t="shared" si="58"/>
        <v>1662.2639999999999</v>
      </c>
      <c r="AN253" s="32">
        <f t="shared" si="59"/>
        <v>2770.4399999999996</v>
      </c>
      <c r="AO253" s="32">
        <f t="shared" si="60"/>
        <v>8311.32</v>
      </c>
      <c r="AP253" s="32">
        <f t="shared" si="61"/>
        <v>4986.7919999999995</v>
      </c>
      <c r="AQ253" s="32">
        <v>3580.6</v>
      </c>
      <c r="AR253" s="32"/>
      <c r="AS253" s="74"/>
      <c r="AT253" s="32"/>
      <c r="AU253" s="32"/>
      <c r="AV253" s="32"/>
      <c r="AW253" s="32"/>
      <c r="AX253" s="32"/>
      <c r="AY253" s="76">
        <f t="shared" si="63"/>
        <v>351739.89839999995</v>
      </c>
      <c r="AZ253" s="78"/>
      <c r="BA253" s="7"/>
      <c r="BB253" s="7"/>
    </row>
    <row r="254" spans="1:54" s="59" customFormat="1" x14ac:dyDescent="0.2">
      <c r="A254" s="24">
        <f t="shared" si="64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72">
        <v>39006</v>
      </c>
      <c r="G254" s="24"/>
      <c r="H254" s="71">
        <v>31</v>
      </c>
      <c r="I254" s="24" t="s">
        <v>102</v>
      </c>
      <c r="J254" s="70" t="s">
        <v>132</v>
      </c>
      <c r="K254" s="73" t="s">
        <v>70</v>
      </c>
      <c r="L254" s="70" t="s">
        <v>112</v>
      </c>
      <c r="M254" s="74">
        <v>12501.3</v>
      </c>
      <c r="N254" s="32"/>
      <c r="O254" s="32">
        <f t="shared" si="49"/>
        <v>12501.3</v>
      </c>
      <c r="P254" s="74">
        <v>1118.3</v>
      </c>
      <c r="Q254" s="32"/>
      <c r="R254" s="32"/>
      <c r="S254" s="33">
        <f t="shared" si="50"/>
        <v>2187.7274999999995</v>
      </c>
      <c r="T254" s="32">
        <f t="shared" si="51"/>
        <v>375.03899999999999</v>
      </c>
      <c r="U254" s="75">
        <f t="shared" si="52"/>
        <v>930.09719999999993</v>
      </c>
      <c r="V254" s="32">
        <f t="shared" si="53"/>
        <v>250.02599999999998</v>
      </c>
      <c r="W254" s="74">
        <v>3000.32</v>
      </c>
      <c r="X254" s="74">
        <v>444.16</v>
      </c>
      <c r="Y254" s="74">
        <v>59.46</v>
      </c>
      <c r="Z254" s="74">
        <v>698.44</v>
      </c>
      <c r="AA254" s="74">
        <v>0</v>
      </c>
      <c r="AB254" s="74">
        <v>0</v>
      </c>
      <c r="AC254" s="74">
        <v>0</v>
      </c>
      <c r="AD254" s="74">
        <v>0</v>
      </c>
      <c r="AE254" s="32">
        <v>2816.56</v>
      </c>
      <c r="AF254" s="32">
        <f t="shared" si="54"/>
        <v>212.52209999999999</v>
      </c>
      <c r="AG254" s="32">
        <f t="shared" si="62"/>
        <v>5500.5719999999992</v>
      </c>
      <c r="AH254" s="32">
        <f t="shared" si="55"/>
        <v>12756.624</v>
      </c>
      <c r="AI254" s="32">
        <f t="shared" si="56"/>
        <v>26576.3</v>
      </c>
      <c r="AJ254" s="32">
        <v>6250.65</v>
      </c>
      <c r="AK254" s="32">
        <f t="shared" si="57"/>
        <v>6250.65</v>
      </c>
      <c r="AL254" s="32">
        <v>876.2</v>
      </c>
      <c r="AM254" s="32">
        <f t="shared" si="58"/>
        <v>1594.578</v>
      </c>
      <c r="AN254" s="32">
        <f t="shared" si="59"/>
        <v>2657.6299999999997</v>
      </c>
      <c r="AO254" s="32">
        <f t="shared" si="60"/>
        <v>7972.8899999999994</v>
      </c>
      <c r="AP254" s="32">
        <f t="shared" si="61"/>
        <v>4783.7339999999995</v>
      </c>
      <c r="AQ254" s="32">
        <v>3580.6</v>
      </c>
      <c r="AR254" s="32"/>
      <c r="AS254" s="74"/>
      <c r="AT254" s="32"/>
      <c r="AU254" s="32"/>
      <c r="AV254" s="32"/>
      <c r="AW254" s="32"/>
      <c r="AX254" s="32"/>
      <c r="AY254" s="76">
        <f t="shared" si="63"/>
        <v>373927.84959999996</v>
      </c>
      <c r="AZ254" s="78"/>
      <c r="BA254" s="7"/>
      <c r="BB254" s="7"/>
    </row>
    <row r="255" spans="1:54" s="59" customFormat="1" x14ac:dyDescent="0.2">
      <c r="A255" s="24">
        <f t="shared" si="64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72">
        <v>39006</v>
      </c>
      <c r="G255" s="24"/>
      <c r="H255" s="71">
        <v>21</v>
      </c>
      <c r="I255" s="24" t="s">
        <v>102</v>
      </c>
      <c r="J255" s="70" t="s">
        <v>103</v>
      </c>
      <c r="K255" s="73" t="s">
        <v>70</v>
      </c>
      <c r="L255" s="70" t="s">
        <v>112</v>
      </c>
      <c r="M255" s="74">
        <v>7695.6</v>
      </c>
      <c r="N255" s="32"/>
      <c r="O255" s="32">
        <f t="shared" si="49"/>
        <v>7695.6</v>
      </c>
      <c r="P255" s="74">
        <v>573.29999999999995</v>
      </c>
      <c r="Q255" s="32"/>
      <c r="R255" s="32"/>
      <c r="S255" s="33">
        <f t="shared" si="50"/>
        <v>1346.73</v>
      </c>
      <c r="T255" s="32">
        <f t="shared" si="51"/>
        <v>230.86799999999999</v>
      </c>
      <c r="U255" s="75">
        <f t="shared" si="52"/>
        <v>572.55240000000003</v>
      </c>
      <c r="V255" s="32">
        <f t="shared" si="53"/>
        <v>153.91200000000001</v>
      </c>
      <c r="W255" s="74">
        <v>1846.94</v>
      </c>
      <c r="X255" s="74">
        <v>277.2</v>
      </c>
      <c r="Y255" s="74">
        <v>39.9</v>
      </c>
      <c r="Z255" s="74">
        <v>473.12</v>
      </c>
      <c r="AA255" s="74">
        <v>0</v>
      </c>
      <c r="AB255" s="74">
        <v>0</v>
      </c>
      <c r="AC255" s="74">
        <v>0</v>
      </c>
      <c r="AD255" s="74">
        <v>0</v>
      </c>
      <c r="AE255" s="32">
        <v>0</v>
      </c>
      <c r="AF255" s="32">
        <f t="shared" si="54"/>
        <v>130.82520000000002</v>
      </c>
      <c r="AG255" s="32">
        <f t="shared" si="62"/>
        <v>3386.0640000000003</v>
      </c>
      <c r="AH255" s="32">
        <f t="shared" si="55"/>
        <v>7855.7920000000013</v>
      </c>
      <c r="AI255" s="32">
        <f t="shared" si="56"/>
        <v>16366.233333333335</v>
      </c>
      <c r="AJ255" s="32">
        <v>3847.8</v>
      </c>
      <c r="AK255" s="32">
        <f t="shared" si="57"/>
        <v>3847.8000000000006</v>
      </c>
      <c r="AL255" s="32">
        <v>876.2</v>
      </c>
      <c r="AM255" s="32">
        <f t="shared" si="58"/>
        <v>981.97400000000016</v>
      </c>
      <c r="AN255" s="32">
        <f t="shared" si="59"/>
        <v>1636.6233333333334</v>
      </c>
      <c r="AO255" s="32">
        <f t="shared" si="60"/>
        <v>4909.8700000000008</v>
      </c>
      <c r="AP255" s="32">
        <f t="shared" si="61"/>
        <v>2945.9220000000005</v>
      </c>
      <c r="AQ255" s="32">
        <v>3580.6</v>
      </c>
      <c r="AR255" s="32"/>
      <c r="AS255" s="74"/>
      <c r="AT255" s="32"/>
      <c r="AU255" s="32"/>
      <c r="AV255" s="32"/>
      <c r="AW255" s="32"/>
      <c r="AX255" s="32"/>
      <c r="AY255" s="76">
        <f t="shared" si="63"/>
        <v>210326.24986666668</v>
      </c>
      <c r="AZ255" s="78"/>
      <c r="BA255" s="7"/>
      <c r="BB255" s="7"/>
    </row>
    <row r="256" spans="1:54" s="59" customFormat="1" x14ac:dyDescent="0.2">
      <c r="A256" s="24">
        <f t="shared" si="64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72">
        <v>39314</v>
      </c>
      <c r="G256" s="24"/>
      <c r="H256" s="71">
        <v>32</v>
      </c>
      <c r="I256" s="24" t="s">
        <v>102</v>
      </c>
      <c r="J256" s="70" t="s">
        <v>103</v>
      </c>
      <c r="K256" s="73" t="s">
        <v>70</v>
      </c>
      <c r="L256" s="70" t="s">
        <v>112</v>
      </c>
      <c r="M256" s="74">
        <v>11726.4</v>
      </c>
      <c r="N256" s="32"/>
      <c r="O256" s="32">
        <f t="shared" si="49"/>
        <v>11726.4</v>
      </c>
      <c r="P256" s="74">
        <v>873.6</v>
      </c>
      <c r="Q256" s="32"/>
      <c r="R256" s="32"/>
      <c r="S256" s="33">
        <f t="shared" si="50"/>
        <v>2052.12</v>
      </c>
      <c r="T256" s="32">
        <f t="shared" si="51"/>
        <v>351.79199999999997</v>
      </c>
      <c r="U256" s="75">
        <f t="shared" si="52"/>
        <v>872.44439999999997</v>
      </c>
      <c r="V256" s="32">
        <f t="shared" si="53"/>
        <v>234.52799999999999</v>
      </c>
      <c r="W256" s="74">
        <v>2814.34</v>
      </c>
      <c r="X256" s="74">
        <v>422.4</v>
      </c>
      <c r="Y256" s="74">
        <v>60.8</v>
      </c>
      <c r="Z256" s="74">
        <v>720.96</v>
      </c>
      <c r="AA256" s="74">
        <v>0</v>
      </c>
      <c r="AB256" s="74">
        <v>0</v>
      </c>
      <c r="AC256" s="74">
        <v>0</v>
      </c>
      <c r="AD256" s="74">
        <v>944</v>
      </c>
      <c r="AE256" s="32">
        <v>0</v>
      </c>
      <c r="AF256" s="32">
        <f t="shared" si="54"/>
        <v>199.34880000000001</v>
      </c>
      <c r="AG256" s="32">
        <f t="shared" si="62"/>
        <v>5159.616</v>
      </c>
      <c r="AH256" s="32">
        <f t="shared" si="55"/>
        <v>11970.511999999999</v>
      </c>
      <c r="AI256" s="32">
        <f t="shared" si="56"/>
        <v>24938.566666666666</v>
      </c>
      <c r="AJ256" s="32">
        <v>5863.2</v>
      </c>
      <c r="AK256" s="32">
        <f t="shared" si="57"/>
        <v>5863.2</v>
      </c>
      <c r="AL256" s="32">
        <v>876.2</v>
      </c>
      <c r="AM256" s="32">
        <f t="shared" si="58"/>
        <v>1496.3139999999999</v>
      </c>
      <c r="AN256" s="32">
        <f t="shared" si="59"/>
        <v>2493.8566666666666</v>
      </c>
      <c r="AO256" s="32">
        <f t="shared" si="60"/>
        <v>7481.57</v>
      </c>
      <c r="AP256" s="32">
        <f t="shared" si="61"/>
        <v>4488.942</v>
      </c>
      <c r="AQ256" s="32">
        <v>3580.6</v>
      </c>
      <c r="AR256" s="32"/>
      <c r="AS256" s="74"/>
      <c r="AT256" s="32"/>
      <c r="AU256" s="32"/>
      <c r="AV256" s="32"/>
      <c r="AW256" s="32"/>
      <c r="AX256" s="32"/>
      <c r="AY256" s="76">
        <f t="shared" si="63"/>
        <v>329485.37573333329</v>
      </c>
      <c r="AZ256" s="78"/>
      <c r="BA256" s="7"/>
      <c r="BB256" s="7"/>
    </row>
    <row r="257" spans="1:54" s="59" customFormat="1" x14ac:dyDescent="0.2">
      <c r="A257" s="24">
        <f t="shared" si="64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72">
        <v>39853</v>
      </c>
      <c r="G257" s="24"/>
      <c r="H257" s="71">
        <v>26</v>
      </c>
      <c r="I257" s="24" t="s">
        <v>102</v>
      </c>
      <c r="J257" s="70" t="s">
        <v>103</v>
      </c>
      <c r="K257" s="73" t="s">
        <v>70</v>
      </c>
      <c r="L257" s="70" t="s">
        <v>112</v>
      </c>
      <c r="M257" s="74">
        <v>9527.7000000000007</v>
      </c>
      <c r="N257" s="32"/>
      <c r="O257" s="32">
        <f t="shared" si="49"/>
        <v>9527.7000000000007</v>
      </c>
      <c r="P257" s="74">
        <v>709.8</v>
      </c>
      <c r="Q257" s="32"/>
      <c r="R257" s="32"/>
      <c r="S257" s="33">
        <f t="shared" si="50"/>
        <v>1667.3475000000001</v>
      </c>
      <c r="T257" s="32">
        <f t="shared" si="51"/>
        <v>285.83100000000002</v>
      </c>
      <c r="U257" s="75">
        <f t="shared" si="52"/>
        <v>685.99440000000004</v>
      </c>
      <c r="V257" s="32">
        <f t="shared" si="53"/>
        <v>190.55400000000003</v>
      </c>
      <c r="W257" s="74">
        <v>1905.54</v>
      </c>
      <c r="X257" s="74">
        <v>343.2</v>
      </c>
      <c r="Y257" s="74">
        <v>49.4</v>
      </c>
      <c r="Z257" s="74">
        <v>585.78</v>
      </c>
      <c r="AA257" s="74">
        <v>0</v>
      </c>
      <c r="AB257" s="74">
        <v>0</v>
      </c>
      <c r="AC257" s="74">
        <v>0</v>
      </c>
      <c r="AD257" s="74">
        <v>0</v>
      </c>
      <c r="AE257" s="32">
        <v>0</v>
      </c>
      <c r="AF257" s="32">
        <f t="shared" si="54"/>
        <v>161.97090000000003</v>
      </c>
      <c r="AG257" s="32">
        <f t="shared" si="62"/>
        <v>4192.188000000001</v>
      </c>
      <c r="AH257" s="32">
        <f t="shared" si="55"/>
        <v>9421.1520000000019</v>
      </c>
      <c r="AI257" s="32">
        <f t="shared" si="56"/>
        <v>19627.400000000001</v>
      </c>
      <c r="AJ257" s="32">
        <v>4763.8500000000004</v>
      </c>
      <c r="AK257" s="32">
        <f t="shared" si="57"/>
        <v>4763.8500000000004</v>
      </c>
      <c r="AL257" s="32">
        <v>876.2</v>
      </c>
      <c r="AM257" s="32">
        <f t="shared" si="58"/>
        <v>1177.6440000000002</v>
      </c>
      <c r="AN257" s="32">
        <f t="shared" si="59"/>
        <v>1962.7400000000002</v>
      </c>
      <c r="AO257" s="32">
        <f t="shared" si="60"/>
        <v>5888.2200000000012</v>
      </c>
      <c r="AP257" s="32">
        <f t="shared" si="61"/>
        <v>3532.9320000000007</v>
      </c>
      <c r="AQ257" s="32">
        <v>3580.6</v>
      </c>
      <c r="AR257" s="32">
        <f>(M257+W257+X257)/30*20</f>
        <v>7850.9600000000009</v>
      </c>
      <c r="AS257" s="74"/>
      <c r="AT257" s="32"/>
      <c r="AU257" s="32"/>
      <c r="AV257" s="32"/>
      <c r="AW257" s="32"/>
      <c r="AX257" s="32"/>
      <c r="AY257" s="76">
        <f t="shared" si="63"/>
        <v>260995.1496</v>
      </c>
      <c r="AZ257" s="78"/>
      <c r="BA257" s="7"/>
      <c r="BB257" s="7"/>
    </row>
    <row r="258" spans="1:54" s="59" customFormat="1" x14ac:dyDescent="0.2">
      <c r="A258" s="24">
        <f t="shared" si="64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72">
        <v>39853</v>
      </c>
      <c r="G258" s="24"/>
      <c r="H258" s="71">
        <v>36</v>
      </c>
      <c r="I258" s="24" t="s">
        <v>102</v>
      </c>
      <c r="J258" s="70" t="s">
        <v>137</v>
      </c>
      <c r="K258" s="73" t="s">
        <v>70</v>
      </c>
      <c r="L258" s="70" t="s">
        <v>112</v>
      </c>
      <c r="M258" s="74">
        <v>13953</v>
      </c>
      <c r="N258" s="32"/>
      <c r="O258" s="32">
        <f t="shared" si="49"/>
        <v>13953</v>
      </c>
      <c r="P258" s="74">
        <v>1527.8</v>
      </c>
      <c r="Q258" s="32"/>
      <c r="R258" s="32"/>
      <c r="S258" s="33">
        <f t="shared" si="50"/>
        <v>2441.7749999999996</v>
      </c>
      <c r="T258" s="32">
        <f t="shared" si="51"/>
        <v>418.59</v>
      </c>
      <c r="U258" s="75">
        <f t="shared" si="52"/>
        <v>1004.6159999999999</v>
      </c>
      <c r="V258" s="32">
        <f t="shared" si="53"/>
        <v>279.06</v>
      </c>
      <c r="W258" s="74">
        <v>2790.6</v>
      </c>
      <c r="X258" s="74">
        <v>498.5</v>
      </c>
      <c r="Y258" s="74">
        <v>68.86</v>
      </c>
      <c r="Z258" s="74">
        <v>811.08</v>
      </c>
      <c r="AA258" s="74">
        <v>0</v>
      </c>
      <c r="AB258" s="74">
        <v>0</v>
      </c>
      <c r="AC258" s="74">
        <v>0</v>
      </c>
      <c r="AD258" s="74">
        <v>0</v>
      </c>
      <c r="AE258" s="32">
        <v>0</v>
      </c>
      <c r="AF258" s="32">
        <f t="shared" si="54"/>
        <v>237.20100000000002</v>
      </c>
      <c r="AG258" s="32">
        <f t="shared" si="62"/>
        <v>6139.32</v>
      </c>
      <c r="AH258" s="32">
        <f t="shared" si="55"/>
        <v>13793.679999999997</v>
      </c>
      <c r="AI258" s="32">
        <f t="shared" si="56"/>
        <v>28736.833333333328</v>
      </c>
      <c r="AJ258" s="32">
        <v>6976.5</v>
      </c>
      <c r="AK258" s="32">
        <f t="shared" si="57"/>
        <v>6976.5</v>
      </c>
      <c r="AL258" s="32">
        <v>876.2</v>
      </c>
      <c r="AM258" s="32">
        <f t="shared" si="58"/>
        <v>1724.2099999999996</v>
      </c>
      <c r="AN258" s="32">
        <f t="shared" si="59"/>
        <v>2873.6833333333329</v>
      </c>
      <c r="AO258" s="32">
        <f t="shared" si="60"/>
        <v>8621.0499999999993</v>
      </c>
      <c r="AP258" s="32">
        <f t="shared" si="61"/>
        <v>5172.6299999999992</v>
      </c>
      <c r="AQ258" s="32">
        <v>3580.6</v>
      </c>
      <c r="AR258" s="32">
        <f>(M258+W258+X258)/30*20</f>
        <v>11494.733333333332</v>
      </c>
      <c r="AS258" s="74"/>
      <c r="AT258" s="32"/>
      <c r="AU258" s="32"/>
      <c r="AV258" s="32"/>
      <c r="AW258" s="32"/>
      <c r="AX258" s="32"/>
      <c r="AY258" s="76">
        <f t="shared" si="63"/>
        <v>385338.924</v>
      </c>
      <c r="AZ258" s="78"/>
      <c r="BA258" s="7"/>
      <c r="BB258" s="7"/>
    </row>
    <row r="259" spans="1:54" s="59" customFormat="1" x14ac:dyDescent="0.2">
      <c r="A259" s="24">
        <f t="shared" si="64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72">
        <v>40770</v>
      </c>
      <c r="G259" s="24"/>
      <c r="H259" s="71">
        <v>32</v>
      </c>
      <c r="I259" s="24" t="s">
        <v>102</v>
      </c>
      <c r="J259" s="70" t="s">
        <v>103</v>
      </c>
      <c r="K259" s="73" t="s">
        <v>70</v>
      </c>
      <c r="L259" s="70" t="s">
        <v>112</v>
      </c>
      <c r="M259" s="74">
        <v>11726.400000000001</v>
      </c>
      <c r="N259" s="32"/>
      <c r="O259" s="32">
        <f t="shared" si="49"/>
        <v>11726.400000000001</v>
      </c>
      <c r="P259" s="74">
        <v>873.6</v>
      </c>
      <c r="Q259" s="32"/>
      <c r="R259" s="32"/>
      <c r="S259" s="33">
        <f t="shared" si="50"/>
        <v>2052.1200000000003</v>
      </c>
      <c r="T259" s="32">
        <f t="shared" si="51"/>
        <v>351.79200000000003</v>
      </c>
      <c r="U259" s="75">
        <f t="shared" si="52"/>
        <v>816.15719999999999</v>
      </c>
      <c r="V259" s="32">
        <f t="shared" si="53"/>
        <v>234.52800000000002</v>
      </c>
      <c r="W259" s="74">
        <v>1876.22</v>
      </c>
      <c r="X259" s="74">
        <v>422.4</v>
      </c>
      <c r="Y259" s="74">
        <v>60.8</v>
      </c>
      <c r="Z259" s="74">
        <v>720.96</v>
      </c>
      <c r="AA259" s="74">
        <v>0</v>
      </c>
      <c r="AB259" s="74">
        <v>0</v>
      </c>
      <c r="AC259" s="74">
        <v>0</v>
      </c>
      <c r="AD259" s="74">
        <v>0</v>
      </c>
      <c r="AE259" s="32">
        <v>0</v>
      </c>
      <c r="AF259" s="32">
        <f t="shared" si="54"/>
        <v>199.34880000000004</v>
      </c>
      <c r="AG259" s="32">
        <f t="shared" si="62"/>
        <v>5159.616</v>
      </c>
      <c r="AH259" s="32">
        <f t="shared" si="55"/>
        <v>11220.016</v>
      </c>
      <c r="AI259" s="32">
        <f t="shared" si="56"/>
        <v>23375.033333333333</v>
      </c>
      <c r="AJ259" s="32">
        <v>5863.2</v>
      </c>
      <c r="AK259" s="32">
        <f t="shared" si="57"/>
        <v>5863.2000000000007</v>
      </c>
      <c r="AL259" s="32">
        <v>876.2</v>
      </c>
      <c r="AM259" s="32">
        <f t="shared" si="58"/>
        <v>1402.502</v>
      </c>
      <c r="AN259" s="32">
        <f t="shared" si="59"/>
        <v>2337.5033333333336</v>
      </c>
      <c r="AO259" s="32">
        <f t="shared" si="60"/>
        <v>7012.51</v>
      </c>
      <c r="AP259" s="32">
        <f t="shared" si="61"/>
        <v>4207.5060000000003</v>
      </c>
      <c r="AQ259" s="32">
        <v>3580.6</v>
      </c>
      <c r="AR259" s="32"/>
      <c r="AS259" s="74"/>
      <c r="AT259" s="32"/>
      <c r="AU259" s="32"/>
      <c r="AV259" s="32"/>
      <c r="AW259" s="32"/>
      <c r="AX259" s="32"/>
      <c r="AY259" s="76">
        <f t="shared" si="63"/>
        <v>302909.79866666667</v>
      </c>
      <c r="AZ259" s="78"/>
      <c r="BA259" s="7"/>
      <c r="BB259" s="7"/>
    </row>
    <row r="260" spans="1:54" s="59" customFormat="1" x14ac:dyDescent="0.2">
      <c r="A260" s="24">
        <f t="shared" si="64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72">
        <v>41680</v>
      </c>
      <c r="G260" s="24"/>
      <c r="H260" s="71">
        <v>19</v>
      </c>
      <c r="I260" s="24" t="s">
        <v>102</v>
      </c>
      <c r="J260" s="70" t="s">
        <v>103</v>
      </c>
      <c r="K260" s="73" t="s">
        <v>70</v>
      </c>
      <c r="L260" s="70" t="s">
        <v>112</v>
      </c>
      <c r="M260" s="74">
        <v>6962.7</v>
      </c>
      <c r="N260" s="32"/>
      <c r="O260" s="32">
        <f t="shared" si="49"/>
        <v>6962.7</v>
      </c>
      <c r="P260" s="74">
        <v>518.70000000000005</v>
      </c>
      <c r="Q260" s="32"/>
      <c r="R260" s="32"/>
      <c r="S260" s="33">
        <f t="shared" si="50"/>
        <v>1218.4724999999999</v>
      </c>
      <c r="T260" s="32">
        <f t="shared" si="51"/>
        <v>208.881</v>
      </c>
      <c r="U260" s="75">
        <f t="shared" si="52"/>
        <v>459.53879999999998</v>
      </c>
      <c r="V260" s="32">
        <f t="shared" si="53"/>
        <v>139.25399999999999</v>
      </c>
      <c r="W260" s="74">
        <v>696.28</v>
      </c>
      <c r="X260" s="74">
        <v>250.8</v>
      </c>
      <c r="Y260" s="74">
        <v>36.1</v>
      </c>
      <c r="Z260" s="74">
        <v>428.08</v>
      </c>
      <c r="AA260" s="74">
        <v>0</v>
      </c>
      <c r="AB260" s="74">
        <v>0</v>
      </c>
      <c r="AC260" s="74">
        <v>0</v>
      </c>
      <c r="AD260" s="74">
        <v>0</v>
      </c>
      <c r="AE260" s="32">
        <v>0</v>
      </c>
      <c r="AF260" s="32">
        <f t="shared" si="54"/>
        <v>118.36590000000001</v>
      </c>
      <c r="AG260" s="32">
        <f t="shared" si="62"/>
        <v>3063.5879999999997</v>
      </c>
      <c r="AH260" s="32">
        <f t="shared" si="55"/>
        <v>6327.8240000000005</v>
      </c>
      <c r="AI260" s="32">
        <f t="shared" si="56"/>
        <v>13182.966666666667</v>
      </c>
      <c r="AJ260" s="32">
        <v>3481.35</v>
      </c>
      <c r="AK260" s="32">
        <f t="shared" si="57"/>
        <v>3481.35</v>
      </c>
      <c r="AL260" s="32">
        <v>876.2</v>
      </c>
      <c r="AM260" s="32">
        <f t="shared" si="58"/>
        <v>790.97800000000007</v>
      </c>
      <c r="AN260" s="32">
        <f t="shared" si="59"/>
        <v>1318.2966666666666</v>
      </c>
      <c r="AO260" s="32">
        <f t="shared" si="60"/>
        <v>3954.89</v>
      </c>
      <c r="AP260" s="32">
        <f t="shared" si="61"/>
        <v>2372.9340000000002</v>
      </c>
      <c r="AQ260" s="32">
        <v>2614.85</v>
      </c>
      <c r="AR260" s="32"/>
      <c r="AS260" s="74"/>
      <c r="AT260" s="32"/>
      <c r="AU260" s="32"/>
      <c r="AV260" s="32"/>
      <c r="AW260" s="32"/>
      <c r="AX260" s="32"/>
      <c r="AY260" s="76">
        <f t="shared" si="63"/>
        <v>173911.29373333335</v>
      </c>
      <c r="AZ260" s="78"/>
      <c r="BA260" s="7"/>
      <c r="BB260" s="7"/>
    </row>
    <row r="261" spans="1:54" s="59" customFormat="1" x14ac:dyDescent="0.2">
      <c r="A261" s="24">
        <f t="shared" si="64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72">
        <v>40770</v>
      </c>
      <c r="G261" s="24"/>
      <c r="H261" s="71">
        <v>28</v>
      </c>
      <c r="I261" s="24" t="s">
        <v>102</v>
      </c>
      <c r="J261" s="70" t="s">
        <v>103</v>
      </c>
      <c r="K261" s="73" t="s">
        <v>70</v>
      </c>
      <c r="L261" s="70" t="s">
        <v>112</v>
      </c>
      <c r="M261" s="74">
        <v>10260.6</v>
      </c>
      <c r="N261" s="32"/>
      <c r="O261" s="32">
        <f t="shared" si="49"/>
        <v>10260.6</v>
      </c>
      <c r="P261" s="74">
        <v>764.4</v>
      </c>
      <c r="Q261" s="32"/>
      <c r="R261" s="32"/>
      <c r="S261" s="33">
        <f t="shared" si="50"/>
        <v>1795.605</v>
      </c>
      <c r="T261" s="32">
        <f t="shared" si="51"/>
        <v>307.81799999999998</v>
      </c>
      <c r="U261" s="75">
        <f t="shared" si="52"/>
        <v>714.13800000000003</v>
      </c>
      <c r="V261" s="32">
        <f t="shared" si="53"/>
        <v>205.21200000000002</v>
      </c>
      <c r="W261" s="74">
        <v>1641.7</v>
      </c>
      <c r="X261" s="74">
        <v>369.6</v>
      </c>
      <c r="Y261" s="74">
        <v>53.2</v>
      </c>
      <c r="Z261" s="74">
        <v>630.84</v>
      </c>
      <c r="AA261" s="74">
        <v>0</v>
      </c>
      <c r="AB261" s="74">
        <v>0</v>
      </c>
      <c r="AC261" s="74">
        <v>0</v>
      </c>
      <c r="AD261" s="74">
        <v>0</v>
      </c>
      <c r="AE261" s="32">
        <v>0</v>
      </c>
      <c r="AF261" s="32">
        <f t="shared" si="54"/>
        <v>174.43020000000001</v>
      </c>
      <c r="AG261" s="32">
        <f t="shared" si="62"/>
        <v>4514.6640000000007</v>
      </c>
      <c r="AH261" s="32">
        <f t="shared" si="55"/>
        <v>9817.52</v>
      </c>
      <c r="AI261" s="32">
        <f t="shared" si="56"/>
        <v>20453.166666666668</v>
      </c>
      <c r="AJ261" s="32">
        <v>5130.3</v>
      </c>
      <c r="AK261" s="32">
        <f t="shared" si="57"/>
        <v>5130.3</v>
      </c>
      <c r="AL261" s="32">
        <v>876.2</v>
      </c>
      <c r="AM261" s="32">
        <f t="shared" si="58"/>
        <v>1227.19</v>
      </c>
      <c r="AN261" s="32">
        <f t="shared" si="59"/>
        <v>2045.3166666666671</v>
      </c>
      <c r="AO261" s="32">
        <f t="shared" si="60"/>
        <v>6135.9500000000007</v>
      </c>
      <c r="AP261" s="32">
        <f t="shared" si="61"/>
        <v>3681.5700000000006</v>
      </c>
      <c r="AQ261" s="32">
        <v>3580.6</v>
      </c>
      <c r="AR261" s="32"/>
      <c r="AS261" s="74"/>
      <c r="AT261" s="32"/>
      <c r="AU261" s="32"/>
      <c r="AV261" s="32"/>
      <c r="AW261" s="32"/>
      <c r="AX261" s="32"/>
      <c r="AY261" s="76">
        <f t="shared" si="63"/>
        <v>265603.29573333333</v>
      </c>
      <c r="AZ261" s="78"/>
      <c r="BA261" s="7"/>
      <c r="BB261" s="7"/>
    </row>
    <row r="262" spans="1:54" s="59" customFormat="1" x14ac:dyDescent="0.2">
      <c r="A262" s="24">
        <f t="shared" si="64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72">
        <v>40770</v>
      </c>
      <c r="G262" s="24"/>
      <c r="H262" s="71">
        <v>19</v>
      </c>
      <c r="I262" s="24" t="s">
        <v>102</v>
      </c>
      <c r="J262" s="70" t="s">
        <v>103</v>
      </c>
      <c r="K262" s="73" t="s">
        <v>70</v>
      </c>
      <c r="L262" s="70" t="s">
        <v>112</v>
      </c>
      <c r="M262" s="74">
        <v>6962.7000000000007</v>
      </c>
      <c r="N262" s="32"/>
      <c r="O262" s="32">
        <f t="shared" ref="O262:O325" si="65">M262+N262</f>
        <v>6962.7000000000007</v>
      </c>
      <c r="P262" s="74">
        <v>518.70000000000005</v>
      </c>
      <c r="Q262" s="32"/>
      <c r="R262" s="32"/>
      <c r="S262" s="33">
        <f t="shared" si="50"/>
        <v>1218.4725000000001</v>
      </c>
      <c r="T262" s="32">
        <f t="shared" si="51"/>
        <v>208.881</v>
      </c>
      <c r="U262" s="75">
        <f t="shared" si="52"/>
        <v>484.6044</v>
      </c>
      <c r="V262" s="32">
        <f t="shared" si="53"/>
        <v>139.25400000000002</v>
      </c>
      <c r="W262" s="74">
        <v>1114.04</v>
      </c>
      <c r="X262" s="74">
        <v>250.8</v>
      </c>
      <c r="Y262" s="74">
        <v>36.1</v>
      </c>
      <c r="Z262" s="74">
        <v>428.08</v>
      </c>
      <c r="AA262" s="74">
        <v>0</v>
      </c>
      <c r="AB262" s="74">
        <v>0</v>
      </c>
      <c r="AC262" s="74">
        <v>0</v>
      </c>
      <c r="AD262" s="74">
        <v>0</v>
      </c>
      <c r="AE262" s="32">
        <v>0</v>
      </c>
      <c r="AF262" s="32">
        <f t="shared" si="54"/>
        <v>118.36590000000002</v>
      </c>
      <c r="AG262" s="32">
        <f t="shared" si="62"/>
        <v>3063.5880000000006</v>
      </c>
      <c r="AH262" s="32">
        <f t="shared" si="55"/>
        <v>6662.0320000000011</v>
      </c>
      <c r="AI262" s="32">
        <f t="shared" si="56"/>
        <v>13879.233333333335</v>
      </c>
      <c r="AJ262" s="32">
        <v>3481.35</v>
      </c>
      <c r="AK262" s="32">
        <f t="shared" si="57"/>
        <v>3481.3500000000004</v>
      </c>
      <c r="AL262" s="32">
        <v>876.2</v>
      </c>
      <c r="AM262" s="32">
        <f t="shared" si="58"/>
        <v>832.75400000000013</v>
      </c>
      <c r="AN262" s="32">
        <f t="shared" si="59"/>
        <v>1387.9233333333334</v>
      </c>
      <c r="AO262" s="32">
        <f t="shared" si="60"/>
        <v>4163.7700000000004</v>
      </c>
      <c r="AP262" s="32">
        <f t="shared" si="61"/>
        <v>2498.2620000000002</v>
      </c>
      <c r="AQ262" s="32">
        <v>2614.85</v>
      </c>
      <c r="AR262" s="32"/>
      <c r="AS262" s="74"/>
      <c r="AT262" s="32"/>
      <c r="AU262" s="32"/>
      <c r="AV262" s="32"/>
      <c r="AW262" s="32"/>
      <c r="AX262" s="32"/>
      <c r="AY262" s="76">
        <f t="shared" si="63"/>
        <v>180701.28626666669</v>
      </c>
      <c r="AZ262" s="78"/>
      <c r="BA262" s="7"/>
      <c r="BB262" s="7"/>
    </row>
    <row r="263" spans="1:54" s="59" customFormat="1" x14ac:dyDescent="0.2">
      <c r="A263" s="24">
        <f t="shared" si="64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72">
        <v>41680</v>
      </c>
      <c r="G263" s="24"/>
      <c r="H263" s="71">
        <v>40</v>
      </c>
      <c r="I263" s="24" t="s">
        <v>102</v>
      </c>
      <c r="J263" s="70" t="s">
        <v>103</v>
      </c>
      <c r="K263" s="73" t="s">
        <v>70</v>
      </c>
      <c r="L263" s="70" t="s">
        <v>112</v>
      </c>
      <c r="M263" s="74">
        <v>14658</v>
      </c>
      <c r="N263" s="32"/>
      <c r="O263" s="32">
        <f t="shared" si="65"/>
        <v>14658</v>
      </c>
      <c r="P263" s="74">
        <v>1092</v>
      </c>
      <c r="Q263" s="32"/>
      <c r="R263" s="32"/>
      <c r="S263" s="33">
        <f t="shared" si="50"/>
        <v>2565.1499999999996</v>
      </c>
      <c r="T263" s="32">
        <f t="shared" si="51"/>
        <v>439.74</v>
      </c>
      <c r="U263" s="75">
        <f t="shared" si="52"/>
        <v>967.42799999999988</v>
      </c>
      <c r="V263" s="32">
        <f t="shared" si="53"/>
        <v>293.16000000000003</v>
      </c>
      <c r="W263" s="74">
        <v>1465.8</v>
      </c>
      <c r="X263" s="74">
        <v>528</v>
      </c>
      <c r="Y263" s="74">
        <v>76</v>
      </c>
      <c r="Z263" s="74">
        <v>901.2</v>
      </c>
      <c r="AA263" s="74">
        <v>0</v>
      </c>
      <c r="AB263" s="74">
        <v>0</v>
      </c>
      <c r="AC263" s="74">
        <v>0</v>
      </c>
      <c r="AD263" s="74">
        <v>0</v>
      </c>
      <c r="AE263" s="32">
        <v>0</v>
      </c>
      <c r="AF263" s="32">
        <f t="shared" si="54"/>
        <v>249.18600000000001</v>
      </c>
      <c r="AG263" s="32">
        <f t="shared" si="62"/>
        <v>6449.52</v>
      </c>
      <c r="AH263" s="32">
        <f t="shared" si="55"/>
        <v>13321.439999999999</v>
      </c>
      <c r="AI263" s="32">
        <f t="shared" si="56"/>
        <v>27752.999999999996</v>
      </c>
      <c r="AJ263" s="32">
        <v>7329</v>
      </c>
      <c r="AK263" s="32">
        <f t="shared" si="57"/>
        <v>7329</v>
      </c>
      <c r="AL263" s="32">
        <v>876.2</v>
      </c>
      <c r="AM263" s="32">
        <f t="shared" si="58"/>
        <v>1665.1799999999998</v>
      </c>
      <c r="AN263" s="32">
        <f t="shared" si="59"/>
        <v>2775.2999999999997</v>
      </c>
      <c r="AO263" s="32">
        <f t="shared" si="60"/>
        <v>8325.9</v>
      </c>
      <c r="AP263" s="32">
        <f t="shared" si="61"/>
        <v>4995.5399999999991</v>
      </c>
      <c r="AQ263" s="32">
        <v>6139.45</v>
      </c>
      <c r="AR263" s="32"/>
      <c r="AS263" s="74"/>
      <c r="AT263" s="32"/>
      <c r="AU263" s="32"/>
      <c r="AV263" s="32"/>
      <c r="AW263" s="32"/>
      <c r="AX263" s="32"/>
      <c r="AY263" s="76">
        <f t="shared" si="63"/>
        <v>365787.49800000002</v>
      </c>
      <c r="AZ263" s="78"/>
      <c r="BA263" s="7"/>
      <c r="BB263" s="7"/>
    </row>
    <row r="264" spans="1:54" s="59" customFormat="1" x14ac:dyDescent="0.2">
      <c r="A264" s="24">
        <f t="shared" si="64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72">
        <v>41876</v>
      </c>
      <c r="G264" s="24"/>
      <c r="H264" s="71">
        <v>17</v>
      </c>
      <c r="I264" s="24" t="s">
        <v>102</v>
      </c>
      <c r="J264" s="70" t="s">
        <v>103</v>
      </c>
      <c r="K264" s="73" t="s">
        <v>70</v>
      </c>
      <c r="L264" s="70" t="s">
        <v>112</v>
      </c>
      <c r="M264" s="74">
        <v>6229.8</v>
      </c>
      <c r="N264" s="32"/>
      <c r="O264" s="32">
        <f t="shared" si="65"/>
        <v>6229.8</v>
      </c>
      <c r="P264" s="74">
        <v>464.1</v>
      </c>
      <c r="Q264" s="32"/>
      <c r="R264" s="32"/>
      <c r="S264" s="33">
        <f t="shared" ref="S264:S327" si="66">(M264*17.5%)</f>
        <v>1090.2149999999999</v>
      </c>
      <c r="T264" s="32">
        <f t="shared" ref="T264:T327" si="67">M264*3%</f>
        <v>186.89400000000001</v>
      </c>
      <c r="U264" s="75">
        <f t="shared" ref="U264:U327" si="68">(M264+W264)*6%</f>
        <v>411.16680000000002</v>
      </c>
      <c r="V264" s="32">
        <f t="shared" ref="V264:V327" si="69">M264*2%</f>
        <v>124.596</v>
      </c>
      <c r="W264" s="74">
        <v>622.98</v>
      </c>
      <c r="X264" s="74">
        <v>224.4</v>
      </c>
      <c r="Y264" s="74">
        <v>32.299999999999997</v>
      </c>
      <c r="Z264" s="74">
        <v>383</v>
      </c>
      <c r="AA264" s="74">
        <v>0</v>
      </c>
      <c r="AB264" s="74">
        <v>0</v>
      </c>
      <c r="AC264" s="74">
        <v>0</v>
      </c>
      <c r="AD264" s="74">
        <v>0</v>
      </c>
      <c r="AE264" s="32">
        <v>0</v>
      </c>
      <c r="AF264" s="32">
        <f t="shared" ref="AF264:AF327" si="70">M264*1.7%</f>
        <v>105.90660000000001</v>
      </c>
      <c r="AG264" s="32">
        <f t="shared" si="62"/>
        <v>2741.1120000000001</v>
      </c>
      <c r="AH264" s="32">
        <f t="shared" ref="AH264:AH327" si="71">(M264+W264+X264)/30*24</f>
        <v>5661.7440000000006</v>
      </c>
      <c r="AI264" s="32">
        <f t="shared" ref="AI264:AI327" si="72">(M264+W264+X264)/30*50</f>
        <v>11795.300000000001</v>
      </c>
      <c r="AJ264" s="32">
        <v>3114.9</v>
      </c>
      <c r="AK264" s="32">
        <f t="shared" ref="AK264:AK327" si="73">(M264/30)*15</f>
        <v>3114.9</v>
      </c>
      <c r="AL264" s="32">
        <v>876.2</v>
      </c>
      <c r="AM264" s="32">
        <f t="shared" ref="AM264:AM327" si="74">(M264+W264+X264)/30*3</f>
        <v>707.71800000000007</v>
      </c>
      <c r="AN264" s="32">
        <f t="shared" ref="AN264:AN327" si="75">(M264+W264+X264)/30*5</f>
        <v>1179.53</v>
      </c>
      <c r="AO264" s="32">
        <f t="shared" ref="AO264:AO327" si="76">(M264+W264+X264)/30*15</f>
        <v>3538.59</v>
      </c>
      <c r="AP264" s="32">
        <f t="shared" ref="AP264:AP327" si="77">(M264+W264+X264)/30*9</f>
        <v>2123.154</v>
      </c>
      <c r="AQ264" s="32">
        <v>2614.85</v>
      </c>
      <c r="AR264" s="32"/>
      <c r="AS264" s="74"/>
      <c r="AT264" s="32"/>
      <c r="AU264" s="32"/>
      <c r="AV264" s="32"/>
      <c r="AW264" s="32"/>
      <c r="AX264" s="32"/>
      <c r="AY264" s="76">
        <f t="shared" si="63"/>
        <v>155972.29879999999</v>
      </c>
      <c r="AZ264" s="78"/>
      <c r="BA264" s="7"/>
      <c r="BB264" s="7"/>
    </row>
    <row r="265" spans="1:54" s="59" customFormat="1" x14ac:dyDescent="0.2">
      <c r="A265" s="24">
        <f t="shared" si="64"/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72">
        <v>43696</v>
      </c>
      <c r="G265" s="24"/>
      <c r="H265" s="71">
        <v>20</v>
      </c>
      <c r="I265" s="24" t="s">
        <v>102</v>
      </c>
      <c r="J265" s="70" t="s">
        <v>103</v>
      </c>
      <c r="K265" s="73" t="s">
        <v>70</v>
      </c>
      <c r="L265" s="70" t="s">
        <v>112</v>
      </c>
      <c r="M265" s="74">
        <v>7329</v>
      </c>
      <c r="N265" s="32"/>
      <c r="O265" s="32">
        <f t="shared" si="65"/>
        <v>7329</v>
      </c>
      <c r="P265" s="74">
        <v>546</v>
      </c>
      <c r="Q265" s="32"/>
      <c r="R265" s="32"/>
      <c r="S265" s="33">
        <f t="shared" si="66"/>
        <v>1282.5749999999998</v>
      </c>
      <c r="T265" s="32">
        <f t="shared" si="67"/>
        <v>219.87</v>
      </c>
      <c r="U265" s="75">
        <f t="shared" si="68"/>
        <v>439.74</v>
      </c>
      <c r="V265" s="32">
        <f t="shared" si="69"/>
        <v>146.58000000000001</v>
      </c>
      <c r="W265" s="74">
        <v>0</v>
      </c>
      <c r="X265" s="74">
        <v>264</v>
      </c>
      <c r="Y265" s="74">
        <v>38</v>
      </c>
      <c r="Z265" s="74">
        <v>450.6</v>
      </c>
      <c r="AA265" s="74">
        <v>0</v>
      </c>
      <c r="AB265" s="74">
        <v>0</v>
      </c>
      <c r="AC265" s="74">
        <v>0</v>
      </c>
      <c r="AD265" s="74">
        <v>0</v>
      </c>
      <c r="AE265" s="32">
        <v>0</v>
      </c>
      <c r="AF265" s="32">
        <f t="shared" si="70"/>
        <v>124.593</v>
      </c>
      <c r="AG265" s="32">
        <f t="shared" ref="AG265:AG328" si="78">(M265*4%)*11</f>
        <v>3224.76</v>
      </c>
      <c r="AH265" s="32">
        <f t="shared" si="71"/>
        <v>6074.4</v>
      </c>
      <c r="AI265" s="32">
        <f t="shared" si="72"/>
        <v>12655</v>
      </c>
      <c r="AJ265" s="32">
        <v>407.17</v>
      </c>
      <c r="AK265" s="32">
        <f t="shared" si="73"/>
        <v>3664.5</v>
      </c>
      <c r="AL265" s="32">
        <v>876.2</v>
      </c>
      <c r="AM265" s="32">
        <f t="shared" si="74"/>
        <v>759.3</v>
      </c>
      <c r="AN265" s="32">
        <f t="shared" si="75"/>
        <v>1265.5</v>
      </c>
      <c r="AO265" s="32">
        <f t="shared" si="76"/>
        <v>3796.5</v>
      </c>
      <c r="AP265" s="32">
        <f t="shared" si="77"/>
        <v>2277.9</v>
      </c>
      <c r="AQ265" s="32">
        <v>3580.6</v>
      </c>
      <c r="AR265" s="32"/>
      <c r="AS265" s="74"/>
      <c r="AT265" s="32"/>
      <c r="AU265" s="32"/>
      <c r="AV265" s="32"/>
      <c r="AW265" s="32"/>
      <c r="AX265" s="32"/>
      <c r="AY265" s="76">
        <f t="shared" ref="AY265:AY328" si="79">(O265+P265+Q265+R265+S265+T265+U265+V265+W265+X265+Y265+Z265+AA265+AB265+AC265+AD265+AE265+AF265)*12+(AG265+AH265+AI265+AJ265+AK265+AL265+AM265+AN265+AO265+AP265+AQ265+AR265+AS265+AT265+AU265+AV265+AW265+AX265)</f>
        <v>168673.32600000003</v>
      </c>
      <c r="AZ265" s="78"/>
      <c r="BA265" s="7"/>
      <c r="BB265" s="7"/>
    </row>
    <row r="266" spans="1:54" s="59" customFormat="1" x14ac:dyDescent="0.2">
      <c r="A266" s="24">
        <f t="shared" ref="A266:A329" si="80">A265+1</f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72">
        <v>43696</v>
      </c>
      <c r="G266" s="24"/>
      <c r="H266" s="71">
        <v>14</v>
      </c>
      <c r="I266" s="24" t="s">
        <v>102</v>
      </c>
      <c r="J266" s="70" t="s">
        <v>103</v>
      </c>
      <c r="K266" s="73" t="s">
        <v>70</v>
      </c>
      <c r="L266" s="70" t="s">
        <v>112</v>
      </c>
      <c r="M266" s="74">
        <v>5130.3</v>
      </c>
      <c r="N266" s="32"/>
      <c r="O266" s="32">
        <f t="shared" si="65"/>
        <v>5130.3</v>
      </c>
      <c r="P266" s="74">
        <v>382.2</v>
      </c>
      <c r="Q266" s="32"/>
      <c r="R266" s="32"/>
      <c r="S266" s="33">
        <f t="shared" si="66"/>
        <v>897.80250000000001</v>
      </c>
      <c r="T266" s="32">
        <f t="shared" si="67"/>
        <v>153.90899999999999</v>
      </c>
      <c r="U266" s="75">
        <f t="shared" si="68"/>
        <v>307.81799999999998</v>
      </c>
      <c r="V266" s="32">
        <f t="shared" si="69"/>
        <v>102.60600000000001</v>
      </c>
      <c r="W266" s="74">
        <v>0</v>
      </c>
      <c r="X266" s="74">
        <v>184.8</v>
      </c>
      <c r="Y266" s="74">
        <v>26.6</v>
      </c>
      <c r="Z266" s="74">
        <v>315.42</v>
      </c>
      <c r="AA266" s="74">
        <v>0</v>
      </c>
      <c r="AB266" s="74">
        <v>0</v>
      </c>
      <c r="AC266" s="74">
        <v>0</v>
      </c>
      <c r="AD266" s="74">
        <v>0</v>
      </c>
      <c r="AE266" s="32">
        <v>0</v>
      </c>
      <c r="AF266" s="32">
        <f t="shared" si="70"/>
        <v>87.215100000000007</v>
      </c>
      <c r="AG266" s="32">
        <f t="shared" si="78"/>
        <v>2257.3320000000003</v>
      </c>
      <c r="AH266" s="32">
        <f t="shared" si="71"/>
        <v>4252.08</v>
      </c>
      <c r="AI266" s="32">
        <f t="shared" si="72"/>
        <v>8858.5</v>
      </c>
      <c r="AJ266" s="32">
        <v>285.02</v>
      </c>
      <c r="AK266" s="32">
        <f t="shared" si="73"/>
        <v>2565.15</v>
      </c>
      <c r="AL266" s="32">
        <v>876.2</v>
      </c>
      <c r="AM266" s="32">
        <f t="shared" si="74"/>
        <v>531.51</v>
      </c>
      <c r="AN266" s="32">
        <f t="shared" si="75"/>
        <v>885.85000000000014</v>
      </c>
      <c r="AO266" s="32">
        <f t="shared" si="76"/>
        <v>2657.55</v>
      </c>
      <c r="AP266" s="32">
        <f t="shared" si="77"/>
        <v>1594.5300000000002</v>
      </c>
      <c r="AQ266" s="32">
        <v>2614.85</v>
      </c>
      <c r="AR266" s="32"/>
      <c r="AS266" s="74"/>
      <c r="AT266" s="32"/>
      <c r="AU266" s="32"/>
      <c r="AV266" s="32"/>
      <c r="AW266" s="32"/>
      <c r="AX266" s="32"/>
      <c r="AY266" s="76">
        <f t="shared" si="79"/>
        <v>118442.6192</v>
      </c>
      <c r="AZ266" s="78"/>
      <c r="BA266" s="7"/>
      <c r="BB266" s="7"/>
    </row>
    <row r="267" spans="1:54" s="59" customFormat="1" x14ac:dyDescent="0.2">
      <c r="A267" s="24">
        <f t="shared" si="80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72">
        <v>42402</v>
      </c>
      <c r="G267" s="24"/>
      <c r="H267" s="71">
        <v>12</v>
      </c>
      <c r="I267" s="24" t="s">
        <v>102</v>
      </c>
      <c r="J267" s="70" t="s">
        <v>103</v>
      </c>
      <c r="K267" s="73" t="s">
        <v>70</v>
      </c>
      <c r="L267" s="70" t="s">
        <v>112</v>
      </c>
      <c r="M267" s="74">
        <v>4397.3999999999996</v>
      </c>
      <c r="N267" s="32"/>
      <c r="O267" s="32">
        <f t="shared" si="65"/>
        <v>4397.3999999999996</v>
      </c>
      <c r="P267" s="74">
        <v>327.60000000000002</v>
      </c>
      <c r="Q267" s="32"/>
      <c r="R267" s="32"/>
      <c r="S267" s="33">
        <f t="shared" si="66"/>
        <v>769.54499999999985</v>
      </c>
      <c r="T267" s="32">
        <f t="shared" si="67"/>
        <v>131.922</v>
      </c>
      <c r="U267" s="75">
        <f t="shared" si="68"/>
        <v>263.84399999999999</v>
      </c>
      <c r="V267" s="32">
        <f t="shared" si="69"/>
        <v>87.947999999999993</v>
      </c>
      <c r="W267" s="74">
        <v>0</v>
      </c>
      <c r="X267" s="74">
        <v>158.4</v>
      </c>
      <c r="Y267" s="74">
        <v>22.8</v>
      </c>
      <c r="Z267" s="74">
        <v>270.36</v>
      </c>
      <c r="AA267" s="74">
        <v>0</v>
      </c>
      <c r="AB267" s="74">
        <v>0</v>
      </c>
      <c r="AC267" s="74">
        <v>0</v>
      </c>
      <c r="AD267" s="74">
        <v>0</v>
      </c>
      <c r="AE267" s="32">
        <v>0</v>
      </c>
      <c r="AF267" s="32">
        <f t="shared" si="70"/>
        <v>74.755799999999994</v>
      </c>
      <c r="AG267" s="32">
        <f t="shared" si="78"/>
        <v>1934.8559999999998</v>
      </c>
      <c r="AH267" s="32">
        <f t="shared" si="71"/>
        <v>3644.6399999999994</v>
      </c>
      <c r="AI267" s="32">
        <f t="shared" si="72"/>
        <v>7592.9999999999991</v>
      </c>
      <c r="AJ267" s="32">
        <v>2198.6999999999998</v>
      </c>
      <c r="AK267" s="32">
        <f t="shared" si="73"/>
        <v>2198.6999999999998</v>
      </c>
      <c r="AL267" s="32">
        <v>876.2</v>
      </c>
      <c r="AM267" s="32">
        <f t="shared" si="74"/>
        <v>455.57999999999993</v>
      </c>
      <c r="AN267" s="32">
        <f t="shared" si="75"/>
        <v>759.3</v>
      </c>
      <c r="AO267" s="32">
        <f t="shared" si="76"/>
        <v>2277.8999999999996</v>
      </c>
      <c r="AP267" s="32">
        <f t="shared" si="77"/>
        <v>1366.7399999999998</v>
      </c>
      <c r="AQ267" s="32">
        <v>2614.85</v>
      </c>
      <c r="AR267" s="32"/>
      <c r="AS267" s="74"/>
      <c r="AT267" s="32"/>
      <c r="AU267" s="32"/>
      <c r="AV267" s="32"/>
      <c r="AW267" s="32"/>
      <c r="AX267" s="32"/>
      <c r="AY267" s="76">
        <f t="shared" si="79"/>
        <v>103975.36359999998</v>
      </c>
      <c r="AZ267" s="78"/>
      <c r="BA267" s="7"/>
      <c r="BB267" s="7"/>
    </row>
    <row r="268" spans="1:54" s="59" customFormat="1" x14ac:dyDescent="0.2">
      <c r="A268" s="24">
        <f t="shared" si="80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72">
        <v>42402</v>
      </c>
      <c r="G268" s="24"/>
      <c r="H268" s="71">
        <v>36</v>
      </c>
      <c r="I268" s="24" t="s">
        <v>102</v>
      </c>
      <c r="J268" s="70" t="s">
        <v>103</v>
      </c>
      <c r="K268" s="73" t="s">
        <v>70</v>
      </c>
      <c r="L268" s="70" t="s">
        <v>112</v>
      </c>
      <c r="M268" s="74">
        <v>13192.2</v>
      </c>
      <c r="N268" s="32"/>
      <c r="O268" s="32">
        <f t="shared" si="65"/>
        <v>13192.2</v>
      </c>
      <c r="P268" s="74">
        <v>982.8</v>
      </c>
      <c r="Q268" s="32"/>
      <c r="R268" s="32"/>
      <c r="S268" s="33">
        <f t="shared" si="66"/>
        <v>2308.6349999999998</v>
      </c>
      <c r="T268" s="32">
        <f t="shared" si="67"/>
        <v>395.76600000000002</v>
      </c>
      <c r="U268" s="75">
        <f t="shared" si="68"/>
        <v>791.53200000000004</v>
      </c>
      <c r="V268" s="32">
        <f t="shared" si="69"/>
        <v>263.84399999999999</v>
      </c>
      <c r="W268" s="74">
        <v>0</v>
      </c>
      <c r="X268" s="74">
        <v>475.2</v>
      </c>
      <c r="Y268" s="74">
        <v>68.400000000000006</v>
      </c>
      <c r="Z268" s="74">
        <v>811.08</v>
      </c>
      <c r="AA268" s="74">
        <v>0</v>
      </c>
      <c r="AB268" s="74">
        <v>0</v>
      </c>
      <c r="AC268" s="74">
        <v>0</v>
      </c>
      <c r="AD268" s="74">
        <v>1062</v>
      </c>
      <c r="AE268" s="32">
        <v>0</v>
      </c>
      <c r="AF268" s="32">
        <f t="shared" si="70"/>
        <v>224.26740000000004</v>
      </c>
      <c r="AG268" s="32">
        <f t="shared" si="78"/>
        <v>5804.5680000000002</v>
      </c>
      <c r="AH268" s="32">
        <f t="shared" si="71"/>
        <v>10933.920000000002</v>
      </c>
      <c r="AI268" s="32">
        <f t="shared" si="72"/>
        <v>22779.000000000004</v>
      </c>
      <c r="AJ268" s="32">
        <v>6596.1</v>
      </c>
      <c r="AK268" s="32">
        <f t="shared" si="73"/>
        <v>6596.1</v>
      </c>
      <c r="AL268" s="32">
        <v>876.2</v>
      </c>
      <c r="AM268" s="32">
        <f t="shared" si="74"/>
        <v>1366.7400000000002</v>
      </c>
      <c r="AN268" s="32">
        <f t="shared" si="75"/>
        <v>2277.9</v>
      </c>
      <c r="AO268" s="32">
        <f t="shared" si="76"/>
        <v>6833.7000000000007</v>
      </c>
      <c r="AP268" s="32">
        <f t="shared" si="77"/>
        <v>4100.22</v>
      </c>
      <c r="AQ268" s="32">
        <v>3580.6</v>
      </c>
      <c r="AR268" s="32"/>
      <c r="AS268" s="74"/>
      <c r="AT268" s="32"/>
      <c r="AU268" s="32"/>
      <c r="AV268" s="32"/>
      <c r="AW268" s="32"/>
      <c r="AX268" s="32"/>
      <c r="AY268" s="76">
        <f t="shared" si="79"/>
        <v>318653.74080000003</v>
      </c>
      <c r="AZ268" s="78"/>
      <c r="BA268" s="7"/>
      <c r="BB268" s="7"/>
    </row>
    <row r="269" spans="1:54" s="59" customFormat="1" x14ac:dyDescent="0.2">
      <c r="A269" s="24">
        <f t="shared" si="80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72">
        <v>43137</v>
      </c>
      <c r="G269" s="24"/>
      <c r="H269" s="71">
        <v>18</v>
      </c>
      <c r="I269" s="24" t="s">
        <v>102</v>
      </c>
      <c r="J269" s="70" t="s">
        <v>103</v>
      </c>
      <c r="K269" s="73" t="s">
        <v>70</v>
      </c>
      <c r="L269" s="70" t="s">
        <v>112</v>
      </c>
      <c r="M269" s="74">
        <v>6596.1</v>
      </c>
      <c r="N269" s="32"/>
      <c r="O269" s="32">
        <f t="shared" si="65"/>
        <v>6596.1</v>
      </c>
      <c r="P269" s="74">
        <v>491.4</v>
      </c>
      <c r="Q269" s="32"/>
      <c r="R269" s="32"/>
      <c r="S269" s="33">
        <f t="shared" si="66"/>
        <v>1154.3174999999999</v>
      </c>
      <c r="T269" s="32">
        <f t="shared" si="67"/>
        <v>197.88300000000001</v>
      </c>
      <c r="U269" s="75">
        <f t="shared" si="68"/>
        <v>395.76600000000002</v>
      </c>
      <c r="V269" s="32">
        <f t="shared" si="69"/>
        <v>131.922</v>
      </c>
      <c r="W269" s="74">
        <v>0</v>
      </c>
      <c r="X269" s="74">
        <v>237.6</v>
      </c>
      <c r="Y269" s="74">
        <v>34.200000000000003</v>
      </c>
      <c r="Z269" s="74">
        <v>405.54</v>
      </c>
      <c r="AA269" s="74">
        <v>0</v>
      </c>
      <c r="AB269" s="74">
        <v>0</v>
      </c>
      <c r="AC269" s="74">
        <v>0</v>
      </c>
      <c r="AD269" s="74">
        <v>0</v>
      </c>
      <c r="AE269" s="32">
        <v>0</v>
      </c>
      <c r="AF269" s="32">
        <f t="shared" si="70"/>
        <v>112.13370000000002</v>
      </c>
      <c r="AG269" s="32">
        <f t="shared" si="78"/>
        <v>2902.2840000000001</v>
      </c>
      <c r="AH269" s="32">
        <f t="shared" si="71"/>
        <v>5466.9600000000009</v>
      </c>
      <c r="AI269" s="32">
        <f t="shared" si="72"/>
        <v>11389.500000000002</v>
      </c>
      <c r="AJ269" s="32">
        <v>3298.05</v>
      </c>
      <c r="AK269" s="32">
        <f t="shared" si="73"/>
        <v>3298.05</v>
      </c>
      <c r="AL269" s="32">
        <v>876.2</v>
      </c>
      <c r="AM269" s="32">
        <f t="shared" si="74"/>
        <v>683.37000000000012</v>
      </c>
      <c r="AN269" s="32">
        <f t="shared" si="75"/>
        <v>1138.95</v>
      </c>
      <c r="AO269" s="32">
        <f t="shared" si="76"/>
        <v>3416.8500000000004</v>
      </c>
      <c r="AP269" s="32">
        <f t="shared" si="77"/>
        <v>2050.11</v>
      </c>
      <c r="AQ269" s="32">
        <v>2614.85</v>
      </c>
      <c r="AR269" s="32"/>
      <c r="AS269" s="74"/>
      <c r="AT269" s="32"/>
      <c r="AU269" s="32"/>
      <c r="AV269" s="32"/>
      <c r="AW269" s="32"/>
      <c r="AX269" s="32"/>
      <c r="AY269" s="76">
        <f t="shared" si="79"/>
        <v>154217.52040000001</v>
      </c>
      <c r="AZ269" s="78"/>
      <c r="BA269" s="7"/>
      <c r="BB269" s="7"/>
    </row>
    <row r="270" spans="1:54" s="59" customFormat="1" x14ac:dyDescent="0.2">
      <c r="A270" s="24">
        <f t="shared" si="80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72">
        <v>43137</v>
      </c>
      <c r="G270" s="24"/>
      <c r="H270" s="71">
        <v>19</v>
      </c>
      <c r="I270" s="24" t="s">
        <v>102</v>
      </c>
      <c r="J270" s="70" t="s">
        <v>103</v>
      </c>
      <c r="K270" s="73" t="s">
        <v>70</v>
      </c>
      <c r="L270" s="70" t="s">
        <v>112</v>
      </c>
      <c r="M270" s="74">
        <v>6962.7</v>
      </c>
      <c r="N270" s="32"/>
      <c r="O270" s="32">
        <f t="shared" si="65"/>
        <v>6962.7</v>
      </c>
      <c r="P270" s="74">
        <v>518.70000000000005</v>
      </c>
      <c r="Q270" s="32"/>
      <c r="R270" s="32"/>
      <c r="S270" s="33">
        <f t="shared" si="66"/>
        <v>1218.4724999999999</v>
      </c>
      <c r="T270" s="32">
        <f t="shared" si="67"/>
        <v>208.881</v>
      </c>
      <c r="U270" s="75">
        <f t="shared" si="68"/>
        <v>417.762</v>
      </c>
      <c r="V270" s="32">
        <f t="shared" si="69"/>
        <v>139.25399999999999</v>
      </c>
      <c r="W270" s="74">
        <v>0</v>
      </c>
      <c r="X270" s="74">
        <v>250.8</v>
      </c>
      <c r="Y270" s="74">
        <v>36.1</v>
      </c>
      <c r="Z270" s="74">
        <v>428.08</v>
      </c>
      <c r="AA270" s="74">
        <v>0</v>
      </c>
      <c r="AB270" s="74">
        <v>0</v>
      </c>
      <c r="AC270" s="74">
        <v>0</v>
      </c>
      <c r="AD270" s="74">
        <v>0</v>
      </c>
      <c r="AE270" s="32">
        <v>0</v>
      </c>
      <c r="AF270" s="32">
        <f t="shared" si="70"/>
        <v>118.36590000000001</v>
      </c>
      <c r="AG270" s="32">
        <f t="shared" si="78"/>
        <v>3063.5879999999997</v>
      </c>
      <c r="AH270" s="32">
        <f t="shared" si="71"/>
        <v>5770.7999999999993</v>
      </c>
      <c r="AI270" s="32">
        <f t="shared" si="72"/>
        <v>12022.5</v>
      </c>
      <c r="AJ270" s="32">
        <v>3481.35</v>
      </c>
      <c r="AK270" s="32">
        <f t="shared" si="73"/>
        <v>3481.35</v>
      </c>
      <c r="AL270" s="32">
        <v>876.2</v>
      </c>
      <c r="AM270" s="32">
        <f t="shared" si="74"/>
        <v>721.34999999999991</v>
      </c>
      <c r="AN270" s="32">
        <f t="shared" si="75"/>
        <v>1202.25</v>
      </c>
      <c r="AO270" s="32">
        <f t="shared" si="76"/>
        <v>3606.75</v>
      </c>
      <c r="AP270" s="32">
        <f t="shared" si="77"/>
        <v>2164.0499999999997</v>
      </c>
      <c r="AQ270" s="32">
        <v>2614.85</v>
      </c>
      <c r="AR270" s="32"/>
      <c r="AS270" s="74"/>
      <c r="AT270" s="32"/>
      <c r="AU270" s="32"/>
      <c r="AV270" s="32"/>
      <c r="AW270" s="32"/>
      <c r="AX270" s="32"/>
      <c r="AY270" s="76">
        <f t="shared" si="79"/>
        <v>162594.4228</v>
      </c>
      <c r="AZ270" s="78"/>
      <c r="BA270" s="7"/>
      <c r="BB270" s="7"/>
    </row>
    <row r="271" spans="1:54" s="59" customFormat="1" x14ac:dyDescent="0.2">
      <c r="A271" s="24">
        <f t="shared" si="80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72">
        <v>43137</v>
      </c>
      <c r="G271" s="24"/>
      <c r="H271" s="71">
        <v>34</v>
      </c>
      <c r="I271" s="24" t="s">
        <v>102</v>
      </c>
      <c r="J271" s="70" t="s">
        <v>103</v>
      </c>
      <c r="K271" s="73" t="s">
        <v>70</v>
      </c>
      <c r="L271" s="70" t="s">
        <v>112</v>
      </c>
      <c r="M271" s="74">
        <v>12459.3</v>
      </c>
      <c r="N271" s="32"/>
      <c r="O271" s="32">
        <f t="shared" si="65"/>
        <v>12459.3</v>
      </c>
      <c r="P271" s="74">
        <v>928.2</v>
      </c>
      <c r="Q271" s="32"/>
      <c r="R271" s="32"/>
      <c r="S271" s="33">
        <f t="shared" si="66"/>
        <v>2180.3774999999996</v>
      </c>
      <c r="T271" s="32">
        <f t="shared" si="67"/>
        <v>373.77899999999994</v>
      </c>
      <c r="U271" s="75">
        <f t="shared" si="68"/>
        <v>747.55799999999988</v>
      </c>
      <c r="V271" s="32">
        <f t="shared" si="69"/>
        <v>249.18599999999998</v>
      </c>
      <c r="W271" s="74">
        <v>0</v>
      </c>
      <c r="X271" s="74">
        <v>448.8</v>
      </c>
      <c r="Y271" s="74">
        <v>64.599999999999994</v>
      </c>
      <c r="Z271" s="74">
        <v>766.02</v>
      </c>
      <c r="AA271" s="74">
        <v>0</v>
      </c>
      <c r="AB271" s="74">
        <v>0</v>
      </c>
      <c r="AC271" s="74">
        <v>0</v>
      </c>
      <c r="AD271" s="74">
        <v>0</v>
      </c>
      <c r="AE271" s="32">
        <v>0</v>
      </c>
      <c r="AF271" s="32">
        <f t="shared" si="70"/>
        <v>211.8081</v>
      </c>
      <c r="AG271" s="32">
        <f t="shared" si="78"/>
        <v>5482.0919999999996</v>
      </c>
      <c r="AH271" s="32">
        <f t="shared" si="71"/>
        <v>10326.479999999998</v>
      </c>
      <c r="AI271" s="32">
        <f t="shared" si="72"/>
        <v>21513.499999999996</v>
      </c>
      <c r="AJ271" s="32">
        <v>6229.65</v>
      </c>
      <c r="AK271" s="32">
        <f t="shared" si="73"/>
        <v>6229.65</v>
      </c>
      <c r="AL271" s="32">
        <v>876.2</v>
      </c>
      <c r="AM271" s="32">
        <f t="shared" si="74"/>
        <v>1290.8099999999997</v>
      </c>
      <c r="AN271" s="32">
        <f t="shared" si="75"/>
        <v>2151.3499999999995</v>
      </c>
      <c r="AO271" s="32">
        <f t="shared" si="76"/>
        <v>6454.0499999999993</v>
      </c>
      <c r="AP271" s="32">
        <f t="shared" si="77"/>
        <v>3872.4299999999994</v>
      </c>
      <c r="AQ271" s="32">
        <v>3580.6</v>
      </c>
      <c r="AR271" s="32"/>
      <c r="AS271" s="74"/>
      <c r="AT271" s="32"/>
      <c r="AU271" s="32"/>
      <c r="AV271" s="32"/>
      <c r="AW271" s="32"/>
      <c r="AX271" s="32"/>
      <c r="AY271" s="76">
        <f t="shared" si="79"/>
        <v>289162.35519999993</v>
      </c>
      <c r="AZ271" s="78"/>
      <c r="BA271" s="7"/>
      <c r="BB271" s="7"/>
    </row>
    <row r="272" spans="1:54" s="59" customFormat="1" x14ac:dyDescent="0.2">
      <c r="A272" s="24">
        <f t="shared" si="80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72">
        <v>43725</v>
      </c>
      <c r="G272" s="24"/>
      <c r="H272" s="71">
        <v>27</v>
      </c>
      <c r="I272" s="24" t="s">
        <v>102</v>
      </c>
      <c r="J272" s="70" t="s">
        <v>103</v>
      </c>
      <c r="K272" s="73" t="s">
        <v>70</v>
      </c>
      <c r="L272" s="70" t="s">
        <v>112</v>
      </c>
      <c r="M272" s="74">
        <v>9234.68</v>
      </c>
      <c r="N272" s="32"/>
      <c r="O272" s="32">
        <f t="shared" si="65"/>
        <v>9234.68</v>
      </c>
      <c r="P272" s="74">
        <v>687.96</v>
      </c>
      <c r="Q272" s="32"/>
      <c r="R272" s="32"/>
      <c r="S272" s="33">
        <f t="shared" si="66"/>
        <v>1616.069</v>
      </c>
      <c r="T272" s="32">
        <f t="shared" si="67"/>
        <v>277.04039999999998</v>
      </c>
      <c r="U272" s="75">
        <f t="shared" si="68"/>
        <v>554.08079999999995</v>
      </c>
      <c r="V272" s="32">
        <f t="shared" si="69"/>
        <v>184.6936</v>
      </c>
      <c r="W272" s="74">
        <v>0</v>
      </c>
      <c r="X272" s="74">
        <v>332.64</v>
      </c>
      <c r="Y272" s="74">
        <v>47.88</v>
      </c>
      <c r="Z272" s="74">
        <v>567.76</v>
      </c>
      <c r="AA272" s="74">
        <v>0</v>
      </c>
      <c r="AB272" s="74">
        <v>0</v>
      </c>
      <c r="AC272" s="74">
        <v>0</v>
      </c>
      <c r="AD272" s="74">
        <v>0</v>
      </c>
      <c r="AE272" s="32">
        <v>0</v>
      </c>
      <c r="AF272" s="32">
        <f t="shared" si="70"/>
        <v>156.98956000000001</v>
      </c>
      <c r="AG272" s="32">
        <f t="shared" si="78"/>
        <v>4063.2592</v>
      </c>
      <c r="AH272" s="32">
        <f t="shared" si="71"/>
        <v>7653.8559999999998</v>
      </c>
      <c r="AI272" s="32">
        <f t="shared" si="72"/>
        <v>15945.533333333333</v>
      </c>
      <c r="AJ272" s="32">
        <v>164.9</v>
      </c>
      <c r="AK272" s="32">
        <f t="shared" si="73"/>
        <v>4617.34</v>
      </c>
      <c r="AL272" s="32">
        <v>876.2</v>
      </c>
      <c r="AM272" s="32">
        <f t="shared" si="74"/>
        <v>956.73199999999997</v>
      </c>
      <c r="AN272" s="32">
        <f t="shared" si="75"/>
        <v>1594.5533333333333</v>
      </c>
      <c r="AO272" s="32">
        <f t="shared" si="76"/>
        <v>4783.66</v>
      </c>
      <c r="AP272" s="32">
        <f t="shared" si="77"/>
        <v>2870.1959999999999</v>
      </c>
      <c r="AQ272" s="32">
        <v>3580.6</v>
      </c>
      <c r="AR272" s="32"/>
      <c r="AS272" s="74"/>
      <c r="AT272" s="32"/>
      <c r="AU272" s="32"/>
      <c r="AV272" s="32"/>
      <c r="AW272" s="32"/>
      <c r="AX272" s="32"/>
      <c r="AY272" s="76">
        <f t="shared" si="79"/>
        <v>211024.35018666665</v>
      </c>
      <c r="AZ272" s="78"/>
      <c r="BA272" s="7"/>
      <c r="BB272" s="7"/>
    </row>
    <row r="273" spans="1:54" s="59" customFormat="1" x14ac:dyDescent="0.2">
      <c r="A273" s="24">
        <f t="shared" si="80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72">
        <v>43325</v>
      </c>
      <c r="G273" s="24"/>
      <c r="H273" s="71">
        <v>29</v>
      </c>
      <c r="I273" s="24" t="s">
        <v>102</v>
      </c>
      <c r="J273" s="70" t="s">
        <v>103</v>
      </c>
      <c r="K273" s="73" t="s">
        <v>70</v>
      </c>
      <c r="L273" s="70" t="s">
        <v>112</v>
      </c>
      <c r="M273" s="74">
        <v>10627.2</v>
      </c>
      <c r="N273" s="32"/>
      <c r="O273" s="32">
        <f t="shared" si="65"/>
        <v>10627.2</v>
      </c>
      <c r="P273" s="74">
        <v>791.7</v>
      </c>
      <c r="Q273" s="32"/>
      <c r="R273" s="32"/>
      <c r="S273" s="33">
        <f t="shared" si="66"/>
        <v>1859.76</v>
      </c>
      <c r="T273" s="32">
        <f t="shared" si="67"/>
        <v>318.81600000000003</v>
      </c>
      <c r="U273" s="75">
        <f t="shared" si="68"/>
        <v>637.63200000000006</v>
      </c>
      <c r="V273" s="32">
        <f t="shared" si="69"/>
        <v>212.54400000000001</v>
      </c>
      <c r="W273" s="74">
        <v>0</v>
      </c>
      <c r="X273" s="74">
        <v>382.8</v>
      </c>
      <c r="Y273" s="74">
        <v>55.1</v>
      </c>
      <c r="Z273" s="74">
        <v>653.38</v>
      </c>
      <c r="AA273" s="74">
        <v>0</v>
      </c>
      <c r="AB273" s="74">
        <v>0</v>
      </c>
      <c r="AC273" s="74">
        <v>0</v>
      </c>
      <c r="AD273" s="74">
        <v>0</v>
      </c>
      <c r="AE273" s="32">
        <v>0</v>
      </c>
      <c r="AF273" s="32">
        <f t="shared" si="70"/>
        <v>180.66240000000002</v>
      </c>
      <c r="AG273" s="32">
        <f t="shared" si="78"/>
        <v>4675.9679999999998</v>
      </c>
      <c r="AH273" s="32">
        <f t="shared" si="71"/>
        <v>8808</v>
      </c>
      <c r="AI273" s="32">
        <f t="shared" si="72"/>
        <v>18350</v>
      </c>
      <c r="AJ273" s="32">
        <v>5313.6</v>
      </c>
      <c r="AK273" s="32">
        <f t="shared" si="73"/>
        <v>5313.6</v>
      </c>
      <c r="AL273" s="32">
        <v>876.2</v>
      </c>
      <c r="AM273" s="32">
        <f t="shared" si="74"/>
        <v>1101</v>
      </c>
      <c r="AN273" s="32">
        <f t="shared" si="75"/>
        <v>1835</v>
      </c>
      <c r="AO273" s="32">
        <f t="shared" si="76"/>
        <v>5505</v>
      </c>
      <c r="AP273" s="32">
        <f t="shared" si="77"/>
        <v>3303</v>
      </c>
      <c r="AQ273" s="32">
        <v>3580.6</v>
      </c>
      <c r="AR273" s="32"/>
      <c r="AS273" s="74"/>
      <c r="AT273" s="32"/>
      <c r="AU273" s="32"/>
      <c r="AV273" s="32"/>
      <c r="AW273" s="32"/>
      <c r="AX273" s="32"/>
      <c r="AY273" s="76">
        <f t="shared" si="79"/>
        <v>247297.10079999999</v>
      </c>
      <c r="AZ273" s="78"/>
      <c r="BA273" s="7"/>
      <c r="BB273" s="7"/>
    </row>
    <row r="274" spans="1:54" s="59" customFormat="1" x14ac:dyDescent="0.2">
      <c r="A274" s="24">
        <f t="shared" si="80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72">
        <v>43705</v>
      </c>
      <c r="G274" s="24"/>
      <c r="H274" s="71">
        <v>6</v>
      </c>
      <c r="I274" s="24" t="s">
        <v>102</v>
      </c>
      <c r="J274" s="70" t="s">
        <v>103</v>
      </c>
      <c r="K274" s="73" t="s">
        <v>70</v>
      </c>
      <c r="L274" s="70" t="s">
        <v>112</v>
      </c>
      <c r="M274" s="74">
        <v>2198.6999999999998</v>
      </c>
      <c r="N274" s="32"/>
      <c r="O274" s="32">
        <f t="shared" si="65"/>
        <v>2198.6999999999998</v>
      </c>
      <c r="P274" s="74">
        <v>163.80000000000001</v>
      </c>
      <c r="Q274" s="32"/>
      <c r="R274" s="32"/>
      <c r="S274" s="33">
        <f t="shared" si="66"/>
        <v>384.77249999999992</v>
      </c>
      <c r="T274" s="32">
        <f t="shared" si="67"/>
        <v>65.960999999999999</v>
      </c>
      <c r="U274" s="75">
        <f t="shared" si="68"/>
        <v>131.922</v>
      </c>
      <c r="V274" s="32">
        <f t="shared" si="69"/>
        <v>43.973999999999997</v>
      </c>
      <c r="W274" s="74">
        <v>0</v>
      </c>
      <c r="X274" s="74">
        <v>79.2</v>
      </c>
      <c r="Y274" s="74">
        <v>11.4</v>
      </c>
      <c r="Z274" s="74">
        <v>135.18</v>
      </c>
      <c r="AA274" s="74">
        <v>0</v>
      </c>
      <c r="AB274" s="74">
        <v>0</v>
      </c>
      <c r="AC274" s="74">
        <v>0</v>
      </c>
      <c r="AD274" s="74">
        <v>0</v>
      </c>
      <c r="AE274" s="32">
        <v>0</v>
      </c>
      <c r="AF274" s="32">
        <f t="shared" si="70"/>
        <v>37.377899999999997</v>
      </c>
      <c r="AG274" s="32">
        <f t="shared" si="78"/>
        <v>967.42799999999988</v>
      </c>
      <c r="AH274" s="32">
        <f t="shared" si="71"/>
        <v>1822.3199999999997</v>
      </c>
      <c r="AI274" s="32">
        <f t="shared" si="72"/>
        <v>3796.4999999999995</v>
      </c>
      <c r="AJ274" s="32">
        <v>94.67</v>
      </c>
      <c r="AK274" s="32">
        <f t="shared" si="73"/>
        <v>1099.3499999999999</v>
      </c>
      <c r="AL274" s="32">
        <v>876.2</v>
      </c>
      <c r="AM274" s="32">
        <f t="shared" si="74"/>
        <v>227.78999999999996</v>
      </c>
      <c r="AN274" s="32">
        <f t="shared" si="75"/>
        <v>379.65</v>
      </c>
      <c r="AO274" s="32">
        <f t="shared" si="76"/>
        <v>1138.9499999999998</v>
      </c>
      <c r="AP274" s="32">
        <f t="shared" si="77"/>
        <v>683.36999999999989</v>
      </c>
      <c r="AQ274" s="32">
        <v>2614.85</v>
      </c>
      <c r="AR274" s="32"/>
      <c r="AS274" s="74"/>
      <c r="AT274" s="32"/>
      <c r="AU274" s="32"/>
      <c r="AV274" s="32"/>
      <c r="AW274" s="32"/>
      <c r="AX274" s="32"/>
      <c r="AY274" s="76">
        <f t="shared" si="79"/>
        <v>52728.5268</v>
      </c>
      <c r="AZ274" s="78"/>
      <c r="BA274" s="7"/>
      <c r="BB274" s="7"/>
    </row>
    <row r="275" spans="1:54" s="59" customFormat="1" x14ac:dyDescent="0.2">
      <c r="A275" s="24">
        <f t="shared" si="80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72">
        <v>43710</v>
      </c>
      <c r="G275" s="24"/>
      <c r="H275" s="71">
        <v>6</v>
      </c>
      <c r="I275" s="24" t="s">
        <v>102</v>
      </c>
      <c r="J275" s="70" t="s">
        <v>103</v>
      </c>
      <c r="K275" s="73" t="s">
        <v>70</v>
      </c>
      <c r="L275" s="70" t="s">
        <v>112</v>
      </c>
      <c r="M275" s="74">
        <v>2198.6999999999998</v>
      </c>
      <c r="N275" s="32"/>
      <c r="O275" s="32">
        <f t="shared" si="65"/>
        <v>2198.6999999999998</v>
      </c>
      <c r="P275" s="74">
        <v>163.80000000000001</v>
      </c>
      <c r="Q275" s="32"/>
      <c r="R275" s="32"/>
      <c r="S275" s="33">
        <f t="shared" si="66"/>
        <v>384.77249999999992</v>
      </c>
      <c r="T275" s="32">
        <f t="shared" si="67"/>
        <v>65.960999999999999</v>
      </c>
      <c r="U275" s="75">
        <f t="shared" si="68"/>
        <v>131.922</v>
      </c>
      <c r="V275" s="32">
        <f t="shared" si="69"/>
        <v>43.973999999999997</v>
      </c>
      <c r="W275" s="74">
        <v>0</v>
      </c>
      <c r="X275" s="74">
        <v>79.2</v>
      </c>
      <c r="Y275" s="74">
        <v>11.4</v>
      </c>
      <c r="Z275" s="74">
        <v>135.18</v>
      </c>
      <c r="AA275" s="74">
        <v>0</v>
      </c>
      <c r="AB275" s="74">
        <v>0</v>
      </c>
      <c r="AC275" s="74">
        <v>0</v>
      </c>
      <c r="AD275" s="74">
        <v>0</v>
      </c>
      <c r="AE275" s="32">
        <v>0</v>
      </c>
      <c r="AF275" s="32">
        <f t="shared" si="70"/>
        <v>37.377899999999997</v>
      </c>
      <c r="AG275" s="32">
        <f t="shared" si="78"/>
        <v>967.42799999999988</v>
      </c>
      <c r="AH275" s="32">
        <f t="shared" si="71"/>
        <v>1822.3199999999997</v>
      </c>
      <c r="AI275" s="32">
        <f t="shared" si="72"/>
        <v>3796.4999999999995</v>
      </c>
      <c r="AJ275" s="32">
        <v>82.45</v>
      </c>
      <c r="AK275" s="32">
        <f t="shared" si="73"/>
        <v>1099.3499999999999</v>
      </c>
      <c r="AL275" s="32">
        <v>876.2</v>
      </c>
      <c r="AM275" s="32">
        <f t="shared" si="74"/>
        <v>227.78999999999996</v>
      </c>
      <c r="AN275" s="32">
        <f t="shared" si="75"/>
        <v>379.65</v>
      </c>
      <c r="AO275" s="32">
        <f t="shared" si="76"/>
        <v>1138.9499999999998</v>
      </c>
      <c r="AP275" s="32">
        <f t="shared" si="77"/>
        <v>683.36999999999989</v>
      </c>
      <c r="AQ275" s="32">
        <v>2614.85</v>
      </c>
      <c r="AR275" s="32"/>
      <c r="AS275" s="74"/>
      <c r="AT275" s="32"/>
      <c r="AU275" s="32"/>
      <c r="AV275" s="32"/>
      <c r="AW275" s="32"/>
      <c r="AX275" s="32"/>
      <c r="AY275" s="76">
        <f t="shared" si="79"/>
        <v>52716.306799999998</v>
      </c>
      <c r="AZ275" s="78"/>
      <c r="BA275" s="7"/>
      <c r="BB275" s="7"/>
    </row>
    <row r="276" spans="1:54" s="59" customFormat="1" x14ac:dyDescent="0.2">
      <c r="A276" s="24">
        <f t="shared" si="80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72">
        <v>43696</v>
      </c>
      <c r="G276" s="24"/>
      <c r="H276" s="71">
        <v>17</v>
      </c>
      <c r="I276" s="24" t="s">
        <v>102</v>
      </c>
      <c r="J276" s="70" t="s">
        <v>103</v>
      </c>
      <c r="K276" s="73" t="s">
        <v>70</v>
      </c>
      <c r="L276" s="70" t="s">
        <v>112</v>
      </c>
      <c r="M276" s="74">
        <v>6229.8</v>
      </c>
      <c r="N276" s="32"/>
      <c r="O276" s="32">
        <f t="shared" si="65"/>
        <v>6229.8</v>
      </c>
      <c r="P276" s="74">
        <v>464.1</v>
      </c>
      <c r="Q276" s="32"/>
      <c r="R276" s="32"/>
      <c r="S276" s="33">
        <f t="shared" si="66"/>
        <v>1090.2149999999999</v>
      </c>
      <c r="T276" s="32">
        <f t="shared" si="67"/>
        <v>186.89400000000001</v>
      </c>
      <c r="U276" s="75">
        <f t="shared" si="68"/>
        <v>373.78800000000001</v>
      </c>
      <c r="V276" s="32">
        <f t="shared" si="69"/>
        <v>124.596</v>
      </c>
      <c r="W276" s="74">
        <v>0</v>
      </c>
      <c r="X276" s="74">
        <v>224.4</v>
      </c>
      <c r="Y276" s="74">
        <v>32.299999999999997</v>
      </c>
      <c r="Z276" s="74">
        <v>383</v>
      </c>
      <c r="AA276" s="74">
        <v>0</v>
      </c>
      <c r="AB276" s="74">
        <v>0</v>
      </c>
      <c r="AC276" s="74">
        <v>0</v>
      </c>
      <c r="AD276" s="74">
        <v>0</v>
      </c>
      <c r="AE276" s="32">
        <v>0</v>
      </c>
      <c r="AF276" s="32">
        <f t="shared" si="70"/>
        <v>105.90660000000001</v>
      </c>
      <c r="AG276" s="32">
        <f t="shared" si="78"/>
        <v>2741.1120000000001</v>
      </c>
      <c r="AH276" s="32">
        <f t="shared" si="71"/>
        <v>5163.3599999999997</v>
      </c>
      <c r="AI276" s="32">
        <f t="shared" si="72"/>
        <v>10757</v>
      </c>
      <c r="AJ276" s="32">
        <v>346.1</v>
      </c>
      <c r="AK276" s="32">
        <f t="shared" si="73"/>
        <v>3114.9</v>
      </c>
      <c r="AL276" s="32">
        <v>876.2</v>
      </c>
      <c r="AM276" s="32">
        <f t="shared" si="74"/>
        <v>645.41999999999996</v>
      </c>
      <c r="AN276" s="32">
        <f t="shared" si="75"/>
        <v>1075.6999999999998</v>
      </c>
      <c r="AO276" s="32">
        <f t="shared" si="76"/>
        <v>3227.1</v>
      </c>
      <c r="AP276" s="32">
        <f t="shared" si="77"/>
        <v>1936.2599999999998</v>
      </c>
      <c r="AQ276" s="32">
        <v>2614.85</v>
      </c>
      <c r="AR276" s="32"/>
      <c r="AS276" s="74"/>
      <c r="AT276" s="32"/>
      <c r="AU276" s="32"/>
      <c r="AV276" s="32"/>
      <c r="AW276" s="32"/>
      <c r="AX276" s="32"/>
      <c r="AY276" s="76">
        <f t="shared" si="79"/>
        <v>143077.99719999998</v>
      </c>
      <c r="AZ276" s="78"/>
      <c r="BA276" s="7"/>
      <c r="BB276" s="7"/>
    </row>
    <row r="277" spans="1:54" s="59" customFormat="1" x14ac:dyDescent="0.2">
      <c r="A277" s="24">
        <f t="shared" si="80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72">
        <v>43703</v>
      </c>
      <c r="G277" s="24"/>
      <c r="H277" s="71">
        <v>36</v>
      </c>
      <c r="I277" s="24" t="s">
        <v>102</v>
      </c>
      <c r="J277" s="70" t="s">
        <v>103</v>
      </c>
      <c r="K277" s="73" t="s">
        <v>70</v>
      </c>
      <c r="L277" s="70" t="s">
        <v>112</v>
      </c>
      <c r="M277" s="74">
        <v>13192.2</v>
      </c>
      <c r="N277" s="32"/>
      <c r="O277" s="32">
        <f t="shared" si="65"/>
        <v>13192.2</v>
      </c>
      <c r="P277" s="74">
        <v>982.8</v>
      </c>
      <c r="Q277" s="32"/>
      <c r="R277" s="32"/>
      <c r="S277" s="33">
        <f t="shared" si="66"/>
        <v>2308.6349999999998</v>
      </c>
      <c r="T277" s="32">
        <f t="shared" si="67"/>
        <v>395.76600000000002</v>
      </c>
      <c r="U277" s="75">
        <f t="shared" si="68"/>
        <v>791.53200000000004</v>
      </c>
      <c r="V277" s="32">
        <f t="shared" si="69"/>
        <v>263.84399999999999</v>
      </c>
      <c r="W277" s="74">
        <v>0</v>
      </c>
      <c r="X277" s="74">
        <v>475.2</v>
      </c>
      <c r="Y277" s="74">
        <v>68.400000000000006</v>
      </c>
      <c r="Z277" s="74">
        <v>811.08</v>
      </c>
      <c r="AA277" s="74">
        <v>0</v>
      </c>
      <c r="AB277" s="74">
        <v>0</v>
      </c>
      <c r="AC277" s="74">
        <v>0</v>
      </c>
      <c r="AD277" s="74">
        <v>0</v>
      </c>
      <c r="AE277" s="32">
        <v>0</v>
      </c>
      <c r="AF277" s="32">
        <f t="shared" si="70"/>
        <v>224.26740000000004</v>
      </c>
      <c r="AG277" s="32">
        <f t="shared" si="78"/>
        <v>5804.5680000000002</v>
      </c>
      <c r="AH277" s="32">
        <f t="shared" si="71"/>
        <v>10933.920000000002</v>
      </c>
      <c r="AI277" s="32">
        <f t="shared" si="72"/>
        <v>22779.000000000004</v>
      </c>
      <c r="AJ277" s="32">
        <v>604.64</v>
      </c>
      <c r="AK277" s="32">
        <f t="shared" si="73"/>
        <v>6596.1</v>
      </c>
      <c r="AL277" s="32">
        <v>876.2</v>
      </c>
      <c r="AM277" s="32">
        <f t="shared" si="74"/>
        <v>1366.7400000000002</v>
      </c>
      <c r="AN277" s="32">
        <f t="shared" si="75"/>
        <v>2277.9</v>
      </c>
      <c r="AO277" s="32">
        <f t="shared" si="76"/>
        <v>6833.7000000000007</v>
      </c>
      <c r="AP277" s="32">
        <f t="shared" si="77"/>
        <v>4100.22</v>
      </c>
      <c r="AQ277" s="32">
        <v>3580.6</v>
      </c>
      <c r="AR277" s="32"/>
      <c r="AS277" s="74"/>
      <c r="AT277" s="32"/>
      <c r="AU277" s="32"/>
      <c r="AV277" s="32"/>
      <c r="AW277" s="32"/>
      <c r="AX277" s="32"/>
      <c r="AY277" s="76">
        <f t="shared" si="79"/>
        <v>299918.28080000001</v>
      </c>
      <c r="AZ277" s="78"/>
      <c r="BA277" s="7"/>
      <c r="BB277" s="7"/>
    </row>
    <row r="278" spans="1:54" s="59" customFormat="1" x14ac:dyDescent="0.2">
      <c r="A278" s="24">
        <f t="shared" si="80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72">
        <v>43706</v>
      </c>
      <c r="G278" s="24"/>
      <c r="H278" s="71">
        <v>8</v>
      </c>
      <c r="I278" s="24" t="s">
        <v>102</v>
      </c>
      <c r="J278" s="70" t="s">
        <v>103</v>
      </c>
      <c r="K278" s="73" t="s">
        <v>70</v>
      </c>
      <c r="L278" s="70" t="s">
        <v>112</v>
      </c>
      <c r="M278" s="74">
        <v>2931.6</v>
      </c>
      <c r="N278" s="32"/>
      <c r="O278" s="32">
        <f t="shared" si="65"/>
        <v>2931.6</v>
      </c>
      <c r="P278" s="74">
        <v>218.4</v>
      </c>
      <c r="Q278" s="32"/>
      <c r="R278" s="32"/>
      <c r="S278" s="33">
        <f t="shared" si="66"/>
        <v>513.03</v>
      </c>
      <c r="T278" s="32">
        <f t="shared" si="67"/>
        <v>87.947999999999993</v>
      </c>
      <c r="U278" s="75">
        <f t="shared" si="68"/>
        <v>175.89599999999999</v>
      </c>
      <c r="V278" s="32">
        <f t="shared" si="69"/>
        <v>58.631999999999998</v>
      </c>
      <c r="W278" s="74">
        <v>0</v>
      </c>
      <c r="X278" s="74">
        <v>105.6</v>
      </c>
      <c r="Y278" s="74">
        <v>15.2</v>
      </c>
      <c r="Z278" s="74">
        <v>180.24</v>
      </c>
      <c r="AA278" s="74">
        <v>0</v>
      </c>
      <c r="AB278" s="74">
        <v>0</v>
      </c>
      <c r="AC278" s="74">
        <v>0</v>
      </c>
      <c r="AD278" s="74">
        <v>0</v>
      </c>
      <c r="AE278" s="32">
        <v>0</v>
      </c>
      <c r="AF278" s="32">
        <f t="shared" si="70"/>
        <v>49.837200000000003</v>
      </c>
      <c r="AG278" s="32">
        <f t="shared" si="78"/>
        <v>1289.904</v>
      </c>
      <c r="AH278" s="32">
        <f t="shared" si="71"/>
        <v>2429.7599999999998</v>
      </c>
      <c r="AI278" s="32">
        <f t="shared" si="72"/>
        <v>5062</v>
      </c>
      <c r="AJ278" s="32">
        <v>122.15</v>
      </c>
      <c r="AK278" s="32">
        <f t="shared" si="73"/>
        <v>1465.8</v>
      </c>
      <c r="AL278" s="32">
        <v>876.2</v>
      </c>
      <c r="AM278" s="32">
        <f t="shared" si="74"/>
        <v>303.71999999999997</v>
      </c>
      <c r="AN278" s="32">
        <f t="shared" si="75"/>
        <v>506.2</v>
      </c>
      <c r="AO278" s="32">
        <f t="shared" si="76"/>
        <v>1518.6</v>
      </c>
      <c r="AP278" s="32">
        <f t="shared" si="77"/>
        <v>911.16</v>
      </c>
      <c r="AQ278" s="32">
        <v>2614.85</v>
      </c>
      <c r="AR278" s="32"/>
      <c r="AS278" s="74"/>
      <c r="AT278" s="32"/>
      <c r="AU278" s="32"/>
      <c r="AV278" s="32"/>
      <c r="AW278" s="32"/>
      <c r="AX278" s="32"/>
      <c r="AY278" s="76">
        <f t="shared" si="79"/>
        <v>69136.942399999985</v>
      </c>
      <c r="AZ278" s="78"/>
      <c r="BA278" s="7"/>
      <c r="BB278" s="7"/>
    </row>
    <row r="279" spans="1:54" s="59" customFormat="1" x14ac:dyDescent="0.2">
      <c r="A279" s="24">
        <f t="shared" si="80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72">
        <v>43710</v>
      </c>
      <c r="G279" s="24"/>
      <c r="H279" s="71">
        <v>16</v>
      </c>
      <c r="I279" s="24" t="s">
        <v>102</v>
      </c>
      <c r="J279" s="70" t="s">
        <v>103</v>
      </c>
      <c r="K279" s="73" t="s">
        <v>70</v>
      </c>
      <c r="L279" s="70" t="s">
        <v>112</v>
      </c>
      <c r="M279" s="74">
        <v>5863.2</v>
      </c>
      <c r="N279" s="32"/>
      <c r="O279" s="32">
        <f t="shared" si="65"/>
        <v>5863.2</v>
      </c>
      <c r="P279" s="74">
        <v>436.8</v>
      </c>
      <c r="Q279" s="32"/>
      <c r="R279" s="32"/>
      <c r="S279" s="33">
        <f t="shared" si="66"/>
        <v>1026.06</v>
      </c>
      <c r="T279" s="32">
        <f t="shared" si="67"/>
        <v>175.89599999999999</v>
      </c>
      <c r="U279" s="75">
        <f t="shared" si="68"/>
        <v>351.79199999999997</v>
      </c>
      <c r="V279" s="32">
        <f t="shared" si="69"/>
        <v>117.264</v>
      </c>
      <c r="W279" s="74">
        <v>0</v>
      </c>
      <c r="X279" s="74">
        <v>211.2</v>
      </c>
      <c r="Y279" s="74">
        <v>30.4</v>
      </c>
      <c r="Z279" s="74">
        <v>360.48</v>
      </c>
      <c r="AA279" s="74">
        <v>0</v>
      </c>
      <c r="AB279" s="74">
        <v>0</v>
      </c>
      <c r="AC279" s="74">
        <v>0</v>
      </c>
      <c r="AD279" s="74">
        <v>0</v>
      </c>
      <c r="AE279" s="32">
        <v>0</v>
      </c>
      <c r="AF279" s="32">
        <f t="shared" si="70"/>
        <v>99.674400000000006</v>
      </c>
      <c r="AG279" s="32">
        <f t="shared" si="78"/>
        <v>2579.808</v>
      </c>
      <c r="AH279" s="32">
        <f t="shared" si="71"/>
        <v>4859.5199999999995</v>
      </c>
      <c r="AI279" s="32">
        <f t="shared" si="72"/>
        <v>10124</v>
      </c>
      <c r="AJ279" s="32">
        <v>219.87</v>
      </c>
      <c r="AK279" s="32">
        <f t="shared" si="73"/>
        <v>2931.6</v>
      </c>
      <c r="AL279" s="32">
        <v>876.2</v>
      </c>
      <c r="AM279" s="32">
        <f t="shared" si="74"/>
        <v>607.43999999999994</v>
      </c>
      <c r="AN279" s="32">
        <f t="shared" si="75"/>
        <v>1012.4</v>
      </c>
      <c r="AO279" s="32">
        <f t="shared" si="76"/>
        <v>3037.2</v>
      </c>
      <c r="AP279" s="32">
        <f t="shared" si="77"/>
        <v>1822.32</v>
      </c>
      <c r="AQ279" s="32">
        <v>2614.85</v>
      </c>
      <c r="AR279" s="32"/>
      <c r="AS279" s="74"/>
      <c r="AT279" s="32"/>
      <c r="AU279" s="32"/>
      <c r="AV279" s="32"/>
      <c r="AW279" s="32"/>
      <c r="AX279" s="32"/>
      <c r="AY279" s="76">
        <f t="shared" si="79"/>
        <v>134758.40479999996</v>
      </c>
      <c r="AZ279" s="78"/>
      <c r="BA279" s="7"/>
      <c r="BB279" s="7"/>
    </row>
    <row r="280" spans="1:54" s="59" customFormat="1" x14ac:dyDescent="0.2">
      <c r="A280" s="24">
        <f t="shared" si="80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72">
        <v>43725</v>
      </c>
      <c r="G280" s="24"/>
      <c r="H280" s="71">
        <v>10</v>
      </c>
      <c r="I280" s="24" t="s">
        <v>102</v>
      </c>
      <c r="J280" s="70" t="s">
        <v>103</v>
      </c>
      <c r="K280" s="73" t="s">
        <v>70</v>
      </c>
      <c r="L280" s="70" t="s">
        <v>112</v>
      </c>
      <c r="M280" s="74">
        <v>3420.2</v>
      </c>
      <c r="N280" s="32"/>
      <c r="O280" s="32">
        <f t="shared" si="65"/>
        <v>3420.2</v>
      </c>
      <c r="P280" s="74">
        <v>254.8</v>
      </c>
      <c r="Q280" s="32"/>
      <c r="R280" s="32"/>
      <c r="S280" s="33">
        <f t="shared" si="66"/>
        <v>598.53499999999997</v>
      </c>
      <c r="T280" s="32">
        <f t="shared" si="67"/>
        <v>102.60599999999999</v>
      </c>
      <c r="U280" s="75">
        <f t="shared" si="68"/>
        <v>205.21199999999999</v>
      </c>
      <c r="V280" s="32">
        <f t="shared" si="69"/>
        <v>68.403999999999996</v>
      </c>
      <c r="W280" s="74">
        <v>0</v>
      </c>
      <c r="X280" s="74">
        <v>123.2</v>
      </c>
      <c r="Y280" s="74">
        <v>17.739999999999998</v>
      </c>
      <c r="Z280" s="74">
        <v>210.28</v>
      </c>
      <c r="AA280" s="74">
        <v>0</v>
      </c>
      <c r="AB280" s="74">
        <v>0</v>
      </c>
      <c r="AC280" s="74">
        <v>0</v>
      </c>
      <c r="AD280" s="74">
        <v>0</v>
      </c>
      <c r="AE280" s="32">
        <v>0</v>
      </c>
      <c r="AF280" s="32">
        <f t="shared" si="70"/>
        <v>58.1434</v>
      </c>
      <c r="AG280" s="32">
        <f t="shared" si="78"/>
        <v>1504.8879999999999</v>
      </c>
      <c r="AH280" s="32">
        <f t="shared" si="71"/>
        <v>2834.7199999999993</v>
      </c>
      <c r="AI280" s="32">
        <f t="shared" si="72"/>
        <v>5905.6666666666661</v>
      </c>
      <c r="AJ280" s="32">
        <v>61.08</v>
      </c>
      <c r="AK280" s="32">
        <f t="shared" si="73"/>
        <v>1710.1</v>
      </c>
      <c r="AL280" s="32">
        <v>876.2</v>
      </c>
      <c r="AM280" s="32">
        <f t="shared" si="74"/>
        <v>354.33999999999992</v>
      </c>
      <c r="AN280" s="32">
        <f t="shared" si="75"/>
        <v>590.56666666666661</v>
      </c>
      <c r="AO280" s="32">
        <f t="shared" si="76"/>
        <v>1771.6999999999998</v>
      </c>
      <c r="AP280" s="32">
        <f t="shared" si="77"/>
        <v>1063.0199999999998</v>
      </c>
      <c r="AQ280" s="32">
        <v>2614.85</v>
      </c>
      <c r="AR280" s="32"/>
      <c r="AS280" s="74"/>
      <c r="AT280" s="32"/>
      <c r="AU280" s="32"/>
      <c r="AV280" s="32"/>
      <c r="AW280" s="32"/>
      <c r="AX280" s="32"/>
      <c r="AY280" s="76">
        <f>(O280+P280+Q280+R280+S280+T280+U280+V280+W280+X280+Y280+Z280+AA280+AB280+AC280+AD280+AE280+AF280)*12+(AG280+AH280+AI280+AJ280+AK280+AL280+AM280+AN280+AO280+AP280+AQ280+AR280+AS280+AT280+AU280+AV280+AW280+AX280)</f>
        <v>79996.576133333321</v>
      </c>
      <c r="AZ280" s="78"/>
      <c r="BA280" s="7"/>
      <c r="BB280" s="7"/>
    </row>
    <row r="281" spans="1:54" s="59" customFormat="1" x14ac:dyDescent="0.2">
      <c r="A281" s="24">
        <f t="shared" si="80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72">
        <v>37865</v>
      </c>
      <c r="G281" s="24"/>
      <c r="H281" s="71">
        <v>16</v>
      </c>
      <c r="I281" s="24" t="s">
        <v>102</v>
      </c>
      <c r="J281" s="70" t="s">
        <v>108</v>
      </c>
      <c r="K281" s="73" t="s">
        <v>70</v>
      </c>
      <c r="L281" s="70" t="s">
        <v>113</v>
      </c>
      <c r="M281" s="74">
        <v>6344.1</v>
      </c>
      <c r="N281" s="32"/>
      <c r="O281" s="32">
        <f t="shared" si="65"/>
        <v>6344.1</v>
      </c>
      <c r="P281" s="74">
        <v>436.8</v>
      </c>
      <c r="Q281" s="32"/>
      <c r="R281" s="32"/>
      <c r="S281" s="33">
        <f t="shared" si="66"/>
        <v>1110.2175</v>
      </c>
      <c r="T281" s="32">
        <f t="shared" si="67"/>
        <v>190.32300000000001</v>
      </c>
      <c r="U281" s="75">
        <f t="shared" si="68"/>
        <v>502.45320000000004</v>
      </c>
      <c r="V281" s="32">
        <f t="shared" si="69"/>
        <v>126.88200000000001</v>
      </c>
      <c r="W281" s="74">
        <v>2030.12</v>
      </c>
      <c r="X281" s="74">
        <v>223.2</v>
      </c>
      <c r="Y281" s="74">
        <v>32.9</v>
      </c>
      <c r="Z281" s="74">
        <v>360.48</v>
      </c>
      <c r="AA281" s="74">
        <v>0</v>
      </c>
      <c r="AB281" s="74">
        <v>0</v>
      </c>
      <c r="AC281" s="74">
        <v>0</v>
      </c>
      <c r="AD281" s="74">
        <v>0</v>
      </c>
      <c r="AE281" s="32">
        <v>0</v>
      </c>
      <c r="AF281" s="32">
        <f t="shared" si="70"/>
        <v>107.84970000000001</v>
      </c>
      <c r="AG281" s="32">
        <f t="shared" si="78"/>
        <v>2791.404</v>
      </c>
      <c r="AH281" s="32">
        <f t="shared" si="71"/>
        <v>6877.9360000000015</v>
      </c>
      <c r="AI281" s="32">
        <f t="shared" si="72"/>
        <v>14329.033333333336</v>
      </c>
      <c r="AJ281" s="32">
        <v>3172.05</v>
      </c>
      <c r="AK281" s="32">
        <f t="shared" si="73"/>
        <v>3172.05</v>
      </c>
      <c r="AL281" s="32">
        <v>876.2</v>
      </c>
      <c r="AM281" s="32">
        <f t="shared" si="74"/>
        <v>859.74200000000019</v>
      </c>
      <c r="AN281" s="32">
        <f t="shared" si="75"/>
        <v>1432.9033333333336</v>
      </c>
      <c r="AO281" s="32">
        <f t="shared" si="76"/>
        <v>4298.7100000000009</v>
      </c>
      <c r="AP281" s="32">
        <f t="shared" si="77"/>
        <v>2579.2260000000006</v>
      </c>
      <c r="AQ281" s="32">
        <v>2614.85</v>
      </c>
      <c r="AR281" s="32"/>
      <c r="AS281" s="74"/>
      <c r="AT281" s="32"/>
      <c r="AU281" s="32"/>
      <c r="AV281" s="32"/>
      <c r="AW281" s="32"/>
      <c r="AX281" s="32"/>
      <c r="AY281" s="76">
        <f t="shared" si="79"/>
        <v>180588.0094666667</v>
      </c>
      <c r="AZ281" s="78"/>
      <c r="BA281" s="7"/>
      <c r="BB281" s="7"/>
    </row>
    <row r="282" spans="1:54" s="59" customFormat="1" x14ac:dyDescent="0.2">
      <c r="A282" s="24">
        <f t="shared" si="80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72">
        <v>37662</v>
      </c>
      <c r="G282" s="24"/>
      <c r="H282" s="71">
        <v>30</v>
      </c>
      <c r="I282" s="24" t="s">
        <v>102</v>
      </c>
      <c r="J282" s="70" t="s">
        <v>138</v>
      </c>
      <c r="K282" s="73" t="s">
        <v>70</v>
      </c>
      <c r="L282" s="70" t="s">
        <v>113</v>
      </c>
      <c r="M282" s="74">
        <v>13651.5</v>
      </c>
      <c r="N282" s="32"/>
      <c r="O282" s="32">
        <f t="shared" si="65"/>
        <v>13651.5</v>
      </c>
      <c r="P282" s="74">
        <v>1091</v>
      </c>
      <c r="Q282" s="32"/>
      <c r="R282" s="32"/>
      <c r="S282" s="33">
        <f t="shared" si="66"/>
        <v>2389.0124999999998</v>
      </c>
      <c r="T282" s="32">
        <f t="shared" si="67"/>
        <v>409.54499999999996</v>
      </c>
      <c r="U282" s="75">
        <f t="shared" si="68"/>
        <v>1081.1987999999999</v>
      </c>
      <c r="V282" s="32">
        <f t="shared" si="69"/>
        <v>273.03000000000003</v>
      </c>
      <c r="W282" s="74">
        <v>4368.4799999999996</v>
      </c>
      <c r="X282" s="74">
        <v>472.66</v>
      </c>
      <c r="Y282" s="74">
        <v>64.3</v>
      </c>
      <c r="Z282" s="74">
        <v>675.9</v>
      </c>
      <c r="AA282" s="74">
        <v>0</v>
      </c>
      <c r="AB282" s="74">
        <v>0</v>
      </c>
      <c r="AC282" s="74">
        <v>0</v>
      </c>
      <c r="AD282" s="74">
        <v>0</v>
      </c>
      <c r="AE282" s="32">
        <v>3063.02</v>
      </c>
      <c r="AF282" s="32">
        <f t="shared" si="70"/>
        <v>232.07550000000001</v>
      </c>
      <c r="AG282" s="32">
        <f t="shared" si="78"/>
        <v>6006.6600000000008</v>
      </c>
      <c r="AH282" s="32">
        <f t="shared" si="71"/>
        <v>14794.112000000001</v>
      </c>
      <c r="AI282" s="32">
        <f t="shared" si="72"/>
        <v>30821.066666666666</v>
      </c>
      <c r="AJ282" s="32">
        <v>6825.75</v>
      </c>
      <c r="AK282" s="32">
        <f t="shared" si="73"/>
        <v>6825.75</v>
      </c>
      <c r="AL282" s="32">
        <v>876.2</v>
      </c>
      <c r="AM282" s="32">
        <f t="shared" si="74"/>
        <v>1849.2640000000001</v>
      </c>
      <c r="AN282" s="32">
        <f t="shared" si="75"/>
        <v>3082.1066666666666</v>
      </c>
      <c r="AO282" s="32">
        <f t="shared" si="76"/>
        <v>9246.32</v>
      </c>
      <c r="AP282" s="32">
        <f t="shared" si="77"/>
        <v>5547.7920000000004</v>
      </c>
      <c r="AQ282" s="32">
        <v>3580.6</v>
      </c>
      <c r="AR282" s="32"/>
      <c r="AS282" s="74"/>
      <c r="AT282" s="32"/>
      <c r="AU282" s="32"/>
      <c r="AV282" s="32"/>
      <c r="AW282" s="32"/>
      <c r="AX282" s="32"/>
      <c r="AY282" s="76">
        <f t="shared" si="79"/>
        <v>422716.28293333325</v>
      </c>
      <c r="AZ282" s="78"/>
      <c r="BA282" s="7"/>
      <c r="BB282" s="7"/>
    </row>
    <row r="283" spans="1:54" s="59" customFormat="1" x14ac:dyDescent="0.2">
      <c r="A283" s="24">
        <f t="shared" si="80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72">
        <v>37662</v>
      </c>
      <c r="G283" s="24"/>
      <c r="H283" s="71">
        <v>34</v>
      </c>
      <c r="I283" s="24" t="s">
        <v>102</v>
      </c>
      <c r="J283" s="70" t="s">
        <v>137</v>
      </c>
      <c r="K283" s="73" t="s">
        <v>70</v>
      </c>
      <c r="L283" s="70" t="s">
        <v>113</v>
      </c>
      <c r="M283" s="74">
        <v>13220.1</v>
      </c>
      <c r="N283" s="32"/>
      <c r="O283" s="32">
        <f t="shared" si="65"/>
        <v>13220.1</v>
      </c>
      <c r="P283" s="74">
        <v>1473.2</v>
      </c>
      <c r="Q283" s="32"/>
      <c r="R283" s="32"/>
      <c r="S283" s="33">
        <f t="shared" si="66"/>
        <v>2313.5174999999999</v>
      </c>
      <c r="T283" s="32">
        <f t="shared" si="67"/>
        <v>396.60300000000001</v>
      </c>
      <c r="U283" s="75">
        <f t="shared" si="68"/>
        <v>1047.0324000000001</v>
      </c>
      <c r="V283" s="32">
        <f t="shared" si="69"/>
        <v>264.40199999999999</v>
      </c>
      <c r="W283" s="74">
        <v>4230.4399999999996</v>
      </c>
      <c r="X283" s="74">
        <v>472.1</v>
      </c>
      <c r="Y283" s="74">
        <v>65.06</v>
      </c>
      <c r="Z283" s="74">
        <v>766.02</v>
      </c>
      <c r="AA283" s="74">
        <v>0</v>
      </c>
      <c r="AB283" s="74">
        <v>0</v>
      </c>
      <c r="AC283" s="74">
        <v>0</v>
      </c>
      <c r="AD283" s="74">
        <v>0</v>
      </c>
      <c r="AE283" s="32">
        <v>0</v>
      </c>
      <c r="AF283" s="32">
        <f t="shared" si="70"/>
        <v>224.74170000000001</v>
      </c>
      <c r="AG283" s="32">
        <f t="shared" si="78"/>
        <v>5816.8440000000001</v>
      </c>
      <c r="AH283" s="32">
        <f t="shared" si="71"/>
        <v>14338.112000000001</v>
      </c>
      <c r="AI283" s="32">
        <f t="shared" si="72"/>
        <v>29871.066666666666</v>
      </c>
      <c r="AJ283" s="32">
        <v>6610.05</v>
      </c>
      <c r="AK283" s="32">
        <f t="shared" si="73"/>
        <v>6610.05</v>
      </c>
      <c r="AL283" s="32">
        <v>876.2</v>
      </c>
      <c r="AM283" s="32">
        <f t="shared" si="74"/>
        <v>1792.2640000000001</v>
      </c>
      <c r="AN283" s="32">
        <f t="shared" si="75"/>
        <v>2987.1066666666666</v>
      </c>
      <c r="AO283" s="32">
        <f t="shared" si="76"/>
        <v>8961.32</v>
      </c>
      <c r="AP283" s="32">
        <f t="shared" si="77"/>
        <v>5376.7920000000004</v>
      </c>
      <c r="AQ283" s="32">
        <v>3580.6</v>
      </c>
      <c r="AR283" s="32"/>
      <c r="AS283" s="74"/>
      <c r="AT283" s="32"/>
      <c r="AU283" s="32"/>
      <c r="AV283" s="32"/>
      <c r="AW283" s="32"/>
      <c r="AX283" s="32"/>
      <c r="AY283" s="76">
        <f t="shared" si="79"/>
        <v>380499.0045333333</v>
      </c>
      <c r="AZ283" s="78"/>
      <c r="BA283" s="7"/>
      <c r="BB283" s="7"/>
    </row>
    <row r="284" spans="1:54" s="59" customFormat="1" x14ac:dyDescent="0.2">
      <c r="A284" s="24">
        <f t="shared" si="80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72">
        <v>37667</v>
      </c>
      <c r="G284" s="24"/>
      <c r="H284" s="71">
        <v>24</v>
      </c>
      <c r="I284" s="24" t="s">
        <v>102</v>
      </c>
      <c r="J284" s="70" t="s">
        <v>137</v>
      </c>
      <c r="K284" s="73" t="s">
        <v>70</v>
      </c>
      <c r="L284" s="70" t="s">
        <v>113</v>
      </c>
      <c r="M284" s="74">
        <v>9555.6</v>
      </c>
      <c r="N284" s="32"/>
      <c r="O284" s="32">
        <f t="shared" si="65"/>
        <v>9555.6</v>
      </c>
      <c r="P284" s="74">
        <v>1200.2</v>
      </c>
      <c r="Q284" s="32"/>
      <c r="R284" s="32"/>
      <c r="S284" s="33">
        <f t="shared" si="66"/>
        <v>1672.23</v>
      </c>
      <c r="T284" s="32">
        <f t="shared" si="67"/>
        <v>286.66800000000001</v>
      </c>
      <c r="U284" s="75">
        <f t="shared" si="68"/>
        <v>756.80400000000009</v>
      </c>
      <c r="V284" s="32">
        <f t="shared" si="69"/>
        <v>191.11200000000002</v>
      </c>
      <c r="W284" s="74">
        <v>3057.8</v>
      </c>
      <c r="X284" s="74">
        <v>340.1</v>
      </c>
      <c r="Y284" s="74">
        <v>46.06</v>
      </c>
      <c r="Z284" s="74">
        <v>540.72</v>
      </c>
      <c r="AA284" s="74">
        <v>0</v>
      </c>
      <c r="AB284" s="74">
        <v>0</v>
      </c>
      <c r="AC284" s="74">
        <v>0</v>
      </c>
      <c r="AD284" s="74">
        <v>0</v>
      </c>
      <c r="AE284" s="32">
        <v>0</v>
      </c>
      <c r="AF284" s="32">
        <f t="shared" si="70"/>
        <v>162.44520000000003</v>
      </c>
      <c r="AG284" s="32">
        <f t="shared" si="78"/>
        <v>4204.4640000000009</v>
      </c>
      <c r="AH284" s="32">
        <f t="shared" si="71"/>
        <v>10362.800000000003</v>
      </c>
      <c r="AI284" s="32">
        <f t="shared" si="72"/>
        <v>21589.166666666672</v>
      </c>
      <c r="AJ284" s="32">
        <v>4777.8</v>
      </c>
      <c r="AK284" s="32">
        <f t="shared" si="73"/>
        <v>4777.8</v>
      </c>
      <c r="AL284" s="32">
        <v>876.2</v>
      </c>
      <c r="AM284" s="32">
        <f t="shared" si="74"/>
        <v>1295.3500000000004</v>
      </c>
      <c r="AN284" s="32">
        <f t="shared" si="75"/>
        <v>2158.916666666667</v>
      </c>
      <c r="AO284" s="32">
        <f t="shared" si="76"/>
        <v>6476.7500000000009</v>
      </c>
      <c r="AP284" s="32">
        <f t="shared" si="77"/>
        <v>3886.0500000000006</v>
      </c>
      <c r="AQ284" s="32">
        <v>3580.6</v>
      </c>
      <c r="AR284" s="32"/>
      <c r="AS284" s="74"/>
      <c r="AT284" s="32"/>
      <c r="AU284" s="32"/>
      <c r="AV284" s="32"/>
      <c r="AW284" s="32"/>
      <c r="AX284" s="32"/>
      <c r="AY284" s="76">
        <f t="shared" si="79"/>
        <v>277702.76773333334</v>
      </c>
      <c r="AZ284" s="78"/>
      <c r="BA284" s="7"/>
      <c r="BB284" s="7"/>
    </row>
    <row r="285" spans="1:54" s="59" customFormat="1" x14ac:dyDescent="0.2">
      <c r="A285" s="24">
        <f t="shared" si="80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72">
        <v>37849</v>
      </c>
      <c r="G285" s="24"/>
      <c r="H285" s="71">
        <v>36</v>
      </c>
      <c r="I285" s="24" t="s">
        <v>102</v>
      </c>
      <c r="J285" s="70" t="s">
        <v>108</v>
      </c>
      <c r="K285" s="73" t="s">
        <v>70</v>
      </c>
      <c r="L285" s="70" t="s">
        <v>113</v>
      </c>
      <c r="M285" s="74">
        <v>14587.2</v>
      </c>
      <c r="N285" s="32"/>
      <c r="O285" s="32">
        <f t="shared" si="65"/>
        <v>14587.2</v>
      </c>
      <c r="P285" s="74">
        <v>982.8</v>
      </c>
      <c r="Q285" s="32"/>
      <c r="R285" s="32"/>
      <c r="S285" s="33">
        <f t="shared" si="66"/>
        <v>2552.7599999999998</v>
      </c>
      <c r="T285" s="32">
        <f t="shared" si="67"/>
        <v>437.61599999999999</v>
      </c>
      <c r="U285" s="75">
        <f t="shared" si="68"/>
        <v>1155.3059999999998</v>
      </c>
      <c r="V285" s="32">
        <f t="shared" si="69"/>
        <v>291.74400000000003</v>
      </c>
      <c r="W285" s="74">
        <v>4667.8999999999996</v>
      </c>
      <c r="X285" s="74">
        <v>510</v>
      </c>
      <c r="Y285" s="74">
        <v>75.64</v>
      </c>
      <c r="Z285" s="74">
        <v>811.08</v>
      </c>
      <c r="AA285" s="74">
        <v>0</v>
      </c>
      <c r="AB285" s="74">
        <v>0</v>
      </c>
      <c r="AC285" s="74">
        <v>0</v>
      </c>
      <c r="AD285" s="74">
        <v>0</v>
      </c>
      <c r="AE285" s="32">
        <v>0</v>
      </c>
      <c r="AF285" s="32">
        <f t="shared" si="70"/>
        <v>247.98240000000004</v>
      </c>
      <c r="AG285" s="32">
        <f t="shared" si="78"/>
        <v>6418.3680000000004</v>
      </c>
      <c r="AH285" s="32">
        <f t="shared" si="71"/>
        <v>15812.079999999998</v>
      </c>
      <c r="AI285" s="32">
        <f t="shared" si="72"/>
        <v>32941.833333333328</v>
      </c>
      <c r="AJ285" s="32">
        <v>7293.6</v>
      </c>
      <c r="AK285" s="32">
        <f t="shared" si="73"/>
        <v>7293.6</v>
      </c>
      <c r="AL285" s="32">
        <v>876.2</v>
      </c>
      <c r="AM285" s="32">
        <f t="shared" si="74"/>
        <v>1976.5099999999998</v>
      </c>
      <c r="AN285" s="32">
        <f t="shared" si="75"/>
        <v>3294.1833333333329</v>
      </c>
      <c r="AO285" s="32">
        <f t="shared" si="76"/>
        <v>9882.5499999999993</v>
      </c>
      <c r="AP285" s="32">
        <f t="shared" si="77"/>
        <v>5929.5299999999988</v>
      </c>
      <c r="AQ285" s="32">
        <v>3580.6</v>
      </c>
      <c r="AR285" s="32"/>
      <c r="AS285" s="74"/>
      <c r="AT285" s="32"/>
      <c r="AU285" s="32"/>
      <c r="AV285" s="32"/>
      <c r="AW285" s="32"/>
      <c r="AX285" s="32"/>
      <c r="AY285" s="76">
        <f t="shared" si="79"/>
        <v>411139.39546666661</v>
      </c>
      <c r="AZ285" s="78"/>
      <c r="BA285" s="7"/>
      <c r="BB285" s="7"/>
    </row>
    <row r="286" spans="1:54" s="59" customFormat="1" x14ac:dyDescent="0.2">
      <c r="A286" s="24">
        <f t="shared" si="80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72">
        <v>37849</v>
      </c>
      <c r="G286" s="24"/>
      <c r="H286" s="71">
        <v>30</v>
      </c>
      <c r="I286" s="24" t="s">
        <v>102</v>
      </c>
      <c r="J286" s="70" t="s">
        <v>138</v>
      </c>
      <c r="K286" s="73" t="s">
        <v>70</v>
      </c>
      <c r="L286" s="70" t="s">
        <v>113</v>
      </c>
      <c r="M286" s="74">
        <v>13651.5</v>
      </c>
      <c r="N286" s="32"/>
      <c r="O286" s="32">
        <f t="shared" si="65"/>
        <v>13651.5</v>
      </c>
      <c r="P286" s="74">
        <v>1091</v>
      </c>
      <c r="Q286" s="32"/>
      <c r="R286" s="32"/>
      <c r="S286" s="33">
        <f t="shared" si="66"/>
        <v>2389.0124999999998</v>
      </c>
      <c r="T286" s="32">
        <f t="shared" si="67"/>
        <v>409.54499999999996</v>
      </c>
      <c r="U286" s="75">
        <f t="shared" si="68"/>
        <v>1081.1987999999999</v>
      </c>
      <c r="V286" s="32">
        <f t="shared" si="69"/>
        <v>273.03000000000003</v>
      </c>
      <c r="W286" s="74">
        <v>4368.4799999999996</v>
      </c>
      <c r="X286" s="74">
        <v>472.66</v>
      </c>
      <c r="Y286" s="74">
        <v>64.3</v>
      </c>
      <c r="Z286" s="74">
        <v>675.9</v>
      </c>
      <c r="AA286" s="74">
        <v>0</v>
      </c>
      <c r="AB286" s="74">
        <v>0</v>
      </c>
      <c r="AC286" s="74">
        <v>0</v>
      </c>
      <c r="AD286" s="74">
        <v>0</v>
      </c>
      <c r="AE286" s="32">
        <v>0</v>
      </c>
      <c r="AF286" s="32">
        <f t="shared" si="70"/>
        <v>232.07550000000001</v>
      </c>
      <c r="AG286" s="32">
        <f t="shared" si="78"/>
        <v>6006.6600000000008</v>
      </c>
      <c r="AH286" s="32">
        <f t="shared" si="71"/>
        <v>14794.112000000001</v>
      </c>
      <c r="AI286" s="32">
        <f t="shared" si="72"/>
        <v>30821.066666666666</v>
      </c>
      <c r="AJ286" s="32">
        <v>6825.75</v>
      </c>
      <c r="AK286" s="32">
        <f t="shared" si="73"/>
        <v>6825.75</v>
      </c>
      <c r="AL286" s="32">
        <v>876.2</v>
      </c>
      <c r="AM286" s="32">
        <f t="shared" si="74"/>
        <v>1849.2640000000001</v>
      </c>
      <c r="AN286" s="32">
        <f t="shared" si="75"/>
        <v>3082.1066666666666</v>
      </c>
      <c r="AO286" s="32">
        <f t="shared" si="76"/>
        <v>9246.32</v>
      </c>
      <c r="AP286" s="32">
        <f t="shared" si="77"/>
        <v>5547.7920000000004</v>
      </c>
      <c r="AQ286" s="32">
        <v>3580.6</v>
      </c>
      <c r="AR286" s="32"/>
      <c r="AS286" s="74"/>
      <c r="AT286" s="32"/>
      <c r="AU286" s="32"/>
      <c r="AV286" s="32"/>
      <c r="AW286" s="32"/>
      <c r="AX286" s="32"/>
      <c r="AY286" s="76">
        <f t="shared" si="79"/>
        <v>385960.04293333326</v>
      </c>
      <c r="AZ286" s="78"/>
      <c r="BA286" s="7"/>
      <c r="BB286" s="7"/>
    </row>
    <row r="287" spans="1:54" s="59" customFormat="1" x14ac:dyDescent="0.2">
      <c r="A287" s="24">
        <f t="shared" si="80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72">
        <v>39129</v>
      </c>
      <c r="G287" s="24"/>
      <c r="H287" s="71">
        <v>30</v>
      </c>
      <c r="I287" s="24" t="s">
        <v>102</v>
      </c>
      <c r="J287" s="70" t="s">
        <v>132</v>
      </c>
      <c r="K287" s="73" t="s">
        <v>70</v>
      </c>
      <c r="L287" s="70" t="s">
        <v>113</v>
      </c>
      <c r="M287" s="74">
        <v>12134.7</v>
      </c>
      <c r="N287" s="32"/>
      <c r="O287" s="32">
        <f t="shared" si="65"/>
        <v>12134.7</v>
      </c>
      <c r="P287" s="74">
        <v>1091</v>
      </c>
      <c r="Q287" s="32"/>
      <c r="R287" s="32"/>
      <c r="S287" s="33">
        <f t="shared" si="66"/>
        <v>2123.5725000000002</v>
      </c>
      <c r="T287" s="32">
        <f t="shared" si="67"/>
        <v>364.041</v>
      </c>
      <c r="U287" s="75">
        <f t="shared" si="68"/>
        <v>902.82119999999998</v>
      </c>
      <c r="V287" s="32">
        <f t="shared" si="69"/>
        <v>242.69400000000002</v>
      </c>
      <c r="W287" s="74">
        <v>2912.32</v>
      </c>
      <c r="X287" s="74">
        <v>430.96</v>
      </c>
      <c r="Y287" s="74">
        <v>57.56</v>
      </c>
      <c r="Z287" s="74">
        <v>675.9</v>
      </c>
      <c r="AA287" s="74">
        <v>0</v>
      </c>
      <c r="AB287" s="74">
        <v>0</v>
      </c>
      <c r="AC287" s="74">
        <v>0</v>
      </c>
      <c r="AD287" s="74">
        <v>0</v>
      </c>
      <c r="AE287" s="32">
        <v>2550.2600000000002</v>
      </c>
      <c r="AF287" s="32">
        <f t="shared" si="70"/>
        <v>206.28990000000002</v>
      </c>
      <c r="AG287" s="32">
        <f t="shared" si="78"/>
        <v>5339.268</v>
      </c>
      <c r="AH287" s="32">
        <f t="shared" si="71"/>
        <v>12382.384000000002</v>
      </c>
      <c r="AI287" s="32">
        <f t="shared" si="72"/>
        <v>25796.633333333335</v>
      </c>
      <c r="AJ287" s="32">
        <v>6067.35</v>
      </c>
      <c r="AK287" s="32">
        <f t="shared" si="73"/>
        <v>6067.35</v>
      </c>
      <c r="AL287" s="32">
        <v>876.2</v>
      </c>
      <c r="AM287" s="32">
        <f t="shared" si="74"/>
        <v>1547.7980000000002</v>
      </c>
      <c r="AN287" s="32">
        <f t="shared" si="75"/>
        <v>2579.6633333333334</v>
      </c>
      <c r="AO287" s="32">
        <f t="shared" si="76"/>
        <v>7738.9900000000007</v>
      </c>
      <c r="AP287" s="32">
        <f t="shared" si="77"/>
        <v>4643.3940000000002</v>
      </c>
      <c r="AQ287" s="32">
        <v>3580.6</v>
      </c>
      <c r="AR287" s="32"/>
      <c r="AS287" s="74"/>
      <c r="AT287" s="32"/>
      <c r="AU287" s="32"/>
      <c r="AV287" s="32"/>
      <c r="AW287" s="32"/>
      <c r="AX287" s="32"/>
      <c r="AY287" s="76">
        <f t="shared" si="79"/>
        <v>360925.05386666663</v>
      </c>
      <c r="AZ287" s="78"/>
      <c r="BA287" s="7"/>
      <c r="BB287" s="7"/>
    </row>
    <row r="288" spans="1:54" s="59" customFormat="1" x14ac:dyDescent="0.2">
      <c r="A288" s="24">
        <f t="shared" si="80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72">
        <v>38215</v>
      </c>
      <c r="G288" s="24"/>
      <c r="H288" s="71">
        <v>20</v>
      </c>
      <c r="I288" s="24" t="s">
        <v>102</v>
      </c>
      <c r="J288" s="70" t="s">
        <v>103</v>
      </c>
      <c r="K288" s="73" t="s">
        <v>70</v>
      </c>
      <c r="L288" s="70" t="s">
        <v>113</v>
      </c>
      <c r="M288" s="74">
        <v>7329</v>
      </c>
      <c r="N288" s="32"/>
      <c r="O288" s="32">
        <f t="shared" si="65"/>
        <v>7329</v>
      </c>
      <c r="P288" s="74">
        <v>546</v>
      </c>
      <c r="Q288" s="32"/>
      <c r="R288" s="32"/>
      <c r="S288" s="33">
        <f t="shared" si="66"/>
        <v>1282.5749999999998</v>
      </c>
      <c r="T288" s="32">
        <f t="shared" si="67"/>
        <v>219.87</v>
      </c>
      <c r="U288" s="75">
        <f t="shared" si="68"/>
        <v>571.66200000000003</v>
      </c>
      <c r="V288" s="32">
        <f t="shared" si="69"/>
        <v>146.58000000000001</v>
      </c>
      <c r="W288" s="74">
        <v>2198.6999999999998</v>
      </c>
      <c r="X288" s="74">
        <v>264</v>
      </c>
      <c r="Y288" s="74">
        <v>38</v>
      </c>
      <c r="Z288" s="74">
        <v>450.6</v>
      </c>
      <c r="AA288" s="74">
        <v>0</v>
      </c>
      <c r="AB288" s="74">
        <v>0</v>
      </c>
      <c r="AC288" s="74">
        <v>0</v>
      </c>
      <c r="AD288" s="74">
        <v>0</v>
      </c>
      <c r="AE288" s="32">
        <v>0</v>
      </c>
      <c r="AF288" s="32">
        <f t="shared" si="70"/>
        <v>124.593</v>
      </c>
      <c r="AG288" s="32">
        <f t="shared" si="78"/>
        <v>3224.76</v>
      </c>
      <c r="AH288" s="32">
        <f t="shared" si="71"/>
        <v>7833.3600000000006</v>
      </c>
      <c r="AI288" s="32">
        <f t="shared" si="72"/>
        <v>16319.500000000002</v>
      </c>
      <c r="AJ288" s="32">
        <v>3664.5</v>
      </c>
      <c r="AK288" s="32">
        <f t="shared" si="73"/>
        <v>3664.5</v>
      </c>
      <c r="AL288" s="32">
        <v>876.2</v>
      </c>
      <c r="AM288" s="32">
        <f t="shared" si="74"/>
        <v>979.17000000000007</v>
      </c>
      <c r="AN288" s="32">
        <f t="shared" si="75"/>
        <v>1631.9500000000003</v>
      </c>
      <c r="AO288" s="32">
        <f t="shared" si="76"/>
        <v>4895.8500000000004</v>
      </c>
      <c r="AP288" s="32">
        <f t="shared" si="77"/>
        <v>2937.51</v>
      </c>
      <c r="AQ288" s="32">
        <v>3580.6</v>
      </c>
      <c r="AR288" s="32">
        <f>(M288+W288+X288)/30*30</f>
        <v>9791.7000000000007</v>
      </c>
      <c r="AS288" s="74"/>
      <c r="AT288" s="32"/>
      <c r="AU288" s="32"/>
      <c r="AV288" s="32"/>
      <c r="AW288" s="32"/>
      <c r="AX288" s="32"/>
      <c r="AY288" s="76">
        <f t="shared" si="79"/>
        <v>217458.56000000006</v>
      </c>
      <c r="AZ288" s="78"/>
      <c r="BA288" s="7"/>
      <c r="BB288" s="7"/>
    </row>
    <row r="289" spans="1:54" s="59" customFormat="1" x14ac:dyDescent="0.2">
      <c r="A289" s="24">
        <f t="shared" si="80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72">
        <v>38397</v>
      </c>
      <c r="G289" s="24"/>
      <c r="H289" s="71">
        <v>10</v>
      </c>
      <c r="I289" s="24" t="s">
        <v>102</v>
      </c>
      <c r="J289" s="70" t="s">
        <v>103</v>
      </c>
      <c r="K289" s="73" t="s">
        <v>70</v>
      </c>
      <c r="L289" s="70" t="s">
        <v>113</v>
      </c>
      <c r="M289" s="74">
        <v>3664.5</v>
      </c>
      <c r="N289" s="32"/>
      <c r="O289" s="32">
        <f t="shared" si="65"/>
        <v>3664.5</v>
      </c>
      <c r="P289" s="74">
        <v>273</v>
      </c>
      <c r="Q289" s="32"/>
      <c r="R289" s="32"/>
      <c r="S289" s="33">
        <f t="shared" si="66"/>
        <v>641.28749999999991</v>
      </c>
      <c r="T289" s="32">
        <f t="shared" si="67"/>
        <v>109.935</v>
      </c>
      <c r="U289" s="75">
        <f t="shared" si="68"/>
        <v>281.43359999999996</v>
      </c>
      <c r="V289" s="32">
        <f t="shared" si="69"/>
        <v>73.290000000000006</v>
      </c>
      <c r="W289" s="74">
        <v>1026.06</v>
      </c>
      <c r="X289" s="74">
        <v>132</v>
      </c>
      <c r="Y289" s="74">
        <v>19</v>
      </c>
      <c r="Z289" s="74">
        <v>225.3</v>
      </c>
      <c r="AA289" s="74">
        <v>0</v>
      </c>
      <c r="AB289" s="74">
        <v>0</v>
      </c>
      <c r="AC289" s="74">
        <v>0</v>
      </c>
      <c r="AD289" s="74">
        <v>0</v>
      </c>
      <c r="AE289" s="32">
        <v>0</v>
      </c>
      <c r="AF289" s="32">
        <f t="shared" si="70"/>
        <v>62.296500000000002</v>
      </c>
      <c r="AG289" s="32">
        <f t="shared" si="78"/>
        <v>1612.38</v>
      </c>
      <c r="AH289" s="32">
        <f t="shared" si="71"/>
        <v>3858.0479999999998</v>
      </c>
      <c r="AI289" s="32">
        <f t="shared" si="72"/>
        <v>8037.5999999999995</v>
      </c>
      <c r="AJ289" s="32">
        <v>1832.25</v>
      </c>
      <c r="AK289" s="32">
        <f t="shared" si="73"/>
        <v>1832.25</v>
      </c>
      <c r="AL289" s="32">
        <v>876.2</v>
      </c>
      <c r="AM289" s="32">
        <f t="shared" si="74"/>
        <v>482.25599999999997</v>
      </c>
      <c r="AN289" s="32">
        <f t="shared" si="75"/>
        <v>803.75999999999988</v>
      </c>
      <c r="AO289" s="32">
        <f t="shared" si="76"/>
        <v>2411.2799999999997</v>
      </c>
      <c r="AP289" s="32">
        <f t="shared" si="77"/>
        <v>1446.7679999999998</v>
      </c>
      <c r="AQ289" s="32">
        <v>2614.85</v>
      </c>
      <c r="AR289" s="32"/>
      <c r="AS289" s="74"/>
      <c r="AT289" s="32"/>
      <c r="AU289" s="32"/>
      <c r="AV289" s="32"/>
      <c r="AW289" s="32"/>
      <c r="AX289" s="32"/>
      <c r="AY289" s="76">
        <f t="shared" si="79"/>
        <v>103904.8732</v>
      </c>
      <c r="AZ289" s="78"/>
      <c r="BA289" s="7"/>
      <c r="BB289" s="7"/>
    </row>
    <row r="290" spans="1:54" s="59" customFormat="1" x14ac:dyDescent="0.2">
      <c r="A290" s="24">
        <f t="shared" si="80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72">
        <v>38580</v>
      </c>
      <c r="G290" s="24"/>
      <c r="H290" s="71">
        <v>28</v>
      </c>
      <c r="I290" s="24" t="s">
        <v>102</v>
      </c>
      <c r="J290" s="70" t="s">
        <v>137</v>
      </c>
      <c r="K290" s="73" t="s">
        <v>70</v>
      </c>
      <c r="L290" s="70" t="s">
        <v>113</v>
      </c>
      <c r="M290" s="74">
        <v>11021.4</v>
      </c>
      <c r="N290" s="32"/>
      <c r="O290" s="32">
        <f t="shared" si="65"/>
        <v>11021.4</v>
      </c>
      <c r="P290" s="74">
        <v>1309.4000000000001</v>
      </c>
      <c r="Q290" s="32"/>
      <c r="R290" s="32"/>
      <c r="S290" s="33">
        <f t="shared" si="66"/>
        <v>1928.7449999999999</v>
      </c>
      <c r="T290" s="32">
        <f t="shared" si="67"/>
        <v>330.642</v>
      </c>
      <c r="U290" s="75">
        <f t="shared" si="68"/>
        <v>846.44399999999996</v>
      </c>
      <c r="V290" s="32">
        <f t="shared" si="69"/>
        <v>220.428</v>
      </c>
      <c r="W290" s="74">
        <v>3086</v>
      </c>
      <c r="X290" s="74">
        <v>392.9</v>
      </c>
      <c r="Y290" s="74">
        <v>53.66</v>
      </c>
      <c r="Z290" s="74">
        <v>630.84</v>
      </c>
      <c r="AA290" s="74">
        <v>0</v>
      </c>
      <c r="AB290" s="74">
        <v>0</v>
      </c>
      <c r="AC290" s="74">
        <v>0</v>
      </c>
      <c r="AD290" s="74">
        <v>0</v>
      </c>
      <c r="AE290" s="32">
        <v>0</v>
      </c>
      <c r="AF290" s="32">
        <f t="shared" si="70"/>
        <v>187.3638</v>
      </c>
      <c r="AG290" s="32">
        <f t="shared" si="78"/>
        <v>4849.4160000000002</v>
      </c>
      <c r="AH290" s="32">
        <f t="shared" si="71"/>
        <v>11600.24</v>
      </c>
      <c r="AI290" s="32">
        <f t="shared" si="72"/>
        <v>24167.166666666664</v>
      </c>
      <c r="AJ290" s="32">
        <v>5510.7</v>
      </c>
      <c r="AK290" s="32">
        <f t="shared" si="73"/>
        <v>5510.7</v>
      </c>
      <c r="AL290" s="32">
        <v>876.2</v>
      </c>
      <c r="AM290" s="32">
        <f t="shared" si="74"/>
        <v>1450.03</v>
      </c>
      <c r="AN290" s="32">
        <f t="shared" si="75"/>
        <v>2416.7166666666667</v>
      </c>
      <c r="AO290" s="32">
        <f t="shared" si="76"/>
        <v>7250.15</v>
      </c>
      <c r="AP290" s="32">
        <f t="shared" si="77"/>
        <v>4350.09</v>
      </c>
      <c r="AQ290" s="32">
        <v>3580.6</v>
      </c>
      <c r="AR290" s="32"/>
      <c r="AS290" s="74"/>
      <c r="AT290" s="32"/>
      <c r="AU290" s="32"/>
      <c r="AV290" s="32"/>
      <c r="AW290" s="32"/>
      <c r="AX290" s="32"/>
      <c r="AY290" s="76">
        <f t="shared" si="79"/>
        <v>311655.88293333328</v>
      </c>
      <c r="AZ290" s="78"/>
      <c r="BA290" s="7"/>
      <c r="BB290" s="7"/>
    </row>
    <row r="291" spans="1:54" s="59" customFormat="1" x14ac:dyDescent="0.2">
      <c r="A291" s="24">
        <f t="shared" si="80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72">
        <v>38626</v>
      </c>
      <c r="G291" s="24"/>
      <c r="H291" s="71">
        <v>26</v>
      </c>
      <c r="I291" s="24" t="s">
        <v>102</v>
      </c>
      <c r="J291" s="70" t="s">
        <v>103</v>
      </c>
      <c r="K291" s="73" t="s">
        <v>70</v>
      </c>
      <c r="L291" s="70" t="s">
        <v>113</v>
      </c>
      <c r="M291" s="74">
        <v>9527.7000000000007</v>
      </c>
      <c r="N291" s="32"/>
      <c r="O291" s="32">
        <f t="shared" si="65"/>
        <v>9527.7000000000007</v>
      </c>
      <c r="P291" s="74">
        <v>709.8</v>
      </c>
      <c r="Q291" s="32"/>
      <c r="R291" s="32"/>
      <c r="S291" s="33">
        <f t="shared" si="66"/>
        <v>1667.3475000000001</v>
      </c>
      <c r="T291" s="32">
        <f t="shared" si="67"/>
        <v>285.83100000000002</v>
      </c>
      <c r="U291" s="75">
        <f t="shared" si="68"/>
        <v>720.2940000000001</v>
      </c>
      <c r="V291" s="32">
        <f t="shared" si="69"/>
        <v>190.55400000000003</v>
      </c>
      <c r="W291" s="74">
        <v>2477.1999999999998</v>
      </c>
      <c r="X291" s="74">
        <v>343.2</v>
      </c>
      <c r="Y291" s="74">
        <v>49.4</v>
      </c>
      <c r="Z291" s="74">
        <v>585.78</v>
      </c>
      <c r="AA291" s="74">
        <v>0</v>
      </c>
      <c r="AB291" s="74">
        <v>0</v>
      </c>
      <c r="AC291" s="74">
        <v>0</v>
      </c>
      <c r="AD291" s="74">
        <v>0</v>
      </c>
      <c r="AE291" s="32">
        <v>0</v>
      </c>
      <c r="AF291" s="32">
        <f t="shared" si="70"/>
        <v>161.97090000000003</v>
      </c>
      <c r="AG291" s="32">
        <f t="shared" si="78"/>
        <v>4192.188000000001</v>
      </c>
      <c r="AH291" s="32">
        <f t="shared" si="71"/>
        <v>9878.4800000000014</v>
      </c>
      <c r="AI291" s="32">
        <f t="shared" si="72"/>
        <v>20580.166666666672</v>
      </c>
      <c r="AJ291" s="32">
        <v>4763.8500000000004</v>
      </c>
      <c r="AK291" s="32">
        <f t="shared" si="73"/>
        <v>4763.8500000000004</v>
      </c>
      <c r="AL291" s="32">
        <v>876.2</v>
      </c>
      <c r="AM291" s="32">
        <f t="shared" si="74"/>
        <v>1234.8100000000002</v>
      </c>
      <c r="AN291" s="32">
        <f t="shared" si="75"/>
        <v>2058.0166666666669</v>
      </c>
      <c r="AO291" s="32">
        <f t="shared" si="76"/>
        <v>6174.0500000000011</v>
      </c>
      <c r="AP291" s="32">
        <f t="shared" si="77"/>
        <v>3704.4300000000007</v>
      </c>
      <c r="AQ291" s="32">
        <v>3580.6</v>
      </c>
      <c r="AR291" s="32"/>
      <c r="AS291" s="74"/>
      <c r="AT291" s="32"/>
      <c r="AU291" s="32"/>
      <c r="AV291" s="32"/>
      <c r="AW291" s="32"/>
      <c r="AX291" s="32"/>
      <c r="AY291" s="76">
        <f t="shared" si="79"/>
        <v>262435.57013333339</v>
      </c>
      <c r="AZ291" s="78"/>
      <c r="BA291" s="7"/>
      <c r="BB291" s="7"/>
    </row>
    <row r="292" spans="1:54" s="59" customFormat="1" x14ac:dyDescent="0.2">
      <c r="A292" s="24">
        <f t="shared" si="80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72">
        <v>38762</v>
      </c>
      <c r="G292" s="24"/>
      <c r="H292" s="71">
        <v>26</v>
      </c>
      <c r="I292" s="24" t="s">
        <v>102</v>
      </c>
      <c r="J292" s="70" t="s">
        <v>103</v>
      </c>
      <c r="K292" s="73" t="s">
        <v>70</v>
      </c>
      <c r="L292" s="70" t="s">
        <v>113</v>
      </c>
      <c r="M292" s="74">
        <v>9527.7000000000007</v>
      </c>
      <c r="N292" s="32"/>
      <c r="O292" s="32">
        <f t="shared" si="65"/>
        <v>9527.7000000000007</v>
      </c>
      <c r="P292" s="74">
        <v>709.8</v>
      </c>
      <c r="Q292" s="32"/>
      <c r="R292" s="32"/>
      <c r="S292" s="33">
        <f t="shared" si="66"/>
        <v>1667.3475000000001</v>
      </c>
      <c r="T292" s="32">
        <f t="shared" si="67"/>
        <v>285.83100000000002</v>
      </c>
      <c r="U292" s="75">
        <f t="shared" si="68"/>
        <v>720.2940000000001</v>
      </c>
      <c r="V292" s="32">
        <f t="shared" si="69"/>
        <v>190.55400000000003</v>
      </c>
      <c r="W292" s="74">
        <v>2477.1999999999998</v>
      </c>
      <c r="X292" s="74">
        <v>343.2</v>
      </c>
      <c r="Y292" s="74">
        <v>49.4</v>
      </c>
      <c r="Z292" s="74">
        <v>585.78</v>
      </c>
      <c r="AA292" s="74">
        <v>0</v>
      </c>
      <c r="AB292" s="74">
        <v>0</v>
      </c>
      <c r="AC292" s="74">
        <v>0</v>
      </c>
      <c r="AD292" s="74">
        <v>0</v>
      </c>
      <c r="AE292" s="32">
        <v>0</v>
      </c>
      <c r="AF292" s="32">
        <f t="shared" si="70"/>
        <v>161.97090000000003</v>
      </c>
      <c r="AG292" s="32">
        <f t="shared" si="78"/>
        <v>4192.188000000001</v>
      </c>
      <c r="AH292" s="32">
        <f t="shared" si="71"/>
        <v>9878.4800000000014</v>
      </c>
      <c r="AI292" s="32">
        <f t="shared" si="72"/>
        <v>20580.166666666672</v>
      </c>
      <c r="AJ292" s="32">
        <v>4763.8500000000004</v>
      </c>
      <c r="AK292" s="32">
        <f t="shared" si="73"/>
        <v>4763.8500000000004</v>
      </c>
      <c r="AL292" s="32">
        <v>876.2</v>
      </c>
      <c r="AM292" s="32">
        <f t="shared" si="74"/>
        <v>1234.8100000000002</v>
      </c>
      <c r="AN292" s="32">
        <f t="shared" si="75"/>
        <v>2058.0166666666669</v>
      </c>
      <c r="AO292" s="32">
        <f t="shared" si="76"/>
        <v>6174.0500000000011</v>
      </c>
      <c r="AP292" s="32">
        <f t="shared" si="77"/>
        <v>3704.4300000000007</v>
      </c>
      <c r="AQ292" s="32">
        <v>3580.6</v>
      </c>
      <c r="AR292" s="32"/>
      <c r="AS292" s="74"/>
      <c r="AT292" s="32"/>
      <c r="AU292" s="32"/>
      <c r="AV292" s="32"/>
      <c r="AW292" s="32"/>
      <c r="AX292" s="32"/>
      <c r="AY292" s="76">
        <f t="shared" si="79"/>
        <v>262435.57013333339</v>
      </c>
      <c r="AZ292" s="78"/>
      <c r="BA292" s="7"/>
      <c r="BB292" s="7"/>
    </row>
    <row r="293" spans="1:54" s="59" customFormat="1" x14ac:dyDescent="0.2">
      <c r="A293" s="24">
        <f t="shared" si="80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72">
        <v>38762</v>
      </c>
      <c r="G293" s="24"/>
      <c r="H293" s="71">
        <v>4</v>
      </c>
      <c r="I293" s="24" t="s">
        <v>102</v>
      </c>
      <c r="J293" s="70" t="s">
        <v>103</v>
      </c>
      <c r="K293" s="73" t="s">
        <v>70</v>
      </c>
      <c r="L293" s="70" t="s">
        <v>113</v>
      </c>
      <c r="M293" s="74">
        <v>1465.8</v>
      </c>
      <c r="N293" s="32"/>
      <c r="O293" s="32">
        <f t="shared" si="65"/>
        <v>1465.8</v>
      </c>
      <c r="P293" s="74">
        <v>109.2</v>
      </c>
      <c r="Q293" s="32"/>
      <c r="R293" s="32"/>
      <c r="S293" s="33">
        <f t="shared" si="66"/>
        <v>256.51499999999999</v>
      </c>
      <c r="T293" s="32">
        <f t="shared" si="67"/>
        <v>43.973999999999997</v>
      </c>
      <c r="U293" s="75">
        <f t="shared" si="68"/>
        <v>110.81400000000001</v>
      </c>
      <c r="V293" s="32">
        <f t="shared" si="69"/>
        <v>29.315999999999999</v>
      </c>
      <c r="W293" s="74">
        <v>381.1</v>
      </c>
      <c r="X293" s="74">
        <v>52.8</v>
      </c>
      <c r="Y293" s="74">
        <v>7.6</v>
      </c>
      <c r="Z293" s="74">
        <v>90.12</v>
      </c>
      <c r="AA293" s="74">
        <v>0</v>
      </c>
      <c r="AB293" s="74">
        <v>0</v>
      </c>
      <c r="AC293" s="74">
        <v>0</v>
      </c>
      <c r="AD293" s="74">
        <v>0</v>
      </c>
      <c r="AE293" s="32">
        <v>0</v>
      </c>
      <c r="AF293" s="32">
        <f t="shared" si="70"/>
        <v>24.918600000000001</v>
      </c>
      <c r="AG293" s="32">
        <f t="shared" si="78"/>
        <v>644.952</v>
      </c>
      <c r="AH293" s="32">
        <f t="shared" si="71"/>
        <v>1519.7600000000002</v>
      </c>
      <c r="AI293" s="32">
        <f t="shared" si="72"/>
        <v>3166.166666666667</v>
      </c>
      <c r="AJ293" s="32">
        <v>732.9</v>
      </c>
      <c r="AK293" s="32">
        <f t="shared" si="73"/>
        <v>732.9</v>
      </c>
      <c r="AL293" s="32">
        <v>876.2</v>
      </c>
      <c r="AM293" s="32">
        <f t="shared" si="74"/>
        <v>189.97000000000003</v>
      </c>
      <c r="AN293" s="32">
        <f t="shared" si="75"/>
        <v>316.61666666666667</v>
      </c>
      <c r="AO293" s="32">
        <f t="shared" si="76"/>
        <v>949.85</v>
      </c>
      <c r="AP293" s="32">
        <f t="shared" si="77"/>
        <v>569.91000000000008</v>
      </c>
      <c r="AQ293" s="32">
        <v>2614.85</v>
      </c>
      <c r="AR293" s="32"/>
      <c r="AS293" s="74"/>
      <c r="AT293" s="32"/>
      <c r="AU293" s="32"/>
      <c r="AV293" s="32"/>
      <c r="AW293" s="32"/>
      <c r="AX293" s="32"/>
      <c r="AY293" s="76">
        <f t="shared" si="79"/>
        <v>43179.966533333332</v>
      </c>
      <c r="AZ293" s="78"/>
      <c r="BA293" s="7"/>
      <c r="BB293" s="7"/>
    </row>
    <row r="294" spans="1:54" s="59" customFormat="1" x14ac:dyDescent="0.2">
      <c r="A294" s="24">
        <f t="shared" si="80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72">
        <v>39129</v>
      </c>
      <c r="G294" s="24"/>
      <c r="H294" s="71">
        <v>26</v>
      </c>
      <c r="I294" s="24" t="s">
        <v>102</v>
      </c>
      <c r="J294" s="70" t="s">
        <v>103</v>
      </c>
      <c r="K294" s="73" t="s">
        <v>70</v>
      </c>
      <c r="L294" s="70" t="s">
        <v>113</v>
      </c>
      <c r="M294" s="74">
        <v>9527.7000000000007</v>
      </c>
      <c r="N294" s="32"/>
      <c r="O294" s="32">
        <f t="shared" si="65"/>
        <v>9527.7000000000007</v>
      </c>
      <c r="P294" s="74">
        <v>709.8</v>
      </c>
      <c r="Q294" s="32"/>
      <c r="R294" s="32"/>
      <c r="S294" s="33">
        <f t="shared" si="66"/>
        <v>1667.3475000000001</v>
      </c>
      <c r="T294" s="32">
        <f t="shared" si="67"/>
        <v>285.83100000000002</v>
      </c>
      <c r="U294" s="75">
        <f t="shared" si="68"/>
        <v>708.86040000000003</v>
      </c>
      <c r="V294" s="32">
        <f t="shared" si="69"/>
        <v>190.55400000000003</v>
      </c>
      <c r="W294" s="74">
        <v>2286.64</v>
      </c>
      <c r="X294" s="74">
        <v>343.2</v>
      </c>
      <c r="Y294" s="74">
        <v>49.4</v>
      </c>
      <c r="Z294" s="74">
        <v>585.78</v>
      </c>
      <c r="AA294" s="74">
        <v>0</v>
      </c>
      <c r="AB294" s="74">
        <v>0</v>
      </c>
      <c r="AC294" s="74">
        <v>0</v>
      </c>
      <c r="AD294" s="74">
        <v>0</v>
      </c>
      <c r="AE294" s="32">
        <v>0</v>
      </c>
      <c r="AF294" s="32">
        <f t="shared" si="70"/>
        <v>161.97090000000003</v>
      </c>
      <c r="AG294" s="32">
        <f t="shared" si="78"/>
        <v>4192.188000000001</v>
      </c>
      <c r="AH294" s="32">
        <f t="shared" si="71"/>
        <v>9726.0320000000011</v>
      </c>
      <c r="AI294" s="32">
        <f t="shared" si="72"/>
        <v>20262.566666666669</v>
      </c>
      <c r="AJ294" s="32">
        <v>4763.8500000000004</v>
      </c>
      <c r="AK294" s="32">
        <f t="shared" si="73"/>
        <v>4763.8500000000004</v>
      </c>
      <c r="AL294" s="32">
        <v>876.2</v>
      </c>
      <c r="AM294" s="32">
        <f t="shared" si="74"/>
        <v>1215.7540000000001</v>
      </c>
      <c r="AN294" s="32">
        <f t="shared" si="75"/>
        <v>2026.2566666666669</v>
      </c>
      <c r="AO294" s="32">
        <f t="shared" si="76"/>
        <v>6078.77</v>
      </c>
      <c r="AP294" s="32">
        <f t="shared" si="77"/>
        <v>3647.2620000000006</v>
      </c>
      <c r="AQ294" s="32">
        <v>3580.6</v>
      </c>
      <c r="AR294" s="32"/>
      <c r="AS294" s="74"/>
      <c r="AT294" s="32"/>
      <c r="AU294" s="32"/>
      <c r="AV294" s="32"/>
      <c r="AW294" s="32"/>
      <c r="AX294" s="32"/>
      <c r="AY294" s="76">
        <f t="shared" si="79"/>
        <v>259338.33493333333</v>
      </c>
      <c r="AZ294" s="78"/>
      <c r="BA294" s="7"/>
      <c r="BB294" s="7"/>
    </row>
    <row r="295" spans="1:54" s="59" customFormat="1" x14ac:dyDescent="0.2">
      <c r="A295" s="24">
        <f t="shared" si="80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72">
        <v>39129</v>
      </c>
      <c r="G295" s="24"/>
      <c r="H295" s="71">
        <v>26</v>
      </c>
      <c r="I295" s="24" t="s">
        <v>102</v>
      </c>
      <c r="J295" s="70" t="s">
        <v>103</v>
      </c>
      <c r="K295" s="73" t="s">
        <v>70</v>
      </c>
      <c r="L295" s="70" t="s">
        <v>113</v>
      </c>
      <c r="M295" s="74">
        <v>9527.7000000000007</v>
      </c>
      <c r="N295" s="32"/>
      <c r="O295" s="32">
        <f t="shared" si="65"/>
        <v>9527.7000000000007</v>
      </c>
      <c r="P295" s="74">
        <v>709.8</v>
      </c>
      <c r="Q295" s="32"/>
      <c r="R295" s="32"/>
      <c r="S295" s="33">
        <f t="shared" si="66"/>
        <v>1667.3475000000001</v>
      </c>
      <c r="T295" s="32">
        <f t="shared" si="67"/>
        <v>285.83100000000002</v>
      </c>
      <c r="U295" s="75">
        <f t="shared" si="68"/>
        <v>708.86040000000003</v>
      </c>
      <c r="V295" s="32">
        <f t="shared" si="69"/>
        <v>190.55400000000003</v>
      </c>
      <c r="W295" s="74">
        <v>2286.64</v>
      </c>
      <c r="X295" s="74">
        <v>343.2</v>
      </c>
      <c r="Y295" s="74">
        <v>49.4</v>
      </c>
      <c r="Z295" s="74">
        <v>585.78</v>
      </c>
      <c r="AA295" s="74">
        <v>0</v>
      </c>
      <c r="AB295" s="74">
        <v>0</v>
      </c>
      <c r="AC295" s="74">
        <v>0</v>
      </c>
      <c r="AD295" s="74">
        <v>0</v>
      </c>
      <c r="AE295" s="32">
        <v>0</v>
      </c>
      <c r="AF295" s="32">
        <f t="shared" si="70"/>
        <v>161.97090000000003</v>
      </c>
      <c r="AG295" s="32">
        <f t="shared" si="78"/>
        <v>4192.188000000001</v>
      </c>
      <c r="AH295" s="32">
        <f t="shared" si="71"/>
        <v>9726.0320000000011</v>
      </c>
      <c r="AI295" s="32">
        <f t="shared" si="72"/>
        <v>20262.566666666669</v>
      </c>
      <c r="AJ295" s="32">
        <v>3149.43</v>
      </c>
      <c r="AK295" s="32">
        <f t="shared" si="73"/>
        <v>4763.8500000000004</v>
      </c>
      <c r="AL295" s="32">
        <v>876.2</v>
      </c>
      <c r="AM295" s="32">
        <f t="shared" si="74"/>
        <v>1215.7540000000001</v>
      </c>
      <c r="AN295" s="32">
        <f t="shared" si="75"/>
        <v>2026.2566666666669</v>
      </c>
      <c r="AO295" s="32">
        <f t="shared" si="76"/>
        <v>6078.77</v>
      </c>
      <c r="AP295" s="32">
        <f t="shared" si="77"/>
        <v>3647.2620000000006</v>
      </c>
      <c r="AQ295" s="32">
        <v>3580.6</v>
      </c>
      <c r="AR295" s="32"/>
      <c r="AS295" s="74"/>
      <c r="AT295" s="32"/>
      <c r="AU295" s="32"/>
      <c r="AV295" s="32"/>
      <c r="AW295" s="32"/>
      <c r="AX295" s="32"/>
      <c r="AY295" s="76">
        <f t="shared" si="79"/>
        <v>257723.91493333335</v>
      </c>
      <c r="AZ295" s="78"/>
      <c r="BA295" s="7"/>
      <c r="BB295" s="7"/>
    </row>
    <row r="296" spans="1:54" s="59" customFormat="1" x14ac:dyDescent="0.2">
      <c r="A296" s="24">
        <f t="shared" si="80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72">
        <v>39129</v>
      </c>
      <c r="G296" s="24"/>
      <c r="H296" s="71">
        <v>30</v>
      </c>
      <c r="I296" s="24" t="s">
        <v>102</v>
      </c>
      <c r="J296" s="70" t="s">
        <v>103</v>
      </c>
      <c r="K296" s="73" t="s">
        <v>70</v>
      </c>
      <c r="L296" s="70" t="s">
        <v>113</v>
      </c>
      <c r="M296" s="74">
        <v>10993.5</v>
      </c>
      <c r="N296" s="32"/>
      <c r="O296" s="32">
        <f t="shared" si="65"/>
        <v>10993.5</v>
      </c>
      <c r="P296" s="74">
        <v>819</v>
      </c>
      <c r="Q296" s="32"/>
      <c r="R296" s="32"/>
      <c r="S296" s="33">
        <f t="shared" si="66"/>
        <v>1923.8625</v>
      </c>
      <c r="T296" s="32">
        <f t="shared" si="67"/>
        <v>329.80500000000001</v>
      </c>
      <c r="U296" s="75">
        <f t="shared" si="68"/>
        <v>817.91639999999995</v>
      </c>
      <c r="V296" s="32">
        <f t="shared" si="69"/>
        <v>219.87</v>
      </c>
      <c r="W296" s="74">
        <v>2638.44</v>
      </c>
      <c r="X296" s="74">
        <v>396</v>
      </c>
      <c r="Y296" s="74">
        <v>57</v>
      </c>
      <c r="Z296" s="74">
        <v>675.9</v>
      </c>
      <c r="AA296" s="74">
        <v>0</v>
      </c>
      <c r="AB296" s="74">
        <v>0</v>
      </c>
      <c r="AC296" s="74">
        <v>0</v>
      </c>
      <c r="AD296" s="74">
        <v>0</v>
      </c>
      <c r="AE296" s="32">
        <v>0</v>
      </c>
      <c r="AF296" s="32">
        <f t="shared" si="70"/>
        <v>186.88950000000003</v>
      </c>
      <c r="AG296" s="32">
        <f t="shared" si="78"/>
        <v>4837.1400000000003</v>
      </c>
      <c r="AH296" s="32">
        <f t="shared" si="71"/>
        <v>11222.352000000001</v>
      </c>
      <c r="AI296" s="32">
        <f t="shared" si="72"/>
        <v>23379.9</v>
      </c>
      <c r="AJ296" s="32">
        <v>5496.75</v>
      </c>
      <c r="AK296" s="32">
        <f t="shared" si="73"/>
        <v>5496.75</v>
      </c>
      <c r="AL296" s="32">
        <v>876.2</v>
      </c>
      <c r="AM296" s="32">
        <f t="shared" si="74"/>
        <v>1402.7940000000001</v>
      </c>
      <c r="AN296" s="32">
        <f t="shared" si="75"/>
        <v>2337.9900000000002</v>
      </c>
      <c r="AO296" s="32">
        <f t="shared" si="76"/>
        <v>7013.97</v>
      </c>
      <c r="AP296" s="32">
        <f t="shared" si="77"/>
        <v>4208.3820000000005</v>
      </c>
      <c r="AQ296" s="32">
        <v>3580.6</v>
      </c>
      <c r="AR296" s="32"/>
      <c r="AS296" s="74"/>
      <c r="AT296" s="32"/>
      <c r="AU296" s="32"/>
      <c r="AV296" s="32"/>
      <c r="AW296" s="32"/>
      <c r="AX296" s="32"/>
      <c r="AY296" s="76">
        <f t="shared" si="79"/>
        <v>298551.02880000003</v>
      </c>
      <c r="AZ296" s="78"/>
      <c r="BA296" s="7"/>
      <c r="BB296" s="7"/>
    </row>
    <row r="297" spans="1:54" s="59" customFormat="1" x14ac:dyDescent="0.2">
      <c r="A297" s="24">
        <f t="shared" si="80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72">
        <v>39853</v>
      </c>
      <c r="G297" s="24"/>
      <c r="H297" s="71">
        <v>18</v>
      </c>
      <c r="I297" s="24" t="s">
        <v>102</v>
      </c>
      <c r="J297" s="70" t="s">
        <v>103</v>
      </c>
      <c r="K297" s="73" t="s">
        <v>70</v>
      </c>
      <c r="L297" s="70" t="s">
        <v>113</v>
      </c>
      <c r="M297" s="74">
        <v>6596.1</v>
      </c>
      <c r="N297" s="32"/>
      <c r="O297" s="32">
        <f t="shared" si="65"/>
        <v>6596.1</v>
      </c>
      <c r="P297" s="74">
        <v>491.4</v>
      </c>
      <c r="Q297" s="32"/>
      <c r="R297" s="32"/>
      <c r="S297" s="33">
        <f t="shared" si="66"/>
        <v>1154.3174999999999</v>
      </c>
      <c r="T297" s="32">
        <f t="shared" si="67"/>
        <v>197.88300000000001</v>
      </c>
      <c r="U297" s="75">
        <f t="shared" si="68"/>
        <v>474.91920000000005</v>
      </c>
      <c r="V297" s="32">
        <f t="shared" si="69"/>
        <v>131.922</v>
      </c>
      <c r="W297" s="74">
        <v>1319.22</v>
      </c>
      <c r="X297" s="74">
        <v>237.6</v>
      </c>
      <c r="Y297" s="74">
        <v>34.200000000000003</v>
      </c>
      <c r="Z297" s="74">
        <v>405.54</v>
      </c>
      <c r="AA297" s="74">
        <v>0</v>
      </c>
      <c r="AB297" s="74">
        <v>0</v>
      </c>
      <c r="AC297" s="74">
        <v>0</v>
      </c>
      <c r="AD297" s="74">
        <v>0</v>
      </c>
      <c r="AE297" s="32">
        <v>0</v>
      </c>
      <c r="AF297" s="32">
        <f t="shared" si="70"/>
        <v>112.13370000000002</v>
      </c>
      <c r="AG297" s="32">
        <f t="shared" si="78"/>
        <v>2902.2840000000001</v>
      </c>
      <c r="AH297" s="32">
        <f t="shared" si="71"/>
        <v>6522.3360000000002</v>
      </c>
      <c r="AI297" s="32">
        <f t="shared" si="72"/>
        <v>13588.2</v>
      </c>
      <c r="AJ297" s="32">
        <v>3298.05</v>
      </c>
      <c r="AK297" s="32">
        <f t="shared" si="73"/>
        <v>3298.05</v>
      </c>
      <c r="AL297" s="32">
        <v>876.2</v>
      </c>
      <c r="AM297" s="32">
        <f t="shared" si="74"/>
        <v>815.29200000000003</v>
      </c>
      <c r="AN297" s="32">
        <f t="shared" si="75"/>
        <v>1358.8200000000002</v>
      </c>
      <c r="AO297" s="32">
        <f t="shared" si="76"/>
        <v>4076.46</v>
      </c>
      <c r="AP297" s="32">
        <f t="shared" si="77"/>
        <v>2445.8760000000002</v>
      </c>
      <c r="AQ297" s="32">
        <v>2614.85</v>
      </c>
      <c r="AR297" s="32">
        <f>(M297+W297+X297)/30*20</f>
        <v>5435.2800000000007</v>
      </c>
      <c r="AS297" s="74"/>
      <c r="AT297" s="32"/>
      <c r="AU297" s="32"/>
      <c r="AV297" s="32"/>
      <c r="AW297" s="32"/>
      <c r="AX297" s="32"/>
      <c r="AY297" s="76">
        <f t="shared" si="79"/>
        <v>181094.52280000001</v>
      </c>
      <c r="AZ297" s="78"/>
      <c r="BA297" s="7"/>
      <c r="BB297" s="7"/>
    </row>
    <row r="298" spans="1:54" s="59" customFormat="1" x14ac:dyDescent="0.2">
      <c r="A298" s="24">
        <f t="shared" si="80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72">
        <v>39853</v>
      </c>
      <c r="G298" s="24"/>
      <c r="H298" s="71">
        <v>28</v>
      </c>
      <c r="I298" s="24" t="s">
        <v>102</v>
      </c>
      <c r="J298" s="70" t="s">
        <v>103</v>
      </c>
      <c r="K298" s="73" t="s">
        <v>70</v>
      </c>
      <c r="L298" s="70" t="s">
        <v>113</v>
      </c>
      <c r="M298" s="74">
        <v>10260.6</v>
      </c>
      <c r="N298" s="32"/>
      <c r="O298" s="32">
        <f t="shared" si="65"/>
        <v>10260.6</v>
      </c>
      <c r="P298" s="74">
        <v>764.4</v>
      </c>
      <c r="Q298" s="32"/>
      <c r="R298" s="32"/>
      <c r="S298" s="33">
        <f t="shared" si="66"/>
        <v>1795.605</v>
      </c>
      <c r="T298" s="32">
        <f t="shared" si="67"/>
        <v>307.81799999999998</v>
      </c>
      <c r="U298" s="75">
        <f t="shared" si="68"/>
        <v>738.7632000000001</v>
      </c>
      <c r="V298" s="32">
        <f t="shared" si="69"/>
        <v>205.21200000000002</v>
      </c>
      <c r="W298" s="74">
        <v>2052.12</v>
      </c>
      <c r="X298" s="74">
        <v>369.6</v>
      </c>
      <c r="Y298" s="74">
        <v>53.2</v>
      </c>
      <c r="Z298" s="74">
        <v>630.84</v>
      </c>
      <c r="AA298" s="74">
        <v>0</v>
      </c>
      <c r="AB298" s="74">
        <v>0</v>
      </c>
      <c r="AC298" s="74">
        <v>0</v>
      </c>
      <c r="AD298" s="74">
        <v>0</v>
      </c>
      <c r="AE298" s="32">
        <v>0</v>
      </c>
      <c r="AF298" s="32">
        <f t="shared" si="70"/>
        <v>174.43020000000001</v>
      </c>
      <c r="AG298" s="32">
        <f t="shared" si="78"/>
        <v>4514.6640000000007</v>
      </c>
      <c r="AH298" s="32">
        <f t="shared" si="71"/>
        <v>10145.856</v>
      </c>
      <c r="AI298" s="32">
        <f t="shared" si="72"/>
        <v>21137.200000000001</v>
      </c>
      <c r="AJ298" s="32">
        <v>5130.3</v>
      </c>
      <c r="AK298" s="32">
        <f t="shared" si="73"/>
        <v>5130.3</v>
      </c>
      <c r="AL298" s="32">
        <v>876.2</v>
      </c>
      <c r="AM298" s="32">
        <f t="shared" si="74"/>
        <v>1268.232</v>
      </c>
      <c r="AN298" s="32">
        <f t="shared" si="75"/>
        <v>2113.7200000000003</v>
      </c>
      <c r="AO298" s="32">
        <f t="shared" si="76"/>
        <v>6341.1600000000008</v>
      </c>
      <c r="AP298" s="32">
        <f t="shared" si="77"/>
        <v>3804.6960000000004</v>
      </c>
      <c r="AQ298" s="32">
        <v>3580.6</v>
      </c>
      <c r="AR298" s="32">
        <f>(M298+W298+X298)/30*20</f>
        <v>8454.880000000001</v>
      </c>
      <c r="AS298" s="74"/>
      <c r="AT298" s="32"/>
      <c r="AU298" s="32"/>
      <c r="AV298" s="32"/>
      <c r="AW298" s="32"/>
      <c r="AX298" s="32"/>
      <c r="AY298" s="76">
        <f t="shared" si="79"/>
        <v>280728.8688</v>
      </c>
      <c r="AZ298" s="78"/>
      <c r="BA298" s="7"/>
      <c r="BB298" s="7"/>
    </row>
    <row r="299" spans="1:54" s="59" customFormat="1" x14ac:dyDescent="0.2">
      <c r="A299" s="24">
        <f t="shared" si="80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72">
        <v>39853</v>
      </c>
      <c r="G299" s="24"/>
      <c r="H299" s="71">
        <v>15</v>
      </c>
      <c r="I299" s="24" t="s">
        <v>102</v>
      </c>
      <c r="J299" s="70" t="s">
        <v>103</v>
      </c>
      <c r="K299" s="73" t="s">
        <v>70</v>
      </c>
      <c r="L299" s="70" t="s">
        <v>113</v>
      </c>
      <c r="M299" s="74">
        <v>5496.9</v>
      </c>
      <c r="N299" s="32"/>
      <c r="O299" s="32">
        <f t="shared" si="65"/>
        <v>5496.9</v>
      </c>
      <c r="P299" s="74">
        <v>409.5</v>
      </c>
      <c r="Q299" s="32"/>
      <c r="R299" s="32"/>
      <c r="S299" s="33">
        <f t="shared" si="66"/>
        <v>961.95749999999987</v>
      </c>
      <c r="T299" s="32">
        <f t="shared" si="67"/>
        <v>164.90699999999998</v>
      </c>
      <c r="U299" s="75">
        <f t="shared" si="68"/>
        <v>395.77679999999998</v>
      </c>
      <c r="V299" s="32">
        <f t="shared" si="69"/>
        <v>109.93799999999999</v>
      </c>
      <c r="W299" s="74">
        <v>1099.3800000000001</v>
      </c>
      <c r="X299" s="74">
        <v>198</v>
      </c>
      <c r="Y299" s="74">
        <v>28.5</v>
      </c>
      <c r="Z299" s="74">
        <v>337.96</v>
      </c>
      <c r="AA299" s="74">
        <v>0</v>
      </c>
      <c r="AB299" s="74">
        <v>0</v>
      </c>
      <c r="AC299" s="74">
        <v>0</v>
      </c>
      <c r="AD299" s="74">
        <v>0</v>
      </c>
      <c r="AE299" s="32">
        <v>0</v>
      </c>
      <c r="AF299" s="32">
        <f t="shared" si="70"/>
        <v>93.447299999999998</v>
      </c>
      <c r="AG299" s="32">
        <f t="shared" si="78"/>
        <v>2418.6359999999995</v>
      </c>
      <c r="AH299" s="32">
        <f t="shared" si="71"/>
        <v>5435.424</v>
      </c>
      <c r="AI299" s="32">
        <f t="shared" si="72"/>
        <v>11323.8</v>
      </c>
      <c r="AJ299" s="32">
        <v>2748.45</v>
      </c>
      <c r="AK299" s="32">
        <f t="shared" si="73"/>
        <v>2748.45</v>
      </c>
      <c r="AL299" s="32">
        <v>876.2</v>
      </c>
      <c r="AM299" s="32">
        <f t="shared" si="74"/>
        <v>679.428</v>
      </c>
      <c r="AN299" s="32">
        <f t="shared" si="75"/>
        <v>1132.3800000000001</v>
      </c>
      <c r="AO299" s="32">
        <f t="shared" si="76"/>
        <v>3397.14</v>
      </c>
      <c r="AP299" s="32">
        <f t="shared" si="77"/>
        <v>2038.2840000000001</v>
      </c>
      <c r="AQ299" s="32">
        <v>2614.85</v>
      </c>
      <c r="AR299" s="32">
        <f>(M299+W299+X299)/30*20</f>
        <v>4529.5200000000004</v>
      </c>
      <c r="AS299" s="74"/>
      <c r="AT299" s="32"/>
      <c r="AU299" s="32"/>
      <c r="AV299" s="32"/>
      <c r="AW299" s="32"/>
      <c r="AX299" s="32"/>
      <c r="AY299" s="76">
        <f t="shared" si="79"/>
        <v>151497.76120000001</v>
      </c>
      <c r="AZ299" s="78"/>
      <c r="BA299" s="7"/>
      <c r="BB299" s="7"/>
    </row>
    <row r="300" spans="1:54" s="59" customFormat="1" x14ac:dyDescent="0.2">
      <c r="A300" s="24">
        <f t="shared" si="80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72">
        <v>39853</v>
      </c>
      <c r="G300" s="24"/>
      <c r="H300" s="71">
        <v>19</v>
      </c>
      <c r="I300" s="24" t="s">
        <v>102</v>
      </c>
      <c r="J300" s="70" t="s">
        <v>103</v>
      </c>
      <c r="K300" s="73" t="s">
        <v>70</v>
      </c>
      <c r="L300" s="70" t="s">
        <v>113</v>
      </c>
      <c r="M300" s="74">
        <v>6962.7</v>
      </c>
      <c r="N300" s="32"/>
      <c r="O300" s="32">
        <f t="shared" si="65"/>
        <v>6962.7</v>
      </c>
      <c r="P300" s="74">
        <v>518.70000000000005</v>
      </c>
      <c r="Q300" s="32"/>
      <c r="R300" s="32"/>
      <c r="S300" s="33">
        <f t="shared" si="66"/>
        <v>1218.4724999999999</v>
      </c>
      <c r="T300" s="32">
        <f t="shared" si="67"/>
        <v>208.881</v>
      </c>
      <c r="U300" s="75">
        <f t="shared" si="68"/>
        <v>501.31439999999998</v>
      </c>
      <c r="V300" s="32">
        <f t="shared" si="69"/>
        <v>139.25399999999999</v>
      </c>
      <c r="W300" s="74">
        <v>1392.54</v>
      </c>
      <c r="X300" s="74">
        <v>250.8</v>
      </c>
      <c r="Y300" s="74">
        <v>36.1</v>
      </c>
      <c r="Z300" s="74">
        <v>428.08</v>
      </c>
      <c r="AA300" s="74">
        <v>0</v>
      </c>
      <c r="AB300" s="74">
        <v>0</v>
      </c>
      <c r="AC300" s="74">
        <v>0</v>
      </c>
      <c r="AD300" s="74">
        <v>0</v>
      </c>
      <c r="AE300" s="32">
        <v>0</v>
      </c>
      <c r="AF300" s="32">
        <f t="shared" si="70"/>
        <v>118.36590000000001</v>
      </c>
      <c r="AG300" s="32">
        <f t="shared" si="78"/>
        <v>3063.5879999999997</v>
      </c>
      <c r="AH300" s="32">
        <f t="shared" si="71"/>
        <v>6884.8320000000003</v>
      </c>
      <c r="AI300" s="32">
        <f t="shared" si="72"/>
        <v>14343.4</v>
      </c>
      <c r="AJ300" s="32">
        <v>3481.35</v>
      </c>
      <c r="AK300" s="32">
        <f t="shared" si="73"/>
        <v>3481.35</v>
      </c>
      <c r="AL300" s="32">
        <v>876.2</v>
      </c>
      <c r="AM300" s="32">
        <f t="shared" si="74"/>
        <v>860.60400000000004</v>
      </c>
      <c r="AN300" s="32">
        <f t="shared" si="75"/>
        <v>1434.34</v>
      </c>
      <c r="AO300" s="32">
        <f t="shared" si="76"/>
        <v>4303.0199999999995</v>
      </c>
      <c r="AP300" s="32">
        <f t="shared" si="77"/>
        <v>2581.8119999999999</v>
      </c>
      <c r="AQ300" s="32">
        <v>2614.85</v>
      </c>
      <c r="AR300" s="32">
        <f>(M300+W300+X300)/30*20</f>
        <v>5737.36</v>
      </c>
      <c r="AS300" s="74"/>
      <c r="AT300" s="32"/>
      <c r="AU300" s="32"/>
      <c r="AV300" s="32"/>
      <c r="AW300" s="32"/>
      <c r="AX300" s="32"/>
      <c r="AY300" s="76">
        <f t="shared" si="79"/>
        <v>190965.19959999999</v>
      </c>
      <c r="AZ300" s="78"/>
      <c r="BA300" s="7"/>
      <c r="BB300" s="7"/>
    </row>
    <row r="301" spans="1:54" s="59" customFormat="1" x14ac:dyDescent="0.2">
      <c r="A301" s="24">
        <f t="shared" si="80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72">
        <v>40770</v>
      </c>
      <c r="G301" s="24"/>
      <c r="H301" s="71">
        <v>6</v>
      </c>
      <c r="I301" s="24" t="s">
        <v>102</v>
      </c>
      <c r="J301" s="70" t="s">
        <v>103</v>
      </c>
      <c r="K301" s="73" t="s">
        <v>70</v>
      </c>
      <c r="L301" s="70" t="s">
        <v>113</v>
      </c>
      <c r="M301" s="74">
        <v>2198.6999999999998</v>
      </c>
      <c r="N301" s="32"/>
      <c r="O301" s="32">
        <f t="shared" si="65"/>
        <v>2198.6999999999998</v>
      </c>
      <c r="P301" s="74">
        <v>163.80000000000001</v>
      </c>
      <c r="Q301" s="32"/>
      <c r="R301" s="32"/>
      <c r="S301" s="33">
        <f t="shared" si="66"/>
        <v>384.77249999999992</v>
      </c>
      <c r="T301" s="32">
        <f t="shared" si="67"/>
        <v>65.960999999999999</v>
      </c>
      <c r="U301" s="75">
        <f t="shared" si="68"/>
        <v>153.03</v>
      </c>
      <c r="V301" s="32">
        <f t="shared" si="69"/>
        <v>43.973999999999997</v>
      </c>
      <c r="W301" s="74">
        <v>351.8</v>
      </c>
      <c r="X301" s="74">
        <v>79.2</v>
      </c>
      <c r="Y301" s="74">
        <v>11.4</v>
      </c>
      <c r="Z301" s="74">
        <v>135.18</v>
      </c>
      <c r="AA301" s="74">
        <v>0</v>
      </c>
      <c r="AB301" s="74">
        <v>0</v>
      </c>
      <c r="AC301" s="74">
        <v>0</v>
      </c>
      <c r="AD301" s="74">
        <v>0</v>
      </c>
      <c r="AE301" s="32">
        <v>0</v>
      </c>
      <c r="AF301" s="32">
        <f t="shared" si="70"/>
        <v>37.377899999999997</v>
      </c>
      <c r="AG301" s="32">
        <f t="shared" si="78"/>
        <v>967.42799999999988</v>
      </c>
      <c r="AH301" s="32">
        <f t="shared" si="71"/>
        <v>2103.7600000000002</v>
      </c>
      <c r="AI301" s="32">
        <f t="shared" si="72"/>
        <v>4382.833333333333</v>
      </c>
      <c r="AJ301" s="32">
        <v>1099.3499999999999</v>
      </c>
      <c r="AK301" s="32">
        <f t="shared" si="73"/>
        <v>1099.3499999999999</v>
      </c>
      <c r="AL301" s="32">
        <v>876.2</v>
      </c>
      <c r="AM301" s="32">
        <f t="shared" si="74"/>
        <v>262.97000000000003</v>
      </c>
      <c r="AN301" s="32">
        <f t="shared" si="75"/>
        <v>438.2833333333333</v>
      </c>
      <c r="AO301" s="32">
        <f t="shared" si="76"/>
        <v>1314.85</v>
      </c>
      <c r="AP301" s="32">
        <f t="shared" si="77"/>
        <v>788.91</v>
      </c>
      <c r="AQ301" s="32">
        <v>2614.85</v>
      </c>
      <c r="AR301" s="32"/>
      <c r="AS301" s="74"/>
      <c r="AT301" s="32"/>
      <c r="AU301" s="32"/>
      <c r="AV301" s="32"/>
      <c r="AW301" s="32"/>
      <c r="AX301" s="32"/>
      <c r="AY301" s="76">
        <f t="shared" si="79"/>
        <v>59451.129466666665</v>
      </c>
      <c r="AZ301" s="78"/>
      <c r="BA301" s="7"/>
      <c r="BB301" s="7"/>
    </row>
    <row r="302" spans="1:54" s="59" customFormat="1" x14ac:dyDescent="0.2">
      <c r="A302" s="24">
        <f t="shared" si="80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72">
        <v>40770</v>
      </c>
      <c r="G302" s="24"/>
      <c r="H302" s="71">
        <v>25</v>
      </c>
      <c r="I302" s="24" t="s">
        <v>102</v>
      </c>
      <c r="J302" s="70" t="s">
        <v>103</v>
      </c>
      <c r="K302" s="73" t="s">
        <v>70</v>
      </c>
      <c r="L302" s="70" t="s">
        <v>113</v>
      </c>
      <c r="M302" s="74">
        <v>9161.4</v>
      </c>
      <c r="N302" s="32"/>
      <c r="O302" s="32">
        <f t="shared" si="65"/>
        <v>9161.4</v>
      </c>
      <c r="P302" s="74">
        <v>682.5</v>
      </c>
      <c r="Q302" s="32"/>
      <c r="R302" s="32"/>
      <c r="S302" s="33">
        <f t="shared" si="66"/>
        <v>1603.2449999999999</v>
      </c>
      <c r="T302" s="32">
        <f t="shared" si="67"/>
        <v>274.84199999999998</v>
      </c>
      <c r="U302" s="75">
        <f t="shared" si="68"/>
        <v>637.63319999999999</v>
      </c>
      <c r="V302" s="32">
        <f t="shared" si="69"/>
        <v>183.22800000000001</v>
      </c>
      <c r="W302" s="74">
        <v>1465.82</v>
      </c>
      <c r="X302" s="74">
        <v>330</v>
      </c>
      <c r="Y302" s="74">
        <v>47.5</v>
      </c>
      <c r="Z302" s="74">
        <v>563.26</v>
      </c>
      <c r="AA302" s="74">
        <v>0</v>
      </c>
      <c r="AB302" s="74">
        <v>0</v>
      </c>
      <c r="AC302" s="74">
        <v>0</v>
      </c>
      <c r="AD302" s="74">
        <v>0</v>
      </c>
      <c r="AE302" s="32">
        <v>0</v>
      </c>
      <c r="AF302" s="32">
        <f t="shared" si="70"/>
        <v>155.74379999999999</v>
      </c>
      <c r="AG302" s="32">
        <f t="shared" si="78"/>
        <v>4031.0160000000001</v>
      </c>
      <c r="AH302" s="32">
        <f t="shared" si="71"/>
        <v>8765.7759999999998</v>
      </c>
      <c r="AI302" s="32">
        <f t="shared" si="72"/>
        <v>18262.033333333333</v>
      </c>
      <c r="AJ302" s="32">
        <v>4580.7</v>
      </c>
      <c r="AK302" s="32">
        <f t="shared" si="73"/>
        <v>4580.7</v>
      </c>
      <c r="AL302" s="32">
        <v>876.2</v>
      </c>
      <c r="AM302" s="32">
        <f t="shared" si="74"/>
        <v>1095.722</v>
      </c>
      <c r="AN302" s="32">
        <f t="shared" si="75"/>
        <v>1826.2033333333331</v>
      </c>
      <c r="AO302" s="32">
        <f t="shared" si="76"/>
        <v>5478.61</v>
      </c>
      <c r="AP302" s="32">
        <f t="shared" si="77"/>
        <v>3287.1659999999997</v>
      </c>
      <c r="AQ302" s="32">
        <v>3580.6</v>
      </c>
      <c r="AR302" s="32"/>
      <c r="AS302" s="74"/>
      <c r="AT302" s="32"/>
      <c r="AU302" s="32"/>
      <c r="AV302" s="32"/>
      <c r="AW302" s="32"/>
      <c r="AX302" s="32"/>
      <c r="AY302" s="76">
        <f t="shared" si="79"/>
        <v>237626.79066666667</v>
      </c>
      <c r="AZ302" s="78"/>
      <c r="BA302" s="7"/>
      <c r="BB302" s="7"/>
    </row>
    <row r="303" spans="1:54" s="59" customFormat="1" x14ac:dyDescent="0.2">
      <c r="A303" s="24">
        <f t="shared" si="80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72">
        <v>40770</v>
      </c>
      <c r="G303" s="24"/>
      <c r="H303" s="71">
        <v>37</v>
      </c>
      <c r="I303" s="24" t="s">
        <v>102</v>
      </c>
      <c r="J303" s="70" t="s">
        <v>103</v>
      </c>
      <c r="K303" s="73" t="s">
        <v>70</v>
      </c>
      <c r="L303" s="70" t="s">
        <v>113</v>
      </c>
      <c r="M303" s="74">
        <v>13558.8</v>
      </c>
      <c r="N303" s="32"/>
      <c r="O303" s="32">
        <f t="shared" si="65"/>
        <v>13558.8</v>
      </c>
      <c r="P303" s="74">
        <v>1010.1</v>
      </c>
      <c r="Q303" s="32"/>
      <c r="R303" s="32"/>
      <c r="S303" s="33">
        <f t="shared" si="66"/>
        <v>2372.7899999999995</v>
      </c>
      <c r="T303" s="32">
        <f t="shared" si="67"/>
        <v>406.76399999999995</v>
      </c>
      <c r="U303" s="75">
        <f t="shared" si="68"/>
        <v>943.69199999999989</v>
      </c>
      <c r="V303" s="32">
        <f t="shared" si="69"/>
        <v>271.17599999999999</v>
      </c>
      <c r="W303" s="74">
        <v>2169.4</v>
      </c>
      <c r="X303" s="74">
        <v>488.4</v>
      </c>
      <c r="Y303" s="74">
        <v>70.3</v>
      </c>
      <c r="Z303" s="74">
        <v>833.62</v>
      </c>
      <c r="AA303" s="74">
        <v>0</v>
      </c>
      <c r="AB303" s="74">
        <v>0</v>
      </c>
      <c r="AC303" s="74">
        <v>0</v>
      </c>
      <c r="AD303" s="74">
        <v>0</v>
      </c>
      <c r="AE303" s="32">
        <v>0</v>
      </c>
      <c r="AF303" s="32">
        <f t="shared" si="70"/>
        <v>230.49960000000002</v>
      </c>
      <c r="AG303" s="32">
        <f t="shared" si="78"/>
        <v>5965.8719999999994</v>
      </c>
      <c r="AH303" s="32">
        <f t="shared" si="71"/>
        <v>12973.279999999999</v>
      </c>
      <c r="AI303" s="32">
        <f t="shared" si="72"/>
        <v>27027.666666666664</v>
      </c>
      <c r="AJ303" s="32">
        <v>6779.4</v>
      </c>
      <c r="AK303" s="32">
        <f t="shared" si="73"/>
        <v>6779.4</v>
      </c>
      <c r="AL303" s="32">
        <v>876.2</v>
      </c>
      <c r="AM303" s="32">
        <f t="shared" si="74"/>
        <v>1621.6599999999999</v>
      </c>
      <c r="AN303" s="32">
        <f t="shared" si="75"/>
        <v>2702.7666666666664</v>
      </c>
      <c r="AO303" s="32">
        <f t="shared" si="76"/>
        <v>8108.2999999999993</v>
      </c>
      <c r="AP303" s="32">
        <f t="shared" si="77"/>
        <v>4864.9799999999996</v>
      </c>
      <c r="AQ303" s="32">
        <v>3580.6</v>
      </c>
      <c r="AR303" s="32"/>
      <c r="AS303" s="74"/>
      <c r="AT303" s="32"/>
      <c r="AU303" s="32"/>
      <c r="AV303" s="32"/>
      <c r="AW303" s="32"/>
      <c r="AX303" s="32"/>
      <c r="AY303" s="76">
        <f t="shared" si="79"/>
        <v>349546.62453333329</v>
      </c>
      <c r="AZ303" s="78"/>
      <c r="BA303" s="7"/>
      <c r="BB303" s="7"/>
    </row>
    <row r="304" spans="1:54" s="59" customFormat="1" x14ac:dyDescent="0.2">
      <c r="A304" s="24">
        <f t="shared" si="80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72">
        <v>41680</v>
      </c>
      <c r="G304" s="24"/>
      <c r="H304" s="71">
        <v>18</v>
      </c>
      <c r="I304" s="24" t="s">
        <v>102</v>
      </c>
      <c r="J304" s="70" t="s">
        <v>103</v>
      </c>
      <c r="K304" s="73" t="s">
        <v>70</v>
      </c>
      <c r="L304" s="70" t="s">
        <v>113</v>
      </c>
      <c r="M304" s="74">
        <v>6596.1</v>
      </c>
      <c r="N304" s="32"/>
      <c r="O304" s="32">
        <f t="shared" si="65"/>
        <v>6596.1</v>
      </c>
      <c r="P304" s="74">
        <v>491.4</v>
      </c>
      <c r="Q304" s="32"/>
      <c r="R304" s="32"/>
      <c r="S304" s="33">
        <f t="shared" si="66"/>
        <v>1154.3174999999999</v>
      </c>
      <c r="T304" s="32">
        <f t="shared" si="67"/>
        <v>197.88300000000001</v>
      </c>
      <c r="U304" s="75">
        <f t="shared" si="68"/>
        <v>435.34320000000002</v>
      </c>
      <c r="V304" s="32">
        <f t="shared" si="69"/>
        <v>131.922</v>
      </c>
      <c r="W304" s="74">
        <v>659.62</v>
      </c>
      <c r="X304" s="74">
        <v>237.6</v>
      </c>
      <c r="Y304" s="74">
        <v>34.200000000000003</v>
      </c>
      <c r="Z304" s="74">
        <v>405.54</v>
      </c>
      <c r="AA304" s="74">
        <v>0</v>
      </c>
      <c r="AB304" s="74">
        <v>0</v>
      </c>
      <c r="AC304" s="74">
        <v>0</v>
      </c>
      <c r="AD304" s="74">
        <v>0</v>
      </c>
      <c r="AE304" s="32">
        <v>0</v>
      </c>
      <c r="AF304" s="32">
        <f t="shared" si="70"/>
        <v>112.13370000000002</v>
      </c>
      <c r="AG304" s="32">
        <f t="shared" si="78"/>
        <v>2902.2840000000001</v>
      </c>
      <c r="AH304" s="32">
        <f t="shared" si="71"/>
        <v>5994.6560000000009</v>
      </c>
      <c r="AI304" s="32">
        <f t="shared" si="72"/>
        <v>12488.866666666669</v>
      </c>
      <c r="AJ304" s="32">
        <v>3298.05</v>
      </c>
      <c r="AK304" s="32">
        <f t="shared" si="73"/>
        <v>3298.05</v>
      </c>
      <c r="AL304" s="32">
        <v>876.2</v>
      </c>
      <c r="AM304" s="32">
        <f t="shared" si="74"/>
        <v>749.33200000000011</v>
      </c>
      <c r="AN304" s="32">
        <f t="shared" si="75"/>
        <v>1248.8866666666668</v>
      </c>
      <c r="AO304" s="32">
        <f t="shared" si="76"/>
        <v>3746.6600000000003</v>
      </c>
      <c r="AP304" s="32">
        <f t="shared" si="77"/>
        <v>2247.9960000000001</v>
      </c>
      <c r="AQ304" s="32">
        <v>2614.85</v>
      </c>
      <c r="AR304" s="32"/>
      <c r="AS304" s="74"/>
      <c r="AT304" s="32"/>
      <c r="AU304" s="32"/>
      <c r="AV304" s="32"/>
      <c r="AW304" s="32"/>
      <c r="AX304" s="32"/>
      <c r="AY304" s="76">
        <f t="shared" si="79"/>
        <v>164938.54413333337</v>
      </c>
      <c r="AZ304" s="78"/>
      <c r="BA304" s="7"/>
      <c r="BB304" s="7"/>
    </row>
    <row r="305" spans="1:54" s="59" customFormat="1" x14ac:dyDescent="0.2">
      <c r="A305" s="24">
        <f t="shared" si="80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72">
        <v>42969</v>
      </c>
      <c r="G305" s="24"/>
      <c r="H305" s="71">
        <v>20</v>
      </c>
      <c r="I305" s="24" t="s">
        <v>102</v>
      </c>
      <c r="J305" s="70" t="s">
        <v>103</v>
      </c>
      <c r="K305" s="73" t="s">
        <v>70</v>
      </c>
      <c r="L305" s="70" t="s">
        <v>113</v>
      </c>
      <c r="M305" s="74">
        <v>7329</v>
      </c>
      <c r="N305" s="32"/>
      <c r="O305" s="32">
        <f t="shared" si="65"/>
        <v>7329</v>
      </c>
      <c r="P305" s="74">
        <v>546</v>
      </c>
      <c r="Q305" s="32"/>
      <c r="R305" s="32"/>
      <c r="S305" s="33">
        <f t="shared" si="66"/>
        <v>1282.5749999999998</v>
      </c>
      <c r="T305" s="32">
        <f t="shared" si="67"/>
        <v>219.87</v>
      </c>
      <c r="U305" s="75">
        <f t="shared" si="68"/>
        <v>439.74</v>
      </c>
      <c r="V305" s="32">
        <f t="shared" si="69"/>
        <v>146.58000000000001</v>
      </c>
      <c r="W305" s="74">
        <v>0</v>
      </c>
      <c r="X305" s="74">
        <v>264</v>
      </c>
      <c r="Y305" s="74">
        <v>38</v>
      </c>
      <c r="Z305" s="74">
        <v>450.6</v>
      </c>
      <c r="AA305" s="74">
        <v>0</v>
      </c>
      <c r="AB305" s="74">
        <v>0</v>
      </c>
      <c r="AC305" s="74">
        <v>0</v>
      </c>
      <c r="AD305" s="74">
        <v>0</v>
      </c>
      <c r="AE305" s="32">
        <v>0</v>
      </c>
      <c r="AF305" s="32">
        <f t="shared" si="70"/>
        <v>124.593</v>
      </c>
      <c r="AG305" s="32">
        <f t="shared" si="78"/>
        <v>3224.76</v>
      </c>
      <c r="AH305" s="32">
        <f t="shared" si="71"/>
        <v>6074.4</v>
      </c>
      <c r="AI305" s="32">
        <f t="shared" si="72"/>
        <v>12655</v>
      </c>
      <c r="AJ305" s="32">
        <v>3664.5</v>
      </c>
      <c r="AK305" s="32">
        <f t="shared" si="73"/>
        <v>3664.5</v>
      </c>
      <c r="AL305" s="32">
        <v>876.2</v>
      </c>
      <c r="AM305" s="32">
        <f t="shared" si="74"/>
        <v>759.3</v>
      </c>
      <c r="AN305" s="32">
        <f t="shared" si="75"/>
        <v>1265.5</v>
      </c>
      <c r="AO305" s="32">
        <f t="shared" si="76"/>
        <v>3796.5</v>
      </c>
      <c r="AP305" s="32">
        <f t="shared" si="77"/>
        <v>2277.9</v>
      </c>
      <c r="AQ305" s="32">
        <v>3580.6</v>
      </c>
      <c r="AR305" s="32"/>
      <c r="AS305" s="74"/>
      <c r="AT305" s="32"/>
      <c r="AU305" s="32"/>
      <c r="AV305" s="32"/>
      <c r="AW305" s="32"/>
      <c r="AX305" s="32"/>
      <c r="AY305" s="76">
        <f t="shared" si="79"/>
        <v>171930.65600000002</v>
      </c>
      <c r="AZ305" s="78"/>
      <c r="BA305" s="7"/>
      <c r="BB305" s="7"/>
    </row>
    <row r="306" spans="1:54" s="59" customFormat="1" x14ac:dyDescent="0.2">
      <c r="A306" s="24">
        <f t="shared" si="80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72">
        <v>43696</v>
      </c>
      <c r="G306" s="24"/>
      <c r="H306" s="71">
        <v>6</v>
      </c>
      <c r="I306" s="24" t="s">
        <v>102</v>
      </c>
      <c r="J306" s="70" t="s">
        <v>103</v>
      </c>
      <c r="K306" s="73" t="s">
        <v>70</v>
      </c>
      <c r="L306" s="70" t="s">
        <v>113</v>
      </c>
      <c r="M306" s="74">
        <v>2198.6999999999998</v>
      </c>
      <c r="N306" s="32"/>
      <c r="O306" s="32">
        <f t="shared" si="65"/>
        <v>2198.6999999999998</v>
      </c>
      <c r="P306" s="74">
        <v>163.80000000000001</v>
      </c>
      <c r="Q306" s="32"/>
      <c r="R306" s="32"/>
      <c r="S306" s="33">
        <f t="shared" si="66"/>
        <v>384.77249999999992</v>
      </c>
      <c r="T306" s="32">
        <f t="shared" si="67"/>
        <v>65.960999999999999</v>
      </c>
      <c r="U306" s="75">
        <f t="shared" si="68"/>
        <v>131.922</v>
      </c>
      <c r="V306" s="32">
        <f t="shared" si="69"/>
        <v>43.973999999999997</v>
      </c>
      <c r="W306" s="74">
        <v>0</v>
      </c>
      <c r="X306" s="74">
        <v>79.2</v>
      </c>
      <c r="Y306" s="74">
        <v>11.4</v>
      </c>
      <c r="Z306" s="74">
        <v>135.18</v>
      </c>
      <c r="AA306" s="74">
        <v>0</v>
      </c>
      <c r="AB306" s="74">
        <v>0</v>
      </c>
      <c r="AC306" s="74">
        <v>0</v>
      </c>
      <c r="AD306" s="74">
        <v>0</v>
      </c>
      <c r="AE306" s="32">
        <v>0</v>
      </c>
      <c r="AF306" s="32">
        <f t="shared" si="70"/>
        <v>37.377899999999997</v>
      </c>
      <c r="AG306" s="32">
        <f t="shared" si="78"/>
        <v>967.42799999999988</v>
      </c>
      <c r="AH306" s="32">
        <f t="shared" si="71"/>
        <v>1822.3199999999997</v>
      </c>
      <c r="AI306" s="32">
        <f t="shared" si="72"/>
        <v>3796.4999999999995</v>
      </c>
      <c r="AJ306" s="32">
        <v>122.15</v>
      </c>
      <c r="AK306" s="32">
        <f t="shared" si="73"/>
        <v>1099.3499999999999</v>
      </c>
      <c r="AL306" s="32">
        <v>876.2</v>
      </c>
      <c r="AM306" s="32">
        <f t="shared" si="74"/>
        <v>227.78999999999996</v>
      </c>
      <c r="AN306" s="32">
        <f t="shared" si="75"/>
        <v>379.65</v>
      </c>
      <c r="AO306" s="32">
        <f t="shared" si="76"/>
        <v>1138.9499999999998</v>
      </c>
      <c r="AP306" s="32">
        <f t="shared" si="77"/>
        <v>683.36999999999989</v>
      </c>
      <c r="AQ306" s="32">
        <v>2614.85</v>
      </c>
      <c r="AR306" s="32"/>
      <c r="AS306" s="74"/>
      <c r="AT306" s="32"/>
      <c r="AU306" s="32"/>
      <c r="AV306" s="32"/>
      <c r="AW306" s="32"/>
      <c r="AX306" s="32"/>
      <c r="AY306" s="76">
        <f t="shared" si="79"/>
        <v>52756.006799999996</v>
      </c>
      <c r="AZ306" s="78"/>
      <c r="BA306" s="7"/>
      <c r="BB306" s="7"/>
    </row>
    <row r="307" spans="1:54" s="59" customFormat="1" x14ac:dyDescent="0.2">
      <c r="A307" s="24">
        <f t="shared" si="80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72">
        <v>43707</v>
      </c>
      <c r="G307" s="24"/>
      <c r="H307" s="71">
        <v>12</v>
      </c>
      <c r="I307" s="24" t="s">
        <v>102</v>
      </c>
      <c r="J307" s="70" t="s">
        <v>103</v>
      </c>
      <c r="K307" s="73" t="s">
        <v>70</v>
      </c>
      <c r="L307" s="70" t="s">
        <v>113</v>
      </c>
      <c r="M307" s="74">
        <v>4397.3999999999996</v>
      </c>
      <c r="N307" s="32"/>
      <c r="O307" s="32">
        <f t="shared" si="65"/>
        <v>4397.3999999999996</v>
      </c>
      <c r="P307" s="74">
        <v>327.60000000000002</v>
      </c>
      <c r="Q307" s="32"/>
      <c r="R307" s="32"/>
      <c r="S307" s="33">
        <f t="shared" si="66"/>
        <v>769.54499999999985</v>
      </c>
      <c r="T307" s="32">
        <f t="shared" si="67"/>
        <v>131.922</v>
      </c>
      <c r="U307" s="75">
        <f t="shared" si="68"/>
        <v>263.84399999999999</v>
      </c>
      <c r="V307" s="32">
        <f t="shared" si="69"/>
        <v>87.947999999999993</v>
      </c>
      <c r="W307" s="74">
        <v>0</v>
      </c>
      <c r="X307" s="74">
        <v>158.4</v>
      </c>
      <c r="Y307" s="74">
        <v>22.8</v>
      </c>
      <c r="Z307" s="74">
        <v>270.36</v>
      </c>
      <c r="AA307" s="74">
        <v>0</v>
      </c>
      <c r="AB307" s="74">
        <v>0</v>
      </c>
      <c r="AC307" s="74">
        <v>0</v>
      </c>
      <c r="AD307" s="74">
        <v>0</v>
      </c>
      <c r="AE307" s="32">
        <v>0</v>
      </c>
      <c r="AF307" s="32">
        <f t="shared" si="70"/>
        <v>74.755799999999994</v>
      </c>
      <c r="AG307" s="32">
        <f t="shared" si="78"/>
        <v>1934.8559999999998</v>
      </c>
      <c r="AH307" s="32">
        <f t="shared" si="71"/>
        <v>3644.6399999999994</v>
      </c>
      <c r="AI307" s="32">
        <f t="shared" si="72"/>
        <v>7592.9999999999991</v>
      </c>
      <c r="AJ307" s="32">
        <v>177.12</v>
      </c>
      <c r="AK307" s="32">
        <f t="shared" si="73"/>
        <v>2198.6999999999998</v>
      </c>
      <c r="AL307" s="32">
        <v>876.2</v>
      </c>
      <c r="AM307" s="32">
        <f t="shared" si="74"/>
        <v>455.57999999999993</v>
      </c>
      <c r="AN307" s="32">
        <f t="shared" si="75"/>
        <v>759.3</v>
      </c>
      <c r="AO307" s="32">
        <f t="shared" si="76"/>
        <v>2277.8999999999996</v>
      </c>
      <c r="AP307" s="32">
        <f t="shared" si="77"/>
        <v>1366.7399999999998</v>
      </c>
      <c r="AQ307" s="32">
        <v>2614.85</v>
      </c>
      <c r="AR307" s="32"/>
      <c r="AS307" s="74"/>
      <c r="AT307" s="32"/>
      <c r="AU307" s="32"/>
      <c r="AV307" s="32"/>
      <c r="AW307" s="32"/>
      <c r="AX307" s="32"/>
      <c r="AY307" s="76">
        <f t="shared" si="79"/>
        <v>101953.7836</v>
      </c>
      <c r="AZ307" s="78"/>
      <c r="BA307" s="7"/>
      <c r="BB307" s="7"/>
    </row>
    <row r="308" spans="1:54" s="59" customFormat="1" x14ac:dyDescent="0.2">
      <c r="A308" s="24">
        <f t="shared" si="80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72">
        <v>36039</v>
      </c>
      <c r="G308" s="24"/>
      <c r="H308" s="71">
        <v>28</v>
      </c>
      <c r="I308" s="24" t="s">
        <v>102</v>
      </c>
      <c r="J308" s="70" t="s">
        <v>134</v>
      </c>
      <c r="K308" s="73" t="s">
        <v>71</v>
      </c>
      <c r="L308" s="70" t="s">
        <v>114</v>
      </c>
      <c r="M308" s="74">
        <v>19515</v>
      </c>
      <c r="N308" s="32"/>
      <c r="O308" s="32">
        <f t="shared" si="65"/>
        <v>19515</v>
      </c>
      <c r="P308" s="74">
        <v>1309.4000000000001</v>
      </c>
      <c r="Q308" s="32"/>
      <c r="R308" s="32"/>
      <c r="S308" s="33">
        <f t="shared" si="66"/>
        <v>3415.125</v>
      </c>
      <c r="T308" s="32">
        <f t="shared" si="67"/>
        <v>585.44999999999993</v>
      </c>
      <c r="U308" s="75">
        <f t="shared" si="68"/>
        <v>1668.5327999999997</v>
      </c>
      <c r="V308" s="32">
        <f t="shared" si="69"/>
        <v>390.3</v>
      </c>
      <c r="W308" s="74">
        <v>8293.8799999999992</v>
      </c>
      <c r="X308" s="74">
        <v>645.20000000000005</v>
      </c>
      <c r="Y308" s="74">
        <v>97.26</v>
      </c>
      <c r="Z308" s="74">
        <v>91.84</v>
      </c>
      <c r="AA308" s="74">
        <v>0</v>
      </c>
      <c r="AB308" s="74">
        <v>0</v>
      </c>
      <c r="AC308" s="74">
        <v>0</v>
      </c>
      <c r="AD308" s="74">
        <v>0</v>
      </c>
      <c r="AE308" s="32">
        <v>4656.92</v>
      </c>
      <c r="AF308" s="32">
        <f t="shared" si="70"/>
        <v>331.755</v>
      </c>
      <c r="AG308" s="32">
        <f t="shared" si="78"/>
        <v>8586.6</v>
      </c>
      <c r="AH308" s="32">
        <f t="shared" si="71"/>
        <v>22763.263999999996</v>
      </c>
      <c r="AI308" s="32">
        <f t="shared" si="72"/>
        <v>47423.46666666666</v>
      </c>
      <c r="AJ308" s="32">
        <v>9757.5</v>
      </c>
      <c r="AK308" s="32">
        <f t="shared" si="73"/>
        <v>9757.5</v>
      </c>
      <c r="AL308" s="32">
        <v>876.2</v>
      </c>
      <c r="AM308" s="32">
        <f t="shared" si="74"/>
        <v>2845.4079999999994</v>
      </c>
      <c r="AN308" s="32">
        <f t="shared" si="75"/>
        <v>4742.3466666666664</v>
      </c>
      <c r="AO308" s="32">
        <f t="shared" si="76"/>
        <v>14227.039999999999</v>
      </c>
      <c r="AP308" s="32">
        <f t="shared" si="77"/>
        <v>8536.2239999999983</v>
      </c>
      <c r="AQ308" s="32">
        <v>3580.6</v>
      </c>
      <c r="AR308" s="32"/>
      <c r="AS308" s="74"/>
      <c r="AT308" s="32"/>
      <c r="AU308" s="32"/>
      <c r="AV308" s="32"/>
      <c r="AW308" s="32"/>
      <c r="AX308" s="32"/>
      <c r="AY308" s="76">
        <f t="shared" si="79"/>
        <v>625104.10293333326</v>
      </c>
      <c r="AZ308" s="78"/>
      <c r="BA308" s="7"/>
      <c r="BB308" s="7"/>
    </row>
    <row r="309" spans="1:54" s="59" customFormat="1" x14ac:dyDescent="0.2">
      <c r="A309" s="24">
        <f t="shared" si="80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72">
        <v>36039</v>
      </c>
      <c r="G309" s="24"/>
      <c r="H309" s="71">
        <v>30</v>
      </c>
      <c r="I309" s="24" t="s">
        <v>102</v>
      </c>
      <c r="J309" s="70" t="s">
        <v>134</v>
      </c>
      <c r="K309" s="73" t="s">
        <v>71</v>
      </c>
      <c r="L309" s="70" t="s">
        <v>114</v>
      </c>
      <c r="M309" s="74">
        <v>20574</v>
      </c>
      <c r="N309" s="32"/>
      <c r="O309" s="32">
        <f t="shared" si="65"/>
        <v>20574</v>
      </c>
      <c r="P309" s="74">
        <v>1364</v>
      </c>
      <c r="Q309" s="32"/>
      <c r="R309" s="32"/>
      <c r="S309" s="33">
        <f t="shared" si="66"/>
        <v>3600.45</v>
      </c>
      <c r="T309" s="32">
        <f t="shared" si="67"/>
        <v>617.22</v>
      </c>
      <c r="U309" s="75">
        <f t="shared" si="68"/>
        <v>1759.0775999999998</v>
      </c>
      <c r="V309" s="32">
        <f t="shared" si="69"/>
        <v>411.48</v>
      </c>
      <c r="W309" s="74">
        <v>8743.9599999999991</v>
      </c>
      <c r="X309" s="74">
        <v>686.3</v>
      </c>
      <c r="Y309" s="74">
        <v>103.16</v>
      </c>
      <c r="Z309" s="74">
        <v>98.4</v>
      </c>
      <c r="AA309" s="74">
        <v>0</v>
      </c>
      <c r="AB309" s="74">
        <v>0</v>
      </c>
      <c r="AC309" s="74">
        <v>0</v>
      </c>
      <c r="AD309" s="74">
        <v>0</v>
      </c>
      <c r="AE309" s="32">
        <v>0</v>
      </c>
      <c r="AF309" s="32">
        <f t="shared" si="70"/>
        <v>349.75800000000004</v>
      </c>
      <c r="AG309" s="32">
        <f t="shared" si="78"/>
        <v>9052.5600000000013</v>
      </c>
      <c r="AH309" s="32">
        <f t="shared" si="71"/>
        <v>24003.407999999999</v>
      </c>
      <c r="AI309" s="32">
        <f t="shared" si="72"/>
        <v>50007.1</v>
      </c>
      <c r="AJ309" s="32">
        <v>10287</v>
      </c>
      <c r="AK309" s="32">
        <f t="shared" si="73"/>
        <v>10287</v>
      </c>
      <c r="AL309" s="32">
        <v>876.2</v>
      </c>
      <c r="AM309" s="32">
        <f t="shared" si="74"/>
        <v>3000.4259999999999</v>
      </c>
      <c r="AN309" s="32">
        <f t="shared" si="75"/>
        <v>5000.71</v>
      </c>
      <c r="AO309" s="32">
        <f t="shared" si="76"/>
        <v>15002.13</v>
      </c>
      <c r="AP309" s="32">
        <f t="shared" si="77"/>
        <v>9001.2780000000002</v>
      </c>
      <c r="AQ309" s="32">
        <v>3580.6</v>
      </c>
      <c r="AR309" s="32"/>
      <c r="AS309" s="74"/>
      <c r="AT309" s="32"/>
      <c r="AU309" s="32"/>
      <c r="AV309" s="32"/>
      <c r="AW309" s="32"/>
      <c r="AX309" s="32"/>
      <c r="AY309" s="76">
        <f t="shared" si="79"/>
        <v>599792.07920000015</v>
      </c>
      <c r="AZ309" s="78"/>
      <c r="BA309" s="7"/>
      <c r="BB309" s="7"/>
    </row>
    <row r="310" spans="1:54" s="59" customFormat="1" x14ac:dyDescent="0.2">
      <c r="A310" s="24">
        <f t="shared" si="80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72">
        <v>36938</v>
      </c>
      <c r="G310" s="24"/>
      <c r="H310" s="71">
        <v>40</v>
      </c>
      <c r="I310" s="24" t="s">
        <v>102</v>
      </c>
      <c r="J310" s="70" t="s">
        <v>103</v>
      </c>
      <c r="K310" s="73" t="s">
        <v>71</v>
      </c>
      <c r="L310" s="70" t="s">
        <v>114</v>
      </c>
      <c r="M310" s="74">
        <v>17685.900000000001</v>
      </c>
      <c r="N310" s="32"/>
      <c r="O310" s="32">
        <f t="shared" si="65"/>
        <v>17685.900000000001</v>
      </c>
      <c r="P310" s="74">
        <v>1092</v>
      </c>
      <c r="Q310" s="32"/>
      <c r="R310" s="32"/>
      <c r="S310" s="33">
        <f t="shared" si="66"/>
        <v>3095.0325000000003</v>
      </c>
      <c r="T310" s="32">
        <f t="shared" si="67"/>
        <v>530.577</v>
      </c>
      <c r="U310" s="75">
        <f t="shared" si="68"/>
        <v>1443.1691999999998</v>
      </c>
      <c r="V310" s="32">
        <f t="shared" si="69"/>
        <v>353.71800000000002</v>
      </c>
      <c r="W310" s="74">
        <v>6366.92</v>
      </c>
      <c r="X310" s="74">
        <v>654</v>
      </c>
      <c r="Y310" s="74">
        <v>94</v>
      </c>
      <c r="Z310" s="74">
        <v>131.19999999999999</v>
      </c>
      <c r="AA310" s="74">
        <v>0</v>
      </c>
      <c r="AB310" s="74">
        <v>0</v>
      </c>
      <c r="AC310" s="74">
        <v>0</v>
      </c>
      <c r="AD310" s="74">
        <v>0</v>
      </c>
      <c r="AE310" s="32">
        <v>0</v>
      </c>
      <c r="AF310" s="32">
        <f t="shared" si="70"/>
        <v>300.66030000000006</v>
      </c>
      <c r="AG310" s="32">
        <f t="shared" si="78"/>
        <v>7781.7960000000003</v>
      </c>
      <c r="AH310" s="32">
        <f t="shared" si="71"/>
        <v>19765.455999999998</v>
      </c>
      <c r="AI310" s="32">
        <f t="shared" si="72"/>
        <v>41178.033333333333</v>
      </c>
      <c r="AJ310" s="32">
        <v>8842.9500000000007</v>
      </c>
      <c r="AK310" s="32">
        <f t="shared" si="73"/>
        <v>8842.9500000000007</v>
      </c>
      <c r="AL310" s="32">
        <v>876.2</v>
      </c>
      <c r="AM310" s="32">
        <f t="shared" si="74"/>
        <v>2470.6819999999998</v>
      </c>
      <c r="AN310" s="32">
        <f t="shared" si="75"/>
        <v>4117.8033333333333</v>
      </c>
      <c r="AO310" s="32">
        <f t="shared" si="76"/>
        <v>12353.41</v>
      </c>
      <c r="AP310" s="32">
        <f t="shared" si="77"/>
        <v>7412.0459999999994</v>
      </c>
      <c r="AQ310" s="32">
        <v>6139.45</v>
      </c>
      <c r="AR310" s="32"/>
      <c r="AS310" s="74"/>
      <c r="AT310" s="32"/>
      <c r="AU310" s="32"/>
      <c r="AV310" s="32"/>
      <c r="AW310" s="32"/>
      <c r="AX310" s="32"/>
      <c r="AY310" s="76">
        <f t="shared" si="79"/>
        <v>500746.90066666674</v>
      </c>
      <c r="AZ310" s="78"/>
      <c r="BA310" s="7"/>
      <c r="BB310" s="7"/>
    </row>
    <row r="311" spans="1:54" s="59" customFormat="1" x14ac:dyDescent="0.2">
      <c r="A311" s="24">
        <f t="shared" si="80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72">
        <v>36220</v>
      </c>
      <c r="G311" s="24"/>
      <c r="H311" s="71">
        <v>32</v>
      </c>
      <c r="I311" s="24" t="s">
        <v>102</v>
      </c>
      <c r="J311" s="70" t="s">
        <v>134</v>
      </c>
      <c r="K311" s="73" t="s">
        <v>71</v>
      </c>
      <c r="L311" s="70" t="s">
        <v>114</v>
      </c>
      <c r="M311" s="74">
        <v>22332.6</v>
      </c>
      <c r="N311" s="32"/>
      <c r="O311" s="32">
        <f t="shared" si="65"/>
        <v>22332.6</v>
      </c>
      <c r="P311" s="74">
        <v>1418.6</v>
      </c>
      <c r="Q311" s="32"/>
      <c r="R311" s="32"/>
      <c r="S311" s="33">
        <f t="shared" si="66"/>
        <v>3908.2049999999995</v>
      </c>
      <c r="T311" s="32">
        <f t="shared" si="67"/>
        <v>669.97799999999995</v>
      </c>
      <c r="U311" s="75">
        <f t="shared" si="68"/>
        <v>1875.9384</v>
      </c>
      <c r="V311" s="32">
        <f t="shared" si="69"/>
        <v>446.65199999999999</v>
      </c>
      <c r="W311" s="74">
        <v>8933.0400000000009</v>
      </c>
      <c r="X311" s="74">
        <v>761</v>
      </c>
      <c r="Y311" s="74">
        <v>113.86</v>
      </c>
      <c r="Z311" s="74">
        <v>104.96</v>
      </c>
      <c r="AA311" s="74">
        <v>0</v>
      </c>
      <c r="AB311" s="74">
        <v>0</v>
      </c>
      <c r="AC311" s="74">
        <v>0</v>
      </c>
      <c r="AD311" s="74">
        <v>0</v>
      </c>
      <c r="AE311" s="32">
        <v>0</v>
      </c>
      <c r="AF311" s="32">
        <f t="shared" si="70"/>
        <v>379.6542</v>
      </c>
      <c r="AG311" s="32">
        <f t="shared" si="78"/>
        <v>9826.3439999999991</v>
      </c>
      <c r="AH311" s="32">
        <f t="shared" si="71"/>
        <v>25621.311999999998</v>
      </c>
      <c r="AI311" s="32">
        <f t="shared" si="72"/>
        <v>53377.73333333333</v>
      </c>
      <c r="AJ311" s="32">
        <v>11166.3</v>
      </c>
      <c r="AK311" s="32">
        <f t="shared" si="73"/>
        <v>11166.3</v>
      </c>
      <c r="AL311" s="32">
        <v>876.2</v>
      </c>
      <c r="AM311" s="32">
        <f t="shared" si="74"/>
        <v>3202.6639999999998</v>
      </c>
      <c r="AN311" s="32">
        <f t="shared" si="75"/>
        <v>5337.7733333333335</v>
      </c>
      <c r="AO311" s="32">
        <f t="shared" si="76"/>
        <v>16013.32</v>
      </c>
      <c r="AP311" s="32">
        <f t="shared" si="77"/>
        <v>9607.9920000000002</v>
      </c>
      <c r="AQ311" s="32">
        <v>3580.6</v>
      </c>
      <c r="AR311" s="32">
        <f>(M311+W311+X311)/30*40</f>
        <v>42702.186666666668</v>
      </c>
      <c r="AS311" s="74"/>
      <c r="AT311" s="32"/>
      <c r="AU311" s="32"/>
      <c r="AV311" s="32"/>
      <c r="AW311" s="32"/>
      <c r="AX311" s="32"/>
      <c r="AY311" s="76">
        <f t="shared" si="79"/>
        <v>683812.57653333328</v>
      </c>
      <c r="AZ311" s="78"/>
      <c r="BA311" s="7"/>
      <c r="BB311" s="7"/>
    </row>
    <row r="312" spans="1:54" s="59" customFormat="1" x14ac:dyDescent="0.2">
      <c r="A312" s="24">
        <f t="shared" si="80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72">
        <v>36938</v>
      </c>
      <c r="G312" s="24"/>
      <c r="H312" s="71">
        <v>20</v>
      </c>
      <c r="I312" s="24" t="s">
        <v>102</v>
      </c>
      <c r="J312" s="70" t="s">
        <v>133</v>
      </c>
      <c r="K312" s="73" t="s">
        <v>71</v>
      </c>
      <c r="L312" s="70" t="s">
        <v>114</v>
      </c>
      <c r="M312" s="74">
        <v>12630</v>
      </c>
      <c r="N312" s="32"/>
      <c r="O312" s="32">
        <f t="shared" si="65"/>
        <v>12630</v>
      </c>
      <c r="P312" s="74">
        <v>1091</v>
      </c>
      <c r="Q312" s="32"/>
      <c r="R312" s="32"/>
      <c r="S312" s="33">
        <f t="shared" si="66"/>
        <v>2210.25</v>
      </c>
      <c r="T312" s="32">
        <f t="shared" si="67"/>
        <v>378.9</v>
      </c>
      <c r="U312" s="75">
        <f t="shared" si="68"/>
        <v>1030.6079999999999</v>
      </c>
      <c r="V312" s="32">
        <f t="shared" si="69"/>
        <v>252.6</v>
      </c>
      <c r="W312" s="74">
        <v>4546.8</v>
      </c>
      <c r="X312" s="74">
        <v>421.06</v>
      </c>
      <c r="Y312" s="74">
        <v>60.3</v>
      </c>
      <c r="Z312" s="74">
        <v>65.599999999999994</v>
      </c>
      <c r="AA312" s="74">
        <v>0</v>
      </c>
      <c r="AB312" s="74">
        <v>0</v>
      </c>
      <c r="AC312" s="74">
        <v>0</v>
      </c>
      <c r="AD312" s="74">
        <v>0</v>
      </c>
      <c r="AE312" s="32">
        <v>0</v>
      </c>
      <c r="AF312" s="32">
        <f t="shared" si="70"/>
        <v>214.71</v>
      </c>
      <c r="AG312" s="32">
        <f t="shared" si="78"/>
        <v>5557.2</v>
      </c>
      <c r="AH312" s="32">
        <f t="shared" si="71"/>
        <v>14078.288</v>
      </c>
      <c r="AI312" s="32">
        <f t="shared" si="72"/>
        <v>29329.766666666666</v>
      </c>
      <c r="AJ312" s="32">
        <v>1017.42</v>
      </c>
      <c r="AK312" s="32">
        <f t="shared" si="73"/>
        <v>6315</v>
      </c>
      <c r="AL312" s="32">
        <v>876.2</v>
      </c>
      <c r="AM312" s="32">
        <f t="shared" si="74"/>
        <v>1759.7860000000001</v>
      </c>
      <c r="AN312" s="32">
        <f t="shared" si="75"/>
        <v>2932.9766666666665</v>
      </c>
      <c r="AO312" s="32">
        <f t="shared" si="76"/>
        <v>8798.93</v>
      </c>
      <c r="AP312" s="32">
        <f t="shared" si="77"/>
        <v>5279.3580000000002</v>
      </c>
      <c r="AQ312" s="32">
        <v>3580.6</v>
      </c>
      <c r="AR312" s="32"/>
      <c r="AS312" s="74"/>
      <c r="AT312" s="32"/>
      <c r="AU312" s="32"/>
      <c r="AV312" s="32"/>
      <c r="AW312" s="32"/>
      <c r="AX312" s="32"/>
      <c r="AY312" s="76">
        <f t="shared" si="79"/>
        <v>354347.46133333328</v>
      </c>
      <c r="AZ312" s="78"/>
      <c r="BA312" s="7"/>
      <c r="BB312" s="7"/>
    </row>
    <row r="313" spans="1:54" s="59" customFormat="1" x14ac:dyDescent="0.2">
      <c r="A313" s="24">
        <f t="shared" si="80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72">
        <v>36572</v>
      </c>
      <c r="G313" s="24"/>
      <c r="H313" s="71">
        <v>15</v>
      </c>
      <c r="I313" s="24" t="s">
        <v>102</v>
      </c>
      <c r="J313" s="70" t="s">
        <v>103</v>
      </c>
      <c r="K313" s="73" t="s">
        <v>71</v>
      </c>
      <c r="L313" s="70" t="s">
        <v>114</v>
      </c>
      <c r="M313" s="74">
        <v>6632.4</v>
      </c>
      <c r="N313" s="32"/>
      <c r="O313" s="32">
        <f t="shared" si="65"/>
        <v>6632.4</v>
      </c>
      <c r="P313" s="74">
        <v>409.5</v>
      </c>
      <c r="Q313" s="32"/>
      <c r="R313" s="32"/>
      <c r="S313" s="33">
        <f t="shared" si="66"/>
        <v>1160.6699999999998</v>
      </c>
      <c r="T313" s="32">
        <f t="shared" si="67"/>
        <v>198.97199999999998</v>
      </c>
      <c r="U313" s="75">
        <f t="shared" si="68"/>
        <v>549.16319999999996</v>
      </c>
      <c r="V313" s="32">
        <f t="shared" si="69"/>
        <v>132.648</v>
      </c>
      <c r="W313" s="74">
        <v>2520.3200000000002</v>
      </c>
      <c r="X313" s="74">
        <v>245.26</v>
      </c>
      <c r="Y313" s="74">
        <v>35.26</v>
      </c>
      <c r="Z313" s="74">
        <v>49.2</v>
      </c>
      <c r="AA313" s="74">
        <v>0</v>
      </c>
      <c r="AB313" s="74">
        <v>0</v>
      </c>
      <c r="AC313" s="74">
        <v>0</v>
      </c>
      <c r="AD313" s="74">
        <v>0</v>
      </c>
      <c r="AE313" s="32">
        <v>0</v>
      </c>
      <c r="AF313" s="32">
        <f t="shared" si="70"/>
        <v>112.7508</v>
      </c>
      <c r="AG313" s="32">
        <f t="shared" si="78"/>
        <v>2918.2559999999999</v>
      </c>
      <c r="AH313" s="32">
        <f t="shared" si="71"/>
        <v>7518.3839999999991</v>
      </c>
      <c r="AI313" s="32">
        <f t="shared" si="72"/>
        <v>15663.299999999997</v>
      </c>
      <c r="AJ313" s="32">
        <v>3316.2</v>
      </c>
      <c r="AK313" s="32">
        <f t="shared" si="73"/>
        <v>3316.2</v>
      </c>
      <c r="AL313" s="32">
        <v>876.2</v>
      </c>
      <c r="AM313" s="32">
        <f t="shared" si="74"/>
        <v>939.79799999999989</v>
      </c>
      <c r="AN313" s="32">
        <f t="shared" si="75"/>
        <v>1566.33</v>
      </c>
      <c r="AO313" s="32">
        <f t="shared" si="76"/>
        <v>4698.99</v>
      </c>
      <c r="AP313" s="32">
        <f t="shared" si="77"/>
        <v>2819.3939999999998</v>
      </c>
      <c r="AQ313" s="32">
        <v>2614.85</v>
      </c>
      <c r="AR313" s="32"/>
      <c r="AS313" s="74"/>
      <c r="AT313" s="32"/>
      <c r="AU313" s="32"/>
      <c r="AV313" s="32"/>
      <c r="AW313" s="32"/>
      <c r="AX313" s="32"/>
      <c r="AY313" s="76">
        <f t="shared" si="79"/>
        <v>190801.63</v>
      </c>
      <c r="AZ313" s="78"/>
      <c r="BA313" s="7"/>
      <c r="BB313" s="7"/>
    </row>
    <row r="314" spans="1:54" s="59" customFormat="1" x14ac:dyDescent="0.2">
      <c r="A314" s="24">
        <f t="shared" si="80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72">
        <v>36938</v>
      </c>
      <c r="G314" s="24"/>
      <c r="H314" s="71">
        <v>33</v>
      </c>
      <c r="I314" s="24" t="s">
        <v>102</v>
      </c>
      <c r="J314" s="70" t="s">
        <v>103</v>
      </c>
      <c r="K314" s="73" t="s">
        <v>71</v>
      </c>
      <c r="L314" s="70" t="s">
        <v>114</v>
      </c>
      <c r="M314" s="74">
        <v>14591.1</v>
      </c>
      <c r="N314" s="32"/>
      <c r="O314" s="32">
        <f t="shared" si="65"/>
        <v>14591.1</v>
      </c>
      <c r="P314" s="74">
        <v>900.9</v>
      </c>
      <c r="Q314" s="32"/>
      <c r="R314" s="32"/>
      <c r="S314" s="33">
        <f t="shared" si="66"/>
        <v>2553.4425000000001</v>
      </c>
      <c r="T314" s="32">
        <f t="shared" si="67"/>
        <v>437.733</v>
      </c>
      <c r="U314" s="75">
        <f t="shared" si="68"/>
        <v>1190.634</v>
      </c>
      <c r="V314" s="32">
        <f t="shared" si="69"/>
        <v>291.822</v>
      </c>
      <c r="W314" s="74">
        <v>5252.8</v>
      </c>
      <c r="X314" s="74">
        <v>539.55999999999995</v>
      </c>
      <c r="Y314" s="74">
        <v>77.540000000000006</v>
      </c>
      <c r="Z314" s="74">
        <v>108.24</v>
      </c>
      <c r="AA314" s="74">
        <v>0</v>
      </c>
      <c r="AB314" s="74">
        <v>0</v>
      </c>
      <c r="AC314" s="74">
        <v>0</v>
      </c>
      <c r="AD314" s="74">
        <v>0</v>
      </c>
      <c r="AE314" s="32">
        <v>0</v>
      </c>
      <c r="AF314" s="32">
        <f t="shared" si="70"/>
        <v>248.04870000000003</v>
      </c>
      <c r="AG314" s="32">
        <f t="shared" si="78"/>
        <v>6420.0839999999998</v>
      </c>
      <c r="AH314" s="32">
        <f t="shared" si="71"/>
        <v>16306.768000000004</v>
      </c>
      <c r="AI314" s="32">
        <f t="shared" si="72"/>
        <v>33972.433333333342</v>
      </c>
      <c r="AJ314" s="32">
        <v>7295.55</v>
      </c>
      <c r="AK314" s="32">
        <f t="shared" si="73"/>
        <v>7295.55</v>
      </c>
      <c r="AL314" s="32">
        <v>876.2</v>
      </c>
      <c r="AM314" s="32">
        <f t="shared" si="74"/>
        <v>2038.3460000000005</v>
      </c>
      <c r="AN314" s="32">
        <f t="shared" si="75"/>
        <v>3397.2433333333338</v>
      </c>
      <c r="AO314" s="32">
        <f t="shared" si="76"/>
        <v>10191.730000000001</v>
      </c>
      <c r="AP314" s="32">
        <f t="shared" si="77"/>
        <v>6115.0380000000014</v>
      </c>
      <c r="AQ314" s="32">
        <v>3580.6</v>
      </c>
      <c r="AR314" s="32"/>
      <c r="AS314" s="74"/>
      <c r="AT314" s="32"/>
      <c r="AU314" s="32"/>
      <c r="AV314" s="32"/>
      <c r="AW314" s="32"/>
      <c r="AX314" s="32"/>
      <c r="AY314" s="76">
        <f t="shared" si="79"/>
        <v>411791.38506666676</v>
      </c>
      <c r="AZ314" s="78"/>
      <c r="BA314" s="7"/>
      <c r="BB314" s="7"/>
    </row>
    <row r="315" spans="1:54" s="59" customFormat="1" x14ac:dyDescent="0.2">
      <c r="A315" s="24">
        <f t="shared" si="80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72">
        <v>36938</v>
      </c>
      <c r="G315" s="24"/>
      <c r="H315" s="71">
        <v>32</v>
      </c>
      <c r="I315" s="24" t="s">
        <v>102</v>
      </c>
      <c r="J315" s="70" t="s">
        <v>137</v>
      </c>
      <c r="K315" s="73" t="s">
        <v>71</v>
      </c>
      <c r="L315" s="70" t="s">
        <v>114</v>
      </c>
      <c r="M315" s="74">
        <v>15033.9</v>
      </c>
      <c r="N315" s="32"/>
      <c r="O315" s="32">
        <f t="shared" si="65"/>
        <v>15033.9</v>
      </c>
      <c r="P315" s="74">
        <v>1418.6</v>
      </c>
      <c r="Q315" s="32"/>
      <c r="R315" s="32"/>
      <c r="S315" s="33">
        <f t="shared" si="66"/>
        <v>2630.9324999999999</v>
      </c>
      <c r="T315" s="32">
        <f t="shared" si="67"/>
        <v>451.017</v>
      </c>
      <c r="U315" s="75">
        <f t="shared" si="68"/>
        <v>1226.7659999999998</v>
      </c>
      <c r="V315" s="32">
        <f t="shared" si="69"/>
        <v>300.678</v>
      </c>
      <c r="W315" s="74">
        <v>5412.2</v>
      </c>
      <c r="X315" s="74">
        <v>545.1</v>
      </c>
      <c r="Y315" s="74">
        <v>74.86</v>
      </c>
      <c r="Z315" s="74">
        <v>104.96</v>
      </c>
      <c r="AA315" s="74">
        <v>0</v>
      </c>
      <c r="AB315" s="74">
        <v>0</v>
      </c>
      <c r="AC315" s="74">
        <v>0</v>
      </c>
      <c r="AD315" s="74">
        <v>0</v>
      </c>
      <c r="AE315" s="32">
        <v>0</v>
      </c>
      <c r="AF315" s="32">
        <f t="shared" si="70"/>
        <v>255.5763</v>
      </c>
      <c r="AG315" s="32">
        <f t="shared" si="78"/>
        <v>6614.9160000000002</v>
      </c>
      <c r="AH315" s="32">
        <f t="shared" si="71"/>
        <v>16792.96</v>
      </c>
      <c r="AI315" s="32">
        <f t="shared" si="72"/>
        <v>34985.333333333328</v>
      </c>
      <c r="AJ315" s="32">
        <v>7516.95</v>
      </c>
      <c r="AK315" s="32">
        <f t="shared" si="73"/>
        <v>7516.95</v>
      </c>
      <c r="AL315" s="32">
        <v>876.2</v>
      </c>
      <c r="AM315" s="32">
        <f t="shared" si="74"/>
        <v>2099.12</v>
      </c>
      <c r="AN315" s="32">
        <f t="shared" si="75"/>
        <v>3498.5333333333328</v>
      </c>
      <c r="AO315" s="32">
        <f t="shared" si="76"/>
        <v>10495.599999999999</v>
      </c>
      <c r="AP315" s="32">
        <f t="shared" si="77"/>
        <v>6297.36</v>
      </c>
      <c r="AQ315" s="32">
        <v>3580.6</v>
      </c>
      <c r="AR315" s="32"/>
      <c r="AS315" s="74"/>
      <c r="AT315" s="32"/>
      <c r="AU315" s="32"/>
      <c r="AV315" s="32"/>
      <c r="AW315" s="32"/>
      <c r="AX315" s="32"/>
      <c r="AY315" s="76">
        <f t="shared" si="79"/>
        <v>429729.60026666662</v>
      </c>
      <c r="AZ315" s="78"/>
      <c r="BA315" s="7"/>
      <c r="BB315" s="7"/>
    </row>
    <row r="316" spans="1:54" s="59" customFormat="1" x14ac:dyDescent="0.2">
      <c r="A316" s="24">
        <f t="shared" si="80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72">
        <v>36938</v>
      </c>
      <c r="G316" s="24"/>
      <c r="H316" s="71">
        <v>29</v>
      </c>
      <c r="I316" s="24" t="s">
        <v>102</v>
      </c>
      <c r="J316" s="70" t="s">
        <v>107</v>
      </c>
      <c r="K316" s="73" t="s">
        <v>71</v>
      </c>
      <c r="L316" s="70" t="s">
        <v>114</v>
      </c>
      <c r="M316" s="74">
        <v>16617</v>
      </c>
      <c r="N316" s="32"/>
      <c r="O316" s="32">
        <f t="shared" si="65"/>
        <v>16617</v>
      </c>
      <c r="P316" s="74">
        <v>791.7</v>
      </c>
      <c r="Q316" s="32"/>
      <c r="R316" s="32"/>
      <c r="S316" s="33">
        <f t="shared" si="66"/>
        <v>2907.9749999999999</v>
      </c>
      <c r="T316" s="32">
        <f t="shared" si="67"/>
        <v>498.51</v>
      </c>
      <c r="U316" s="75">
        <f t="shared" si="68"/>
        <v>1355.9471999999998</v>
      </c>
      <c r="V316" s="32">
        <f t="shared" si="69"/>
        <v>332.34000000000003</v>
      </c>
      <c r="W316" s="74">
        <v>5982.12</v>
      </c>
      <c r="X316" s="74">
        <v>610.46</v>
      </c>
      <c r="Y316" s="74">
        <v>87</v>
      </c>
      <c r="Z316" s="74">
        <v>95.12</v>
      </c>
      <c r="AA316" s="74">
        <v>0</v>
      </c>
      <c r="AB316" s="74">
        <v>0</v>
      </c>
      <c r="AC316" s="74">
        <v>0</v>
      </c>
      <c r="AD316" s="74">
        <v>0</v>
      </c>
      <c r="AE316" s="32">
        <v>0</v>
      </c>
      <c r="AF316" s="32">
        <f t="shared" si="70"/>
        <v>282.48900000000003</v>
      </c>
      <c r="AG316" s="32">
        <f t="shared" si="78"/>
        <v>7311.4800000000005</v>
      </c>
      <c r="AH316" s="32">
        <f t="shared" si="71"/>
        <v>18567.663999999997</v>
      </c>
      <c r="AI316" s="32">
        <f t="shared" si="72"/>
        <v>38682.633333333331</v>
      </c>
      <c r="AJ316" s="32">
        <v>8308.5</v>
      </c>
      <c r="AK316" s="32">
        <f t="shared" si="73"/>
        <v>8308.5</v>
      </c>
      <c r="AL316" s="32">
        <v>876.2</v>
      </c>
      <c r="AM316" s="32">
        <f t="shared" si="74"/>
        <v>2320.9579999999996</v>
      </c>
      <c r="AN316" s="32">
        <f t="shared" si="75"/>
        <v>3868.2633333333333</v>
      </c>
      <c r="AO316" s="32">
        <f t="shared" si="76"/>
        <v>11604.789999999999</v>
      </c>
      <c r="AP316" s="32">
        <f t="shared" si="77"/>
        <v>6962.8739999999998</v>
      </c>
      <c r="AQ316" s="32">
        <v>3580.6</v>
      </c>
      <c r="AR316" s="32"/>
      <c r="AS316" s="74"/>
      <c r="AT316" s="32"/>
      <c r="AU316" s="32"/>
      <c r="AV316" s="32"/>
      <c r="AW316" s="32"/>
      <c r="AX316" s="32"/>
      <c r="AY316" s="76">
        <f t="shared" si="79"/>
        <v>465120.39706666657</v>
      </c>
      <c r="AZ316" s="78"/>
      <c r="BA316" s="7"/>
      <c r="BB316" s="7"/>
    </row>
    <row r="317" spans="1:54" s="59" customFormat="1" x14ac:dyDescent="0.2">
      <c r="A317" s="24">
        <f t="shared" si="80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72">
        <v>36966</v>
      </c>
      <c r="G317" s="24"/>
      <c r="H317" s="71">
        <v>40</v>
      </c>
      <c r="I317" s="24" t="s">
        <v>102</v>
      </c>
      <c r="J317" s="70" t="s">
        <v>103</v>
      </c>
      <c r="K317" s="73" t="s">
        <v>71</v>
      </c>
      <c r="L317" s="70" t="s">
        <v>114</v>
      </c>
      <c r="M317" s="74">
        <v>17685.900000000001</v>
      </c>
      <c r="N317" s="32"/>
      <c r="O317" s="32">
        <f t="shared" si="65"/>
        <v>17685.900000000001</v>
      </c>
      <c r="P317" s="74">
        <v>1092</v>
      </c>
      <c r="Q317" s="32"/>
      <c r="R317" s="32"/>
      <c r="S317" s="33">
        <f t="shared" si="66"/>
        <v>3095.0325000000003</v>
      </c>
      <c r="T317" s="32">
        <f t="shared" si="67"/>
        <v>530.577</v>
      </c>
      <c r="U317" s="75">
        <f t="shared" si="68"/>
        <v>1443.1691999999998</v>
      </c>
      <c r="V317" s="32">
        <f t="shared" si="69"/>
        <v>353.71800000000002</v>
      </c>
      <c r="W317" s="74">
        <v>6366.92</v>
      </c>
      <c r="X317" s="74">
        <v>654</v>
      </c>
      <c r="Y317" s="74">
        <v>94</v>
      </c>
      <c r="Z317" s="74">
        <v>131.19999999999999</v>
      </c>
      <c r="AA317" s="74">
        <v>0</v>
      </c>
      <c r="AB317" s="74">
        <v>0</v>
      </c>
      <c r="AC317" s="74">
        <v>0</v>
      </c>
      <c r="AD317" s="74">
        <v>0</v>
      </c>
      <c r="AE317" s="32">
        <v>0</v>
      </c>
      <c r="AF317" s="32">
        <f t="shared" si="70"/>
        <v>300.66030000000006</v>
      </c>
      <c r="AG317" s="32">
        <f t="shared" si="78"/>
        <v>7781.7960000000003</v>
      </c>
      <c r="AH317" s="32">
        <f t="shared" si="71"/>
        <v>19765.455999999998</v>
      </c>
      <c r="AI317" s="32">
        <f t="shared" si="72"/>
        <v>41178.033333333333</v>
      </c>
      <c r="AJ317" s="32">
        <v>8842.9500000000007</v>
      </c>
      <c r="AK317" s="32">
        <f t="shared" si="73"/>
        <v>8842.9500000000007</v>
      </c>
      <c r="AL317" s="32">
        <v>876.2</v>
      </c>
      <c r="AM317" s="32">
        <f t="shared" si="74"/>
        <v>2470.6819999999998</v>
      </c>
      <c r="AN317" s="32">
        <f t="shared" si="75"/>
        <v>4117.8033333333333</v>
      </c>
      <c r="AO317" s="32">
        <f t="shared" si="76"/>
        <v>12353.41</v>
      </c>
      <c r="AP317" s="32">
        <f t="shared" si="77"/>
        <v>7412.0459999999994</v>
      </c>
      <c r="AQ317" s="32">
        <v>6139.45</v>
      </c>
      <c r="AR317" s="32"/>
      <c r="AS317" s="74"/>
      <c r="AT317" s="32"/>
      <c r="AU317" s="32"/>
      <c r="AV317" s="32"/>
      <c r="AW317" s="32"/>
      <c r="AX317" s="32"/>
      <c r="AY317" s="76">
        <f t="shared" si="79"/>
        <v>500746.90066666674</v>
      </c>
      <c r="AZ317" s="78"/>
      <c r="BA317" s="7"/>
      <c r="BB317" s="7"/>
    </row>
    <row r="318" spans="1:54" s="59" customFormat="1" x14ac:dyDescent="0.2">
      <c r="A318" s="24">
        <f t="shared" si="80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72">
        <v>37298</v>
      </c>
      <c r="G318" s="24"/>
      <c r="H318" s="71">
        <v>35</v>
      </c>
      <c r="I318" s="24" t="s">
        <v>102</v>
      </c>
      <c r="J318" s="70" t="s">
        <v>133</v>
      </c>
      <c r="K318" s="73" t="s">
        <v>71</v>
      </c>
      <c r="L318" s="70" t="s">
        <v>114</v>
      </c>
      <c r="M318" s="74">
        <v>19785.599999999999</v>
      </c>
      <c r="N318" s="32"/>
      <c r="O318" s="32">
        <f t="shared" si="65"/>
        <v>19785.599999999999</v>
      </c>
      <c r="P318" s="74">
        <v>1500.5</v>
      </c>
      <c r="Q318" s="32"/>
      <c r="R318" s="32"/>
      <c r="S318" s="33">
        <f t="shared" si="66"/>
        <v>3462.4799999999996</v>
      </c>
      <c r="T318" s="32">
        <f t="shared" si="67"/>
        <v>593.56799999999998</v>
      </c>
      <c r="U318" s="75">
        <f t="shared" si="68"/>
        <v>1590.7619999999997</v>
      </c>
      <c r="V318" s="32">
        <f t="shared" si="69"/>
        <v>395.71199999999999</v>
      </c>
      <c r="W318" s="74">
        <v>6727.1</v>
      </c>
      <c r="X318" s="74">
        <v>685.1</v>
      </c>
      <c r="Y318" s="74">
        <v>98.16</v>
      </c>
      <c r="Z318" s="74">
        <v>114.8</v>
      </c>
      <c r="AA318" s="74">
        <v>0</v>
      </c>
      <c r="AB318" s="74">
        <v>0</v>
      </c>
      <c r="AC318" s="74">
        <v>0</v>
      </c>
      <c r="AD318" s="74">
        <v>1032.5</v>
      </c>
      <c r="AE318" s="32">
        <v>4079.22</v>
      </c>
      <c r="AF318" s="32">
        <f t="shared" si="70"/>
        <v>336.35520000000002</v>
      </c>
      <c r="AG318" s="32">
        <f t="shared" si="78"/>
        <v>8705.6640000000007</v>
      </c>
      <c r="AH318" s="32">
        <f t="shared" si="71"/>
        <v>21758.239999999994</v>
      </c>
      <c r="AI318" s="32">
        <f t="shared" si="72"/>
        <v>45329.666666666657</v>
      </c>
      <c r="AJ318" s="32">
        <v>9892.7999999999993</v>
      </c>
      <c r="AK318" s="32">
        <f t="shared" si="73"/>
        <v>9892.7999999999993</v>
      </c>
      <c r="AL318" s="32">
        <v>876.2</v>
      </c>
      <c r="AM318" s="32">
        <f t="shared" si="74"/>
        <v>2719.7799999999993</v>
      </c>
      <c r="AN318" s="32">
        <f t="shared" si="75"/>
        <v>4532.9666666666653</v>
      </c>
      <c r="AO318" s="32">
        <f t="shared" si="76"/>
        <v>13598.899999999998</v>
      </c>
      <c r="AP318" s="32">
        <f t="shared" si="77"/>
        <v>8159.3399999999983</v>
      </c>
      <c r="AQ318" s="32">
        <v>3580.6</v>
      </c>
      <c r="AR318" s="32"/>
      <c r="AS318" s="74"/>
      <c r="AT318" s="32"/>
      <c r="AU318" s="32"/>
      <c r="AV318" s="32"/>
      <c r="AW318" s="32"/>
      <c r="AX318" s="32"/>
      <c r="AY318" s="76">
        <f t="shared" si="79"/>
        <v>613869.24373333331</v>
      </c>
      <c r="AZ318" s="78"/>
      <c r="BA318" s="7"/>
      <c r="BB318" s="7"/>
    </row>
    <row r="319" spans="1:54" s="59" customFormat="1" x14ac:dyDescent="0.2">
      <c r="A319" s="24">
        <f t="shared" si="80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72">
        <v>37298</v>
      </c>
      <c r="G319" s="24"/>
      <c r="H319" s="71">
        <v>40</v>
      </c>
      <c r="I319" s="24" t="s">
        <v>102</v>
      </c>
      <c r="J319" s="70" t="s">
        <v>138</v>
      </c>
      <c r="K319" s="73" t="s">
        <v>71</v>
      </c>
      <c r="L319" s="70" t="s">
        <v>114</v>
      </c>
      <c r="M319" s="74">
        <v>20963.400000000001</v>
      </c>
      <c r="N319" s="32"/>
      <c r="O319" s="32">
        <f t="shared" si="65"/>
        <v>20963.400000000001</v>
      </c>
      <c r="P319" s="74">
        <v>1364</v>
      </c>
      <c r="Q319" s="32"/>
      <c r="R319" s="32"/>
      <c r="S319" s="33">
        <f t="shared" si="66"/>
        <v>3668.5949999999998</v>
      </c>
      <c r="T319" s="32">
        <f t="shared" si="67"/>
        <v>628.90200000000004</v>
      </c>
      <c r="U319" s="75">
        <f t="shared" si="68"/>
        <v>1685.4576000000002</v>
      </c>
      <c r="V319" s="32">
        <f t="shared" si="69"/>
        <v>419.26800000000003</v>
      </c>
      <c r="W319" s="74">
        <v>7127.56</v>
      </c>
      <c r="X319" s="74">
        <v>739.16</v>
      </c>
      <c r="Y319" s="74">
        <v>102.16</v>
      </c>
      <c r="Z319" s="74">
        <v>131.19999999999999</v>
      </c>
      <c r="AA319" s="74">
        <v>0</v>
      </c>
      <c r="AB319" s="74">
        <v>0</v>
      </c>
      <c r="AC319" s="74">
        <v>0</v>
      </c>
      <c r="AD319" s="74">
        <v>0</v>
      </c>
      <c r="AE319" s="32">
        <v>0</v>
      </c>
      <c r="AF319" s="32">
        <f t="shared" si="70"/>
        <v>356.37780000000004</v>
      </c>
      <c r="AG319" s="32">
        <f t="shared" si="78"/>
        <v>9223.8960000000006</v>
      </c>
      <c r="AH319" s="32">
        <f t="shared" si="71"/>
        <v>23064.096000000005</v>
      </c>
      <c r="AI319" s="32">
        <f t="shared" si="72"/>
        <v>48050.200000000004</v>
      </c>
      <c r="AJ319" s="32">
        <v>10481.700000000001</v>
      </c>
      <c r="AK319" s="32">
        <f t="shared" si="73"/>
        <v>10481.700000000001</v>
      </c>
      <c r="AL319" s="32">
        <v>876.2</v>
      </c>
      <c r="AM319" s="32">
        <f t="shared" si="74"/>
        <v>2883.0120000000006</v>
      </c>
      <c r="AN319" s="32">
        <f t="shared" si="75"/>
        <v>4805.0200000000004</v>
      </c>
      <c r="AO319" s="32">
        <f t="shared" si="76"/>
        <v>14415.060000000001</v>
      </c>
      <c r="AP319" s="32">
        <f t="shared" si="77"/>
        <v>8649.0360000000019</v>
      </c>
      <c r="AQ319" s="32">
        <v>6139.45</v>
      </c>
      <c r="AR319" s="32"/>
      <c r="AS319" s="74"/>
      <c r="AT319" s="32"/>
      <c r="AU319" s="32"/>
      <c r="AV319" s="32"/>
      <c r="AW319" s="32"/>
      <c r="AX319" s="32"/>
      <c r="AY319" s="76">
        <f t="shared" si="79"/>
        <v>585302.33480000019</v>
      </c>
      <c r="AZ319" s="78"/>
      <c r="BA319" s="7"/>
      <c r="BB319" s="7"/>
    </row>
    <row r="320" spans="1:54" s="59" customFormat="1" x14ac:dyDescent="0.2">
      <c r="A320" s="24">
        <f t="shared" si="80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72">
        <v>37487</v>
      </c>
      <c r="G320" s="24"/>
      <c r="H320" s="71">
        <v>26</v>
      </c>
      <c r="I320" s="24" t="s">
        <v>102</v>
      </c>
      <c r="J320" s="70" t="s">
        <v>139</v>
      </c>
      <c r="K320" s="73" t="s">
        <v>71</v>
      </c>
      <c r="L320" s="70" t="s">
        <v>114</v>
      </c>
      <c r="M320" s="74">
        <v>13964.7</v>
      </c>
      <c r="N320" s="32"/>
      <c r="O320" s="32">
        <f t="shared" si="65"/>
        <v>13964.7</v>
      </c>
      <c r="P320" s="74">
        <v>1254.8</v>
      </c>
      <c r="Q320" s="32"/>
      <c r="R320" s="32"/>
      <c r="S320" s="33">
        <f t="shared" si="66"/>
        <v>2443.8224999999998</v>
      </c>
      <c r="T320" s="32">
        <f t="shared" si="67"/>
        <v>418.94100000000003</v>
      </c>
      <c r="U320" s="75">
        <f t="shared" si="68"/>
        <v>1122.7619999999999</v>
      </c>
      <c r="V320" s="32">
        <f t="shared" si="69"/>
        <v>279.29400000000004</v>
      </c>
      <c r="W320" s="74">
        <v>4748</v>
      </c>
      <c r="X320" s="74">
        <v>486.06</v>
      </c>
      <c r="Y320" s="74">
        <v>67.760000000000005</v>
      </c>
      <c r="Z320" s="74">
        <v>85.28</v>
      </c>
      <c r="AA320" s="74">
        <v>0</v>
      </c>
      <c r="AB320" s="74">
        <v>0</v>
      </c>
      <c r="AC320" s="74">
        <v>0</v>
      </c>
      <c r="AD320" s="74">
        <v>0</v>
      </c>
      <c r="AE320" s="32">
        <v>0</v>
      </c>
      <c r="AF320" s="32">
        <f t="shared" si="70"/>
        <v>237.39990000000003</v>
      </c>
      <c r="AG320" s="32">
        <f t="shared" si="78"/>
        <v>6144.4680000000008</v>
      </c>
      <c r="AH320" s="32">
        <f t="shared" si="71"/>
        <v>15359.008000000002</v>
      </c>
      <c r="AI320" s="32">
        <f t="shared" si="72"/>
        <v>31997.933333333338</v>
      </c>
      <c r="AJ320" s="32">
        <v>6982.35</v>
      </c>
      <c r="AK320" s="32">
        <f t="shared" si="73"/>
        <v>6982.35</v>
      </c>
      <c r="AL320" s="32">
        <v>876.2</v>
      </c>
      <c r="AM320" s="32">
        <f t="shared" si="74"/>
        <v>1919.8760000000002</v>
      </c>
      <c r="AN320" s="32">
        <f t="shared" si="75"/>
        <v>3199.793333333334</v>
      </c>
      <c r="AO320" s="32">
        <f t="shared" si="76"/>
        <v>9599.380000000001</v>
      </c>
      <c r="AP320" s="32">
        <f t="shared" si="77"/>
        <v>5759.6280000000006</v>
      </c>
      <c r="AQ320" s="32">
        <v>3580.6</v>
      </c>
      <c r="AR320" s="32"/>
      <c r="AS320" s="74"/>
      <c r="AT320" s="32"/>
      <c r="AU320" s="32"/>
      <c r="AV320" s="32"/>
      <c r="AW320" s="32"/>
      <c r="AX320" s="32"/>
      <c r="AY320" s="76">
        <f t="shared" si="79"/>
        <v>393707.41946666664</v>
      </c>
      <c r="AZ320" s="78"/>
      <c r="BA320" s="7"/>
      <c r="BB320" s="7"/>
    </row>
    <row r="321" spans="1:54" s="59" customFormat="1" x14ac:dyDescent="0.2">
      <c r="A321" s="24">
        <f t="shared" si="80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72">
        <v>37487</v>
      </c>
      <c r="G321" s="24"/>
      <c r="H321" s="71">
        <v>20</v>
      </c>
      <c r="I321" s="24" t="s">
        <v>102</v>
      </c>
      <c r="J321" s="70" t="s">
        <v>139</v>
      </c>
      <c r="K321" s="73" t="s">
        <v>71</v>
      </c>
      <c r="L321" s="70" t="s">
        <v>114</v>
      </c>
      <c r="M321" s="74">
        <v>10946.7</v>
      </c>
      <c r="N321" s="32"/>
      <c r="O321" s="32">
        <f t="shared" si="65"/>
        <v>10946.7</v>
      </c>
      <c r="P321" s="74">
        <v>1091</v>
      </c>
      <c r="Q321" s="32"/>
      <c r="R321" s="32"/>
      <c r="S321" s="33">
        <f t="shared" si="66"/>
        <v>1915.6724999999999</v>
      </c>
      <c r="T321" s="32">
        <f t="shared" si="67"/>
        <v>328.40100000000001</v>
      </c>
      <c r="U321" s="75">
        <f t="shared" si="68"/>
        <v>880.11480000000006</v>
      </c>
      <c r="V321" s="32">
        <f t="shared" si="69"/>
        <v>218.93400000000003</v>
      </c>
      <c r="W321" s="74">
        <v>3721.88</v>
      </c>
      <c r="X321" s="74">
        <v>382.56</v>
      </c>
      <c r="Y321" s="74">
        <v>52.16</v>
      </c>
      <c r="Z321" s="74">
        <v>65.599999999999994</v>
      </c>
      <c r="AA321" s="74">
        <v>0</v>
      </c>
      <c r="AB321" s="74">
        <v>0</v>
      </c>
      <c r="AC321" s="74">
        <v>0</v>
      </c>
      <c r="AD321" s="74">
        <v>0</v>
      </c>
      <c r="AE321" s="32">
        <v>0</v>
      </c>
      <c r="AF321" s="32">
        <f t="shared" si="70"/>
        <v>186.09390000000002</v>
      </c>
      <c r="AG321" s="32">
        <f t="shared" si="78"/>
        <v>4816.5480000000007</v>
      </c>
      <c r="AH321" s="32">
        <f t="shared" si="71"/>
        <v>12040.912</v>
      </c>
      <c r="AI321" s="32">
        <f t="shared" si="72"/>
        <v>25085.233333333334</v>
      </c>
      <c r="AJ321" s="32">
        <v>5473.35</v>
      </c>
      <c r="AK321" s="32">
        <f t="shared" si="73"/>
        <v>5473.35</v>
      </c>
      <c r="AL321" s="32">
        <v>876.2</v>
      </c>
      <c r="AM321" s="32">
        <f t="shared" si="74"/>
        <v>1505.114</v>
      </c>
      <c r="AN321" s="32">
        <f t="shared" si="75"/>
        <v>2508.5233333333335</v>
      </c>
      <c r="AO321" s="32">
        <f t="shared" si="76"/>
        <v>7525.5700000000006</v>
      </c>
      <c r="AP321" s="32">
        <f t="shared" si="77"/>
        <v>4515.3420000000006</v>
      </c>
      <c r="AQ321" s="32">
        <v>3580.6</v>
      </c>
      <c r="AR321" s="32"/>
      <c r="AS321" s="74"/>
      <c r="AT321" s="32"/>
      <c r="AU321" s="32"/>
      <c r="AV321" s="32"/>
      <c r="AW321" s="32"/>
      <c r="AX321" s="32"/>
      <c r="AY321" s="76">
        <f t="shared" si="79"/>
        <v>310870.13706666662</v>
      </c>
      <c r="AZ321" s="78"/>
      <c r="BA321" s="7"/>
      <c r="BB321" s="7"/>
    </row>
    <row r="322" spans="1:54" s="59" customFormat="1" x14ac:dyDescent="0.2">
      <c r="A322" s="24">
        <f t="shared" si="80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72">
        <v>38397</v>
      </c>
      <c r="G322" s="24"/>
      <c r="H322" s="71">
        <v>37</v>
      </c>
      <c r="I322" s="24" t="s">
        <v>102</v>
      </c>
      <c r="J322" s="70" t="s">
        <v>133</v>
      </c>
      <c r="K322" s="73" t="s">
        <v>71</v>
      </c>
      <c r="L322" s="70" t="s">
        <v>114</v>
      </c>
      <c r="M322" s="74">
        <v>21062.400000000001</v>
      </c>
      <c r="N322" s="32"/>
      <c r="O322" s="32">
        <f t="shared" si="65"/>
        <v>21062.400000000001</v>
      </c>
      <c r="P322" s="74">
        <v>1555.1</v>
      </c>
      <c r="Q322" s="32"/>
      <c r="R322" s="32"/>
      <c r="S322" s="33">
        <f t="shared" si="66"/>
        <v>3685.92</v>
      </c>
      <c r="T322" s="32">
        <f t="shared" si="67"/>
        <v>631.87200000000007</v>
      </c>
      <c r="U322" s="75">
        <f t="shared" si="68"/>
        <v>1617.5927999999999</v>
      </c>
      <c r="V322" s="32">
        <f t="shared" si="69"/>
        <v>421.24800000000005</v>
      </c>
      <c r="W322" s="74">
        <v>5897.48</v>
      </c>
      <c r="X322" s="74">
        <v>731.9</v>
      </c>
      <c r="Y322" s="74">
        <v>104.8</v>
      </c>
      <c r="Z322" s="74">
        <v>121.36</v>
      </c>
      <c r="AA322" s="74">
        <v>0</v>
      </c>
      <c r="AB322" s="74">
        <v>0</v>
      </c>
      <c r="AC322" s="74">
        <v>0</v>
      </c>
      <c r="AD322" s="74">
        <v>0</v>
      </c>
      <c r="AE322" s="32">
        <v>0</v>
      </c>
      <c r="AF322" s="32">
        <f t="shared" si="70"/>
        <v>358.06080000000003</v>
      </c>
      <c r="AG322" s="32">
        <f t="shared" si="78"/>
        <v>9267.4560000000019</v>
      </c>
      <c r="AH322" s="32">
        <f t="shared" si="71"/>
        <v>22153.423999999999</v>
      </c>
      <c r="AI322" s="32">
        <f t="shared" si="72"/>
        <v>46152.966666666667</v>
      </c>
      <c r="AJ322" s="32">
        <v>10531.2</v>
      </c>
      <c r="AK322" s="32">
        <f t="shared" si="73"/>
        <v>10531.2</v>
      </c>
      <c r="AL322" s="32">
        <v>876.2</v>
      </c>
      <c r="AM322" s="32">
        <f t="shared" si="74"/>
        <v>2769.1779999999999</v>
      </c>
      <c r="AN322" s="32">
        <f t="shared" si="75"/>
        <v>4615.2966666666671</v>
      </c>
      <c r="AO322" s="32">
        <f t="shared" si="76"/>
        <v>13845.890000000001</v>
      </c>
      <c r="AP322" s="32">
        <f t="shared" si="77"/>
        <v>8307.5339999999997</v>
      </c>
      <c r="AQ322" s="32">
        <v>3580.6</v>
      </c>
      <c r="AR322" s="32"/>
      <c r="AS322" s="74"/>
      <c r="AT322" s="32"/>
      <c r="AU322" s="32"/>
      <c r="AV322" s="32"/>
      <c r="AW322" s="32"/>
      <c r="AX322" s="32"/>
      <c r="AY322" s="76">
        <f t="shared" si="79"/>
        <v>566883.7485333333</v>
      </c>
      <c r="AZ322" s="78"/>
      <c r="BA322" s="7"/>
      <c r="BB322" s="7"/>
    </row>
    <row r="323" spans="1:54" s="59" customFormat="1" x14ac:dyDescent="0.2">
      <c r="A323" s="24">
        <f t="shared" si="80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72">
        <v>37487</v>
      </c>
      <c r="G323" s="24"/>
      <c r="H323" s="71">
        <v>35</v>
      </c>
      <c r="I323" s="24" t="s">
        <v>102</v>
      </c>
      <c r="J323" s="70" t="s">
        <v>108</v>
      </c>
      <c r="K323" s="73" t="s">
        <v>71</v>
      </c>
      <c r="L323" s="70" t="s">
        <v>114</v>
      </c>
      <c r="M323" s="74">
        <v>17300.7</v>
      </c>
      <c r="N323" s="32"/>
      <c r="O323" s="32">
        <f t="shared" si="65"/>
        <v>17300.7</v>
      </c>
      <c r="P323" s="74">
        <v>955.5</v>
      </c>
      <c r="Q323" s="32"/>
      <c r="R323" s="32"/>
      <c r="S323" s="33">
        <f t="shared" si="66"/>
        <v>3027.6224999999999</v>
      </c>
      <c r="T323" s="32">
        <f t="shared" si="67"/>
        <v>519.02099999999996</v>
      </c>
      <c r="U323" s="75">
        <f t="shared" si="68"/>
        <v>1390.9764</v>
      </c>
      <c r="V323" s="32">
        <f t="shared" si="69"/>
        <v>346.01400000000001</v>
      </c>
      <c r="W323" s="74">
        <v>5882.24</v>
      </c>
      <c r="X323" s="74">
        <v>599.26</v>
      </c>
      <c r="Y323" s="74">
        <v>89.76</v>
      </c>
      <c r="Z323" s="74">
        <v>114.8</v>
      </c>
      <c r="AA323" s="74">
        <v>0</v>
      </c>
      <c r="AB323" s="74">
        <v>0</v>
      </c>
      <c r="AC323" s="74">
        <v>0</v>
      </c>
      <c r="AD323" s="74">
        <v>0</v>
      </c>
      <c r="AE323" s="32">
        <v>0</v>
      </c>
      <c r="AF323" s="32">
        <f t="shared" si="70"/>
        <v>294.11190000000005</v>
      </c>
      <c r="AG323" s="32">
        <f t="shared" si="78"/>
        <v>7612.308</v>
      </c>
      <c r="AH323" s="32">
        <f t="shared" si="71"/>
        <v>19025.760000000002</v>
      </c>
      <c r="AI323" s="32">
        <f t="shared" si="72"/>
        <v>39637</v>
      </c>
      <c r="AJ323" s="32">
        <v>8650.35</v>
      </c>
      <c r="AK323" s="32">
        <f t="shared" si="73"/>
        <v>8650.35</v>
      </c>
      <c r="AL323" s="32">
        <v>876.2</v>
      </c>
      <c r="AM323" s="32">
        <f t="shared" si="74"/>
        <v>2378.2200000000003</v>
      </c>
      <c r="AN323" s="32">
        <f t="shared" si="75"/>
        <v>3963.7</v>
      </c>
      <c r="AO323" s="32">
        <f t="shared" si="76"/>
        <v>11891.1</v>
      </c>
      <c r="AP323" s="32">
        <f t="shared" si="77"/>
        <v>7134.66</v>
      </c>
      <c r="AQ323" s="32">
        <v>3580.6</v>
      </c>
      <c r="AR323" s="32"/>
      <c r="AS323" s="74"/>
      <c r="AT323" s="32"/>
      <c r="AU323" s="32"/>
      <c r="AV323" s="32"/>
      <c r="AW323" s="32"/>
      <c r="AX323" s="32"/>
      <c r="AY323" s="76">
        <f t="shared" si="79"/>
        <v>479640.31760000001</v>
      </c>
      <c r="AZ323" s="78"/>
      <c r="BA323" s="7"/>
      <c r="BB323" s="7"/>
    </row>
    <row r="324" spans="1:54" s="59" customFormat="1" x14ac:dyDescent="0.2">
      <c r="A324" s="24">
        <f t="shared" si="80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72">
        <v>37662</v>
      </c>
      <c r="G324" s="24"/>
      <c r="H324" s="71">
        <v>40</v>
      </c>
      <c r="I324" s="24" t="s">
        <v>102</v>
      </c>
      <c r="J324" s="70" t="s">
        <v>139</v>
      </c>
      <c r="K324" s="73" t="s">
        <v>71</v>
      </c>
      <c r="L324" s="70" t="s">
        <v>114</v>
      </c>
      <c r="M324" s="74">
        <v>20215.8</v>
      </c>
      <c r="N324" s="32"/>
      <c r="O324" s="32">
        <f t="shared" si="65"/>
        <v>20215.8</v>
      </c>
      <c r="P324" s="74">
        <v>1637</v>
      </c>
      <c r="Q324" s="32"/>
      <c r="R324" s="32"/>
      <c r="S324" s="33">
        <f t="shared" si="66"/>
        <v>3537.7649999999999</v>
      </c>
      <c r="T324" s="32">
        <f t="shared" si="67"/>
        <v>606.47399999999993</v>
      </c>
      <c r="U324" s="75">
        <f t="shared" si="68"/>
        <v>1601.0916</v>
      </c>
      <c r="V324" s="32">
        <f t="shared" si="69"/>
        <v>404.31599999999997</v>
      </c>
      <c r="W324" s="74">
        <v>6469.06</v>
      </c>
      <c r="X324" s="74">
        <v>715.86</v>
      </c>
      <c r="Y324" s="74">
        <v>100.9</v>
      </c>
      <c r="Z324" s="74">
        <v>131.19999999999999</v>
      </c>
      <c r="AA324" s="74">
        <v>0</v>
      </c>
      <c r="AB324" s="74">
        <v>0</v>
      </c>
      <c r="AC324" s="74">
        <v>0</v>
      </c>
      <c r="AD324" s="74">
        <v>0</v>
      </c>
      <c r="AE324" s="32">
        <v>0</v>
      </c>
      <c r="AF324" s="32">
        <f t="shared" si="70"/>
        <v>343.66860000000003</v>
      </c>
      <c r="AG324" s="32">
        <f t="shared" si="78"/>
        <v>8894.9519999999993</v>
      </c>
      <c r="AH324" s="32">
        <f t="shared" si="71"/>
        <v>21920.576000000001</v>
      </c>
      <c r="AI324" s="32">
        <f t="shared" si="72"/>
        <v>45667.866666666669</v>
      </c>
      <c r="AJ324" s="32">
        <v>10107.9</v>
      </c>
      <c r="AK324" s="32">
        <f t="shared" si="73"/>
        <v>10107.9</v>
      </c>
      <c r="AL324" s="32">
        <v>876.2</v>
      </c>
      <c r="AM324" s="32">
        <f t="shared" si="74"/>
        <v>2740.0720000000001</v>
      </c>
      <c r="AN324" s="32">
        <f t="shared" si="75"/>
        <v>4566.7866666666669</v>
      </c>
      <c r="AO324" s="32">
        <f t="shared" si="76"/>
        <v>13700.36</v>
      </c>
      <c r="AP324" s="32">
        <f t="shared" si="77"/>
        <v>8220.2160000000003</v>
      </c>
      <c r="AQ324" s="32">
        <v>6139.45</v>
      </c>
      <c r="AR324" s="32"/>
      <c r="AS324" s="74"/>
      <c r="AT324" s="32"/>
      <c r="AU324" s="32"/>
      <c r="AV324" s="32"/>
      <c r="AW324" s="32"/>
      <c r="AX324" s="32"/>
      <c r="AY324" s="76">
        <f t="shared" si="79"/>
        <v>562099.90173333324</v>
      </c>
      <c r="AZ324" s="78"/>
      <c r="BA324" s="7"/>
      <c r="BB324" s="7"/>
    </row>
    <row r="325" spans="1:54" s="59" customFormat="1" x14ac:dyDescent="0.2">
      <c r="A325" s="24">
        <f t="shared" si="80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72">
        <v>37662</v>
      </c>
      <c r="G325" s="24"/>
      <c r="H325" s="71">
        <v>30</v>
      </c>
      <c r="I325" s="24" t="s">
        <v>102</v>
      </c>
      <c r="J325" s="70" t="s">
        <v>138</v>
      </c>
      <c r="K325" s="73" t="s">
        <v>71</v>
      </c>
      <c r="L325" s="70" t="s">
        <v>114</v>
      </c>
      <c r="M325" s="74">
        <v>16420.2</v>
      </c>
      <c r="N325" s="32"/>
      <c r="O325" s="32">
        <f t="shared" si="65"/>
        <v>16420.2</v>
      </c>
      <c r="P325" s="74">
        <v>1091</v>
      </c>
      <c r="Q325" s="32"/>
      <c r="R325" s="32"/>
      <c r="S325" s="33">
        <f t="shared" si="66"/>
        <v>2873.5349999999999</v>
      </c>
      <c r="T325" s="32">
        <f t="shared" si="67"/>
        <v>492.60599999999999</v>
      </c>
      <c r="U325" s="75">
        <f t="shared" si="68"/>
        <v>1300.4795999999999</v>
      </c>
      <c r="V325" s="32">
        <f t="shared" si="69"/>
        <v>328.404</v>
      </c>
      <c r="W325" s="74">
        <v>5254.46</v>
      </c>
      <c r="X325" s="74">
        <v>573.86</v>
      </c>
      <c r="Y325" s="74">
        <v>78.16</v>
      </c>
      <c r="Z325" s="74">
        <v>98.4</v>
      </c>
      <c r="AA325" s="74">
        <v>0</v>
      </c>
      <c r="AB325" s="74">
        <v>0</v>
      </c>
      <c r="AC325" s="74">
        <v>0</v>
      </c>
      <c r="AD325" s="74">
        <v>0</v>
      </c>
      <c r="AE325" s="32">
        <v>0</v>
      </c>
      <c r="AF325" s="32">
        <f t="shared" si="70"/>
        <v>279.14340000000004</v>
      </c>
      <c r="AG325" s="32">
        <f t="shared" si="78"/>
        <v>7224.8879999999999</v>
      </c>
      <c r="AH325" s="32">
        <f t="shared" si="71"/>
        <v>17798.815999999999</v>
      </c>
      <c r="AI325" s="32">
        <f t="shared" si="72"/>
        <v>37080.866666666669</v>
      </c>
      <c r="AJ325" s="32">
        <v>8210.1</v>
      </c>
      <c r="AK325" s="32">
        <f t="shared" si="73"/>
        <v>8210.1</v>
      </c>
      <c r="AL325" s="32">
        <v>876.2</v>
      </c>
      <c r="AM325" s="32">
        <f t="shared" si="74"/>
        <v>2224.8519999999999</v>
      </c>
      <c r="AN325" s="32">
        <f t="shared" si="75"/>
        <v>3708.086666666667</v>
      </c>
      <c r="AO325" s="32">
        <f t="shared" si="76"/>
        <v>11124.26</v>
      </c>
      <c r="AP325" s="32">
        <f t="shared" si="77"/>
        <v>6674.5560000000005</v>
      </c>
      <c r="AQ325" s="32">
        <v>3580.6</v>
      </c>
      <c r="AR325" s="32"/>
      <c r="AS325" s="74"/>
      <c r="AT325" s="32"/>
      <c r="AU325" s="32"/>
      <c r="AV325" s="32"/>
      <c r="AW325" s="32"/>
      <c r="AX325" s="32"/>
      <c r="AY325" s="76">
        <f t="shared" si="79"/>
        <v>452196.30133333337</v>
      </c>
      <c r="AZ325" s="78"/>
      <c r="BA325" s="7"/>
      <c r="BB325" s="7"/>
    </row>
    <row r="326" spans="1:54" s="59" customFormat="1" x14ac:dyDescent="0.2">
      <c r="A326" s="24">
        <f t="shared" si="80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72">
        <v>37662</v>
      </c>
      <c r="G326" s="24"/>
      <c r="H326" s="71">
        <v>24</v>
      </c>
      <c r="I326" s="24" t="s">
        <v>102</v>
      </c>
      <c r="J326" s="70" t="s">
        <v>103</v>
      </c>
      <c r="K326" s="73" t="s">
        <v>71</v>
      </c>
      <c r="L326" s="70" t="s">
        <v>114</v>
      </c>
      <c r="M326" s="74">
        <v>10611.6</v>
      </c>
      <c r="N326" s="32"/>
      <c r="O326" s="32">
        <f t="shared" ref="O326:O387" si="81">M326+N326</f>
        <v>10611.6</v>
      </c>
      <c r="P326" s="74">
        <v>655.20000000000005</v>
      </c>
      <c r="Q326" s="32"/>
      <c r="R326" s="32"/>
      <c r="S326" s="33">
        <f t="shared" si="66"/>
        <v>1857.03</v>
      </c>
      <c r="T326" s="32">
        <f t="shared" si="67"/>
        <v>318.34800000000001</v>
      </c>
      <c r="U326" s="75">
        <f t="shared" si="68"/>
        <v>840.43919999999991</v>
      </c>
      <c r="V326" s="32">
        <f t="shared" si="69"/>
        <v>212.232</v>
      </c>
      <c r="W326" s="74">
        <v>3395.72</v>
      </c>
      <c r="X326" s="74">
        <v>392.4</v>
      </c>
      <c r="Y326" s="74">
        <v>56.4</v>
      </c>
      <c r="Z326" s="74">
        <v>78.72</v>
      </c>
      <c r="AA326" s="74">
        <v>0</v>
      </c>
      <c r="AB326" s="74">
        <v>0</v>
      </c>
      <c r="AC326" s="74">
        <v>0</v>
      </c>
      <c r="AD326" s="74">
        <v>0</v>
      </c>
      <c r="AE326" s="32">
        <v>0</v>
      </c>
      <c r="AF326" s="32">
        <f t="shared" si="70"/>
        <v>180.39720000000003</v>
      </c>
      <c r="AG326" s="32">
        <f t="shared" si="78"/>
        <v>4669.1040000000003</v>
      </c>
      <c r="AH326" s="32">
        <f t="shared" si="71"/>
        <v>11519.776</v>
      </c>
      <c r="AI326" s="32">
        <f t="shared" si="72"/>
        <v>23999.533333333333</v>
      </c>
      <c r="AJ326" s="32">
        <v>5305.8</v>
      </c>
      <c r="AK326" s="32">
        <f t="shared" si="73"/>
        <v>5305.8</v>
      </c>
      <c r="AL326" s="32">
        <v>876.2</v>
      </c>
      <c r="AM326" s="32">
        <f t="shared" si="74"/>
        <v>1439.972</v>
      </c>
      <c r="AN326" s="32">
        <f t="shared" si="75"/>
        <v>2399.9533333333334</v>
      </c>
      <c r="AO326" s="32">
        <f t="shared" si="76"/>
        <v>7199.86</v>
      </c>
      <c r="AP326" s="32">
        <f t="shared" si="77"/>
        <v>4319.9160000000002</v>
      </c>
      <c r="AQ326" s="32">
        <v>3580.6</v>
      </c>
      <c r="AR326" s="32"/>
      <c r="AS326" s="74"/>
      <c r="AT326" s="32"/>
      <c r="AU326" s="32"/>
      <c r="AV326" s="32"/>
      <c r="AW326" s="32"/>
      <c r="AX326" s="32"/>
      <c r="AY326" s="76">
        <f t="shared" si="79"/>
        <v>293798.35146666673</v>
      </c>
      <c r="AZ326" s="78"/>
      <c r="BA326" s="7"/>
      <c r="BB326" s="7"/>
    </row>
    <row r="327" spans="1:54" s="59" customFormat="1" x14ac:dyDescent="0.2">
      <c r="A327" s="24">
        <f t="shared" si="80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72">
        <v>37662</v>
      </c>
      <c r="G327" s="24"/>
      <c r="H327" s="71">
        <v>40</v>
      </c>
      <c r="I327" s="24" t="s">
        <v>102</v>
      </c>
      <c r="J327" s="70" t="s">
        <v>138</v>
      </c>
      <c r="K327" s="73" t="s">
        <v>71</v>
      </c>
      <c r="L327" s="70" t="s">
        <v>114</v>
      </c>
      <c r="M327" s="74">
        <v>20841.599999999999</v>
      </c>
      <c r="N327" s="32"/>
      <c r="O327" s="32">
        <f t="shared" si="81"/>
        <v>20841.599999999999</v>
      </c>
      <c r="P327" s="74">
        <v>1364</v>
      </c>
      <c r="Q327" s="32"/>
      <c r="R327" s="32"/>
      <c r="S327" s="33">
        <f t="shared" si="66"/>
        <v>3647.2799999999993</v>
      </c>
      <c r="T327" s="32">
        <f t="shared" si="67"/>
        <v>625.24799999999993</v>
      </c>
      <c r="U327" s="75">
        <f t="shared" si="68"/>
        <v>1650.6551999999999</v>
      </c>
      <c r="V327" s="32">
        <f t="shared" si="69"/>
        <v>416.83199999999999</v>
      </c>
      <c r="W327" s="74">
        <v>6669.32</v>
      </c>
      <c r="X327" s="74">
        <v>737.36</v>
      </c>
      <c r="Y327" s="74">
        <v>101.64</v>
      </c>
      <c r="Z327" s="74">
        <v>131.19999999999999</v>
      </c>
      <c r="AA327" s="74">
        <v>0</v>
      </c>
      <c r="AB327" s="74">
        <v>0</v>
      </c>
      <c r="AC327" s="74">
        <v>0</v>
      </c>
      <c r="AD327" s="74">
        <v>0</v>
      </c>
      <c r="AE327" s="32">
        <v>0</v>
      </c>
      <c r="AF327" s="32">
        <f t="shared" si="70"/>
        <v>354.30720000000002</v>
      </c>
      <c r="AG327" s="32">
        <f t="shared" si="78"/>
        <v>9170.3040000000001</v>
      </c>
      <c r="AH327" s="32">
        <f t="shared" si="71"/>
        <v>22598.624</v>
      </c>
      <c r="AI327" s="32">
        <f t="shared" si="72"/>
        <v>47080.466666666667</v>
      </c>
      <c r="AJ327" s="32">
        <v>10420.799999999999</v>
      </c>
      <c r="AK327" s="32">
        <f t="shared" si="73"/>
        <v>10420.799999999999</v>
      </c>
      <c r="AL327" s="32">
        <v>876.2</v>
      </c>
      <c r="AM327" s="32">
        <f t="shared" si="74"/>
        <v>2824.828</v>
      </c>
      <c r="AN327" s="32">
        <f t="shared" si="75"/>
        <v>4708.0466666666671</v>
      </c>
      <c r="AO327" s="32">
        <f t="shared" si="76"/>
        <v>14124.14</v>
      </c>
      <c r="AP327" s="32">
        <f t="shared" si="77"/>
        <v>8474.4840000000004</v>
      </c>
      <c r="AQ327" s="32">
        <v>6139.45</v>
      </c>
      <c r="AR327" s="32"/>
      <c r="AS327" s="74"/>
      <c r="AT327" s="32"/>
      <c r="AU327" s="32"/>
      <c r="AV327" s="32"/>
      <c r="AW327" s="32"/>
      <c r="AX327" s="32"/>
      <c r="AY327" s="76">
        <f t="shared" si="79"/>
        <v>575311.45213333319</v>
      </c>
      <c r="AZ327" s="78"/>
      <c r="BA327" s="7"/>
      <c r="BB327" s="7"/>
    </row>
    <row r="328" spans="1:54" s="59" customFormat="1" x14ac:dyDescent="0.2">
      <c r="A328" s="24">
        <f t="shared" si="80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72">
        <v>37834</v>
      </c>
      <c r="G328" s="24"/>
      <c r="H328" s="71">
        <v>32</v>
      </c>
      <c r="I328" s="24" t="s">
        <v>102</v>
      </c>
      <c r="J328" s="70" t="s">
        <v>132</v>
      </c>
      <c r="K328" s="73" t="s">
        <v>71</v>
      </c>
      <c r="L328" s="70" t="s">
        <v>114</v>
      </c>
      <c r="M328" s="74">
        <v>15476.7</v>
      </c>
      <c r="N328" s="32"/>
      <c r="O328" s="32">
        <f t="shared" si="81"/>
        <v>15476.7</v>
      </c>
      <c r="P328" s="74">
        <v>1145.5999999999999</v>
      </c>
      <c r="Q328" s="32"/>
      <c r="R328" s="32"/>
      <c r="S328" s="33">
        <f t="shared" ref="S328:S390" si="82">(M328*17.5%)</f>
        <v>2708.4225000000001</v>
      </c>
      <c r="T328" s="32">
        <f t="shared" ref="T328:T390" si="83">M328*3%</f>
        <v>464.30099999999999</v>
      </c>
      <c r="U328" s="75">
        <f t="shared" ref="U328:U390" si="84">(M328+W328)*6%</f>
        <v>1225.7544</v>
      </c>
      <c r="V328" s="32">
        <f t="shared" ref="V328:V390" si="85">M328*2%</f>
        <v>309.53400000000005</v>
      </c>
      <c r="W328" s="74">
        <v>4952.54</v>
      </c>
      <c r="X328" s="74">
        <v>556.05999999999995</v>
      </c>
      <c r="Y328" s="74">
        <v>74.599999999999994</v>
      </c>
      <c r="Z328" s="74">
        <v>104.96</v>
      </c>
      <c r="AA328" s="74">
        <v>0</v>
      </c>
      <c r="AB328" s="74">
        <v>0</v>
      </c>
      <c r="AC328" s="74">
        <v>0</v>
      </c>
      <c r="AD328" s="74">
        <v>0</v>
      </c>
      <c r="AE328" s="32">
        <v>0</v>
      </c>
      <c r="AF328" s="32">
        <f t="shared" ref="AF328:AF390" si="86">M328*1.7%</f>
        <v>263.10390000000001</v>
      </c>
      <c r="AG328" s="32">
        <f t="shared" si="78"/>
        <v>6809.7480000000014</v>
      </c>
      <c r="AH328" s="32">
        <f t="shared" ref="AH328:AH390" si="87">(M328+W328+X328)/30*24</f>
        <v>16788.240000000002</v>
      </c>
      <c r="AI328" s="32">
        <f t="shared" ref="AI328:AI390" si="88">(M328+W328+X328)/30*50</f>
        <v>34975.500000000007</v>
      </c>
      <c r="AJ328" s="32">
        <v>7738.35</v>
      </c>
      <c r="AK328" s="32">
        <f t="shared" ref="AK328:AK390" si="89">(M328/30)*15</f>
        <v>7738.3499999999995</v>
      </c>
      <c r="AL328" s="32">
        <v>876.2</v>
      </c>
      <c r="AM328" s="32">
        <f t="shared" ref="AM328:AM390" si="90">(M328+W328+X328)/30*3</f>
        <v>2098.5300000000002</v>
      </c>
      <c r="AN328" s="32">
        <f t="shared" ref="AN328:AN390" si="91">(M328+W328+X328)/30*5</f>
        <v>3497.5500000000006</v>
      </c>
      <c r="AO328" s="32">
        <f t="shared" ref="AO328:AO390" si="92">(M328+W328+X328)/30*15</f>
        <v>10492.650000000001</v>
      </c>
      <c r="AP328" s="32">
        <f t="shared" ref="AP328:AP390" si="93">(M328+W328+X328)/30*9</f>
        <v>6295.5900000000011</v>
      </c>
      <c r="AQ328" s="32">
        <v>3580.6</v>
      </c>
      <c r="AR328" s="32"/>
      <c r="AS328" s="74"/>
      <c r="AT328" s="32"/>
      <c r="AU328" s="32"/>
      <c r="AV328" s="32"/>
      <c r="AW328" s="32"/>
      <c r="AX328" s="32"/>
      <c r="AY328" s="76">
        <f t="shared" si="79"/>
        <v>428270.21760000003</v>
      </c>
      <c r="AZ328" s="78"/>
      <c r="BA328" s="7"/>
      <c r="BB328" s="7"/>
    </row>
    <row r="329" spans="1:54" s="59" customFormat="1" x14ac:dyDescent="0.2">
      <c r="A329" s="24">
        <f t="shared" si="80"/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72">
        <v>37834</v>
      </c>
      <c r="G329" s="24"/>
      <c r="H329" s="71">
        <v>30</v>
      </c>
      <c r="I329" s="24" t="s">
        <v>102</v>
      </c>
      <c r="J329" s="70" t="s">
        <v>139</v>
      </c>
      <c r="K329" s="73" t="s">
        <v>71</v>
      </c>
      <c r="L329" s="70" t="s">
        <v>114</v>
      </c>
      <c r="M329" s="74">
        <v>15611.7</v>
      </c>
      <c r="N329" s="32"/>
      <c r="O329" s="32">
        <f t="shared" si="81"/>
        <v>15611.7</v>
      </c>
      <c r="P329" s="74">
        <v>1364</v>
      </c>
      <c r="Q329" s="32"/>
      <c r="R329" s="32"/>
      <c r="S329" s="33">
        <f t="shared" si="82"/>
        <v>2732.0475000000001</v>
      </c>
      <c r="T329" s="32">
        <f t="shared" si="83"/>
        <v>468.351</v>
      </c>
      <c r="U329" s="75">
        <f t="shared" si="84"/>
        <v>1236.4464</v>
      </c>
      <c r="V329" s="32">
        <f t="shared" si="85"/>
        <v>312.23400000000004</v>
      </c>
      <c r="W329" s="74">
        <v>4995.74</v>
      </c>
      <c r="X329" s="74">
        <v>549.66</v>
      </c>
      <c r="Y329" s="74">
        <v>76.66</v>
      </c>
      <c r="Z329" s="74">
        <v>98.4</v>
      </c>
      <c r="AA329" s="74">
        <v>0</v>
      </c>
      <c r="AB329" s="74">
        <v>0</v>
      </c>
      <c r="AC329" s="74">
        <v>0</v>
      </c>
      <c r="AD329" s="74">
        <v>0</v>
      </c>
      <c r="AE329" s="32">
        <v>0</v>
      </c>
      <c r="AF329" s="32">
        <f t="shared" si="86"/>
        <v>265.39890000000003</v>
      </c>
      <c r="AG329" s="32">
        <f t="shared" ref="AG329:AG392" si="94">(M329*4%)*11</f>
        <v>6869.148000000001</v>
      </c>
      <c r="AH329" s="32">
        <f t="shared" si="87"/>
        <v>16925.680000000004</v>
      </c>
      <c r="AI329" s="32">
        <f t="shared" si="88"/>
        <v>35261.833333333343</v>
      </c>
      <c r="AJ329" s="32">
        <v>7805.85</v>
      </c>
      <c r="AK329" s="32">
        <f t="shared" si="89"/>
        <v>7805.8499999999995</v>
      </c>
      <c r="AL329" s="32">
        <v>876.2</v>
      </c>
      <c r="AM329" s="32">
        <f t="shared" si="90"/>
        <v>2115.7100000000005</v>
      </c>
      <c r="AN329" s="32">
        <f t="shared" si="91"/>
        <v>3526.1833333333338</v>
      </c>
      <c r="AO329" s="32">
        <f t="shared" si="92"/>
        <v>10578.550000000001</v>
      </c>
      <c r="AP329" s="32">
        <f t="shared" si="93"/>
        <v>6347.130000000001</v>
      </c>
      <c r="AQ329" s="32">
        <v>3580.6</v>
      </c>
      <c r="AR329" s="32"/>
      <c r="AS329" s="74"/>
      <c r="AT329" s="32"/>
      <c r="AU329" s="32"/>
      <c r="AV329" s="32"/>
      <c r="AW329" s="32"/>
      <c r="AX329" s="32"/>
      <c r="AY329" s="76">
        <f t="shared" ref="AY329:AY391" si="95">(O329+P329+Q329+R329+S329+T329+U329+V329+W329+X329+Y329+Z329+AA329+AB329+AC329+AD329+AE329+AF329)*12+(AG329+AH329+AI329+AJ329+AK329+AL329+AM329+AN329+AO329+AP329+AQ329+AR329+AS329+AT329+AU329+AV329+AW329+AX329)</f>
        <v>434220.38826666679</v>
      </c>
      <c r="AZ329" s="78"/>
      <c r="BA329" s="7"/>
      <c r="BB329" s="7"/>
    </row>
    <row r="330" spans="1:54" s="59" customFormat="1" x14ac:dyDescent="0.2">
      <c r="A330" s="24">
        <f t="shared" ref="A330:A393" si="96">A329+1</f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72">
        <v>37849</v>
      </c>
      <c r="G330" s="24"/>
      <c r="H330" s="71">
        <v>15</v>
      </c>
      <c r="I330" s="24" t="s">
        <v>102</v>
      </c>
      <c r="J330" s="70" t="s">
        <v>103</v>
      </c>
      <c r="K330" s="73" t="s">
        <v>71</v>
      </c>
      <c r="L330" s="70" t="s">
        <v>114</v>
      </c>
      <c r="M330" s="74">
        <v>6632.4000000000005</v>
      </c>
      <c r="N330" s="32"/>
      <c r="O330" s="32">
        <f t="shared" si="81"/>
        <v>6632.4000000000005</v>
      </c>
      <c r="P330" s="74">
        <v>409.5</v>
      </c>
      <c r="Q330" s="32"/>
      <c r="R330" s="32"/>
      <c r="S330" s="33">
        <f t="shared" si="82"/>
        <v>1160.67</v>
      </c>
      <c r="T330" s="32">
        <f t="shared" si="83"/>
        <v>198.97200000000001</v>
      </c>
      <c r="U330" s="75">
        <f t="shared" si="84"/>
        <v>525.28560000000004</v>
      </c>
      <c r="V330" s="32">
        <f t="shared" si="85"/>
        <v>132.64800000000002</v>
      </c>
      <c r="W330" s="74">
        <v>2122.36</v>
      </c>
      <c r="X330" s="74">
        <v>245.26</v>
      </c>
      <c r="Y330" s="74">
        <v>35.26</v>
      </c>
      <c r="Z330" s="74">
        <v>49.2</v>
      </c>
      <c r="AA330" s="74">
        <v>0</v>
      </c>
      <c r="AB330" s="74">
        <v>0</v>
      </c>
      <c r="AC330" s="74">
        <v>0</v>
      </c>
      <c r="AD330" s="74">
        <v>0</v>
      </c>
      <c r="AE330" s="32">
        <v>0</v>
      </c>
      <c r="AF330" s="32">
        <f t="shared" si="86"/>
        <v>112.75080000000001</v>
      </c>
      <c r="AG330" s="32">
        <f t="shared" si="94"/>
        <v>2918.2560000000003</v>
      </c>
      <c r="AH330" s="32">
        <f t="shared" si="87"/>
        <v>7200.0160000000005</v>
      </c>
      <c r="AI330" s="32">
        <f t="shared" si="88"/>
        <v>15000.033333333335</v>
      </c>
      <c r="AJ330" s="32">
        <v>3316.2</v>
      </c>
      <c r="AK330" s="32">
        <f t="shared" si="89"/>
        <v>3316.2000000000003</v>
      </c>
      <c r="AL330" s="32">
        <v>876.2</v>
      </c>
      <c r="AM330" s="32">
        <f t="shared" si="90"/>
        <v>900.00200000000007</v>
      </c>
      <c r="AN330" s="32">
        <f t="shared" si="91"/>
        <v>1500.0033333333336</v>
      </c>
      <c r="AO330" s="32">
        <f t="shared" si="92"/>
        <v>4500.01</v>
      </c>
      <c r="AP330" s="32">
        <f t="shared" si="93"/>
        <v>2700.0060000000003</v>
      </c>
      <c r="AQ330" s="32">
        <v>2614.85</v>
      </c>
      <c r="AR330" s="32"/>
      <c r="AS330" s="74"/>
      <c r="AT330" s="32"/>
      <c r="AU330" s="32"/>
      <c r="AV330" s="32"/>
      <c r="AW330" s="32"/>
      <c r="AX330" s="32"/>
      <c r="AY330" s="76">
        <f t="shared" si="95"/>
        <v>184333.45346666666</v>
      </c>
      <c r="AZ330" s="78"/>
      <c r="BA330" s="7"/>
      <c r="BB330" s="7"/>
    </row>
    <row r="331" spans="1:54" s="59" customFormat="1" x14ac:dyDescent="0.2">
      <c r="A331" s="24">
        <f t="shared" si="96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72">
        <v>37849</v>
      </c>
      <c r="G331" s="24"/>
      <c r="H331" s="71">
        <v>12</v>
      </c>
      <c r="I331" s="24" t="s">
        <v>102</v>
      </c>
      <c r="J331" s="70" t="s">
        <v>103</v>
      </c>
      <c r="K331" s="73" t="s">
        <v>71</v>
      </c>
      <c r="L331" s="70" t="s">
        <v>114</v>
      </c>
      <c r="M331" s="74">
        <v>5305.8</v>
      </c>
      <c r="N331" s="32"/>
      <c r="O331" s="32">
        <f t="shared" si="81"/>
        <v>5305.8</v>
      </c>
      <c r="P331" s="74">
        <v>327.60000000000002</v>
      </c>
      <c r="Q331" s="32"/>
      <c r="R331" s="32"/>
      <c r="S331" s="33">
        <f t="shared" si="82"/>
        <v>928.51499999999999</v>
      </c>
      <c r="T331" s="32">
        <f t="shared" si="83"/>
        <v>159.17400000000001</v>
      </c>
      <c r="U331" s="75">
        <f t="shared" si="84"/>
        <v>420.21959999999996</v>
      </c>
      <c r="V331" s="32">
        <f t="shared" si="85"/>
        <v>106.116</v>
      </c>
      <c r="W331" s="74">
        <v>1697.86</v>
      </c>
      <c r="X331" s="74">
        <v>196.2</v>
      </c>
      <c r="Y331" s="74">
        <v>28.2</v>
      </c>
      <c r="Z331" s="74">
        <v>39.36</v>
      </c>
      <c r="AA331" s="74">
        <v>0</v>
      </c>
      <c r="AB331" s="74">
        <v>0</v>
      </c>
      <c r="AC331" s="74">
        <v>0</v>
      </c>
      <c r="AD331" s="74">
        <v>0</v>
      </c>
      <c r="AE331" s="32">
        <v>0</v>
      </c>
      <c r="AF331" s="32">
        <f t="shared" si="86"/>
        <v>90.198600000000013</v>
      </c>
      <c r="AG331" s="32">
        <f t="shared" si="94"/>
        <v>2334.5520000000001</v>
      </c>
      <c r="AH331" s="32">
        <f t="shared" si="87"/>
        <v>5759.8879999999999</v>
      </c>
      <c r="AI331" s="32">
        <f t="shared" si="88"/>
        <v>11999.766666666666</v>
      </c>
      <c r="AJ331" s="32">
        <v>2652.9</v>
      </c>
      <c r="AK331" s="32">
        <f t="shared" si="89"/>
        <v>2652.9</v>
      </c>
      <c r="AL331" s="32">
        <v>876.2</v>
      </c>
      <c r="AM331" s="32">
        <f t="shared" si="90"/>
        <v>719.98599999999999</v>
      </c>
      <c r="AN331" s="32">
        <f t="shared" si="91"/>
        <v>1199.9766666666667</v>
      </c>
      <c r="AO331" s="32">
        <f t="shared" si="92"/>
        <v>3599.93</v>
      </c>
      <c r="AP331" s="32">
        <f t="shared" si="93"/>
        <v>2159.9580000000001</v>
      </c>
      <c r="AQ331" s="32">
        <v>2614.85</v>
      </c>
      <c r="AR331" s="32"/>
      <c r="AS331" s="74"/>
      <c r="AT331" s="32"/>
      <c r="AU331" s="32"/>
      <c r="AV331" s="32"/>
      <c r="AW331" s="32"/>
      <c r="AX331" s="32"/>
      <c r="AY331" s="76">
        <f t="shared" si="95"/>
        <v>148161.82573333336</v>
      </c>
      <c r="AZ331" s="78"/>
      <c r="BA331" s="7"/>
      <c r="BB331" s="7"/>
    </row>
    <row r="332" spans="1:54" s="59" customFormat="1" x14ac:dyDescent="0.2">
      <c r="A332" s="24">
        <f t="shared" si="96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72">
        <v>37880</v>
      </c>
      <c r="G332" s="24"/>
      <c r="H332" s="71">
        <v>40</v>
      </c>
      <c r="I332" s="24" t="s">
        <v>102</v>
      </c>
      <c r="J332" s="70" t="s">
        <v>132</v>
      </c>
      <c r="K332" s="73" t="s">
        <v>71</v>
      </c>
      <c r="L332" s="70" t="s">
        <v>114</v>
      </c>
      <c r="M332" s="74">
        <v>19014</v>
      </c>
      <c r="N332" s="32"/>
      <c r="O332" s="32">
        <f t="shared" si="81"/>
        <v>19014</v>
      </c>
      <c r="P332" s="74">
        <v>1364</v>
      </c>
      <c r="Q332" s="32"/>
      <c r="R332" s="32"/>
      <c r="S332" s="33">
        <f t="shared" si="82"/>
        <v>3327.45</v>
      </c>
      <c r="T332" s="32">
        <f t="shared" si="83"/>
        <v>570.41999999999996</v>
      </c>
      <c r="U332" s="75">
        <f t="shared" si="84"/>
        <v>1505.9087999999999</v>
      </c>
      <c r="V332" s="32">
        <f t="shared" si="85"/>
        <v>380.28000000000003</v>
      </c>
      <c r="W332" s="74">
        <v>6084.48</v>
      </c>
      <c r="X332" s="74">
        <v>686.86</v>
      </c>
      <c r="Y332" s="74">
        <v>93.4</v>
      </c>
      <c r="Z332" s="74">
        <v>131.19999999999999</v>
      </c>
      <c r="AA332" s="74">
        <v>0</v>
      </c>
      <c r="AB332" s="74">
        <v>0</v>
      </c>
      <c r="AC332" s="74">
        <v>0</v>
      </c>
      <c r="AD332" s="74">
        <v>0</v>
      </c>
      <c r="AE332" s="32">
        <v>3838.6</v>
      </c>
      <c r="AF332" s="32">
        <f t="shared" si="86"/>
        <v>323.238</v>
      </c>
      <c r="AG332" s="32">
        <f t="shared" si="94"/>
        <v>8366.16</v>
      </c>
      <c r="AH332" s="32">
        <f t="shared" si="87"/>
        <v>20628.272000000001</v>
      </c>
      <c r="AI332" s="32">
        <f t="shared" si="88"/>
        <v>42975.566666666666</v>
      </c>
      <c r="AJ332" s="32">
        <v>9507</v>
      </c>
      <c r="AK332" s="32">
        <f t="shared" si="89"/>
        <v>9507</v>
      </c>
      <c r="AL332" s="32">
        <v>876.2</v>
      </c>
      <c r="AM332" s="32">
        <f t="shared" si="90"/>
        <v>2578.5340000000001</v>
      </c>
      <c r="AN332" s="32">
        <f t="shared" si="91"/>
        <v>4297.5566666666673</v>
      </c>
      <c r="AO332" s="32">
        <f t="shared" si="92"/>
        <v>12892.67</v>
      </c>
      <c r="AP332" s="32">
        <f t="shared" si="93"/>
        <v>7735.6020000000008</v>
      </c>
      <c r="AQ332" s="32">
        <v>6139.45</v>
      </c>
      <c r="AR332" s="32"/>
      <c r="AS332" s="74"/>
      <c r="AT332" s="32"/>
      <c r="AU332" s="32"/>
      <c r="AV332" s="32"/>
      <c r="AW332" s="32"/>
      <c r="AX332" s="32"/>
      <c r="AY332" s="76">
        <f t="shared" si="95"/>
        <v>573342.05293333321</v>
      </c>
      <c r="AZ332" s="78"/>
      <c r="BA332" s="7"/>
      <c r="BB332" s="7"/>
    </row>
    <row r="333" spans="1:54" s="59" customFormat="1" x14ac:dyDescent="0.2">
      <c r="A333" s="24">
        <f t="shared" si="96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72">
        <v>37880</v>
      </c>
      <c r="G333" s="24"/>
      <c r="H333" s="71">
        <v>27</v>
      </c>
      <c r="I333" s="24" t="s">
        <v>102</v>
      </c>
      <c r="J333" s="70" t="s">
        <v>108</v>
      </c>
      <c r="K333" s="73" t="s">
        <v>71</v>
      </c>
      <c r="L333" s="70" t="s">
        <v>114</v>
      </c>
      <c r="M333" s="74">
        <v>13581</v>
      </c>
      <c r="N333" s="32"/>
      <c r="O333" s="32">
        <f t="shared" si="81"/>
        <v>13581</v>
      </c>
      <c r="P333" s="74">
        <v>737.1</v>
      </c>
      <c r="Q333" s="32"/>
      <c r="R333" s="32"/>
      <c r="S333" s="33">
        <f t="shared" si="82"/>
        <v>2376.6749999999997</v>
      </c>
      <c r="T333" s="32">
        <f t="shared" si="83"/>
        <v>407.43</v>
      </c>
      <c r="U333" s="75">
        <f t="shared" si="84"/>
        <v>1075.6152</v>
      </c>
      <c r="V333" s="32">
        <f t="shared" si="85"/>
        <v>271.62</v>
      </c>
      <c r="W333" s="74">
        <v>4345.92</v>
      </c>
      <c r="X333" s="74">
        <v>465.76</v>
      </c>
      <c r="Y333" s="74">
        <v>70.2</v>
      </c>
      <c r="Z333" s="74">
        <v>88.56</v>
      </c>
      <c r="AA333" s="74">
        <v>0</v>
      </c>
      <c r="AB333" s="74">
        <v>0</v>
      </c>
      <c r="AC333" s="74">
        <v>0</v>
      </c>
      <c r="AD333" s="74">
        <v>0</v>
      </c>
      <c r="AE333" s="32">
        <v>0</v>
      </c>
      <c r="AF333" s="32">
        <f t="shared" si="86"/>
        <v>230.87700000000001</v>
      </c>
      <c r="AG333" s="32">
        <f t="shared" si="94"/>
        <v>5975.64</v>
      </c>
      <c r="AH333" s="32">
        <f t="shared" si="87"/>
        <v>14714.143999999997</v>
      </c>
      <c r="AI333" s="32">
        <f t="shared" si="88"/>
        <v>30654.46666666666</v>
      </c>
      <c r="AJ333" s="32">
        <v>6790.5</v>
      </c>
      <c r="AK333" s="32">
        <f t="shared" si="89"/>
        <v>6790.5</v>
      </c>
      <c r="AL333" s="32">
        <v>876.2</v>
      </c>
      <c r="AM333" s="32">
        <f t="shared" si="90"/>
        <v>1839.2679999999996</v>
      </c>
      <c r="AN333" s="32">
        <f t="shared" si="91"/>
        <v>3065.4466666666663</v>
      </c>
      <c r="AO333" s="32">
        <f t="shared" si="92"/>
        <v>9196.3399999999983</v>
      </c>
      <c r="AP333" s="32">
        <f t="shared" si="93"/>
        <v>5517.8039999999992</v>
      </c>
      <c r="AQ333" s="32">
        <v>3580.6</v>
      </c>
      <c r="AR333" s="32"/>
      <c r="AS333" s="74"/>
      <c r="AT333" s="32"/>
      <c r="AU333" s="32"/>
      <c r="AV333" s="32"/>
      <c r="AW333" s="32"/>
      <c r="AX333" s="32"/>
      <c r="AY333" s="76">
        <f t="shared" si="95"/>
        <v>372809.99573333334</v>
      </c>
      <c r="AZ333" s="78"/>
      <c r="BA333" s="7"/>
      <c r="BB333" s="7"/>
    </row>
    <row r="334" spans="1:54" s="59" customFormat="1" x14ac:dyDescent="0.2">
      <c r="A334" s="24">
        <f t="shared" si="96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72">
        <v>37895</v>
      </c>
      <c r="G334" s="24"/>
      <c r="H334" s="71">
        <v>39</v>
      </c>
      <c r="I334" s="24" t="s">
        <v>102</v>
      </c>
      <c r="J334" s="70" t="s">
        <v>108</v>
      </c>
      <c r="K334" s="73" t="s">
        <v>71</v>
      </c>
      <c r="L334" s="70" t="s">
        <v>114</v>
      </c>
      <c r="M334" s="74">
        <v>18765</v>
      </c>
      <c r="N334" s="32"/>
      <c r="O334" s="32">
        <f t="shared" si="81"/>
        <v>18765</v>
      </c>
      <c r="P334" s="74">
        <v>1064.7</v>
      </c>
      <c r="Q334" s="32"/>
      <c r="R334" s="32"/>
      <c r="S334" s="33">
        <f t="shared" si="82"/>
        <v>3283.875</v>
      </c>
      <c r="T334" s="32">
        <f t="shared" si="83"/>
        <v>562.94999999999993</v>
      </c>
      <c r="U334" s="75">
        <f t="shared" si="84"/>
        <v>1463.6699999999998</v>
      </c>
      <c r="V334" s="32">
        <f t="shared" si="85"/>
        <v>375.3</v>
      </c>
      <c r="W334" s="74">
        <v>5629.5</v>
      </c>
      <c r="X334" s="74">
        <v>660.16</v>
      </c>
      <c r="Y334" s="74">
        <v>97.9</v>
      </c>
      <c r="Z334" s="74">
        <v>127.92</v>
      </c>
      <c r="AA334" s="74">
        <v>0</v>
      </c>
      <c r="AB334" s="74">
        <v>0</v>
      </c>
      <c r="AC334" s="74">
        <v>0</v>
      </c>
      <c r="AD334" s="74">
        <v>0</v>
      </c>
      <c r="AE334" s="32">
        <v>0</v>
      </c>
      <c r="AF334" s="32">
        <f t="shared" si="86"/>
        <v>319.005</v>
      </c>
      <c r="AG334" s="32">
        <f t="shared" si="94"/>
        <v>8256.6</v>
      </c>
      <c r="AH334" s="32">
        <f t="shared" si="87"/>
        <v>20043.728000000003</v>
      </c>
      <c r="AI334" s="32">
        <f t="shared" si="88"/>
        <v>41757.76666666667</v>
      </c>
      <c r="AJ334" s="32">
        <v>9382.5</v>
      </c>
      <c r="AK334" s="32">
        <f t="shared" si="89"/>
        <v>9382.5</v>
      </c>
      <c r="AL334" s="32">
        <v>876.2</v>
      </c>
      <c r="AM334" s="32">
        <f t="shared" si="90"/>
        <v>2505.4660000000003</v>
      </c>
      <c r="AN334" s="32">
        <f t="shared" si="91"/>
        <v>4175.7766666666666</v>
      </c>
      <c r="AO334" s="32">
        <f t="shared" si="92"/>
        <v>12527.33</v>
      </c>
      <c r="AP334" s="32">
        <f t="shared" si="93"/>
        <v>7516.3980000000001</v>
      </c>
      <c r="AQ334" s="32">
        <v>3580.6</v>
      </c>
      <c r="AR334" s="32"/>
      <c r="AS334" s="74"/>
      <c r="AT334" s="32"/>
      <c r="AU334" s="32"/>
      <c r="AV334" s="32"/>
      <c r="AW334" s="32"/>
      <c r="AX334" s="32"/>
      <c r="AY334" s="76">
        <f t="shared" si="95"/>
        <v>508204.62533333339</v>
      </c>
      <c r="AZ334" s="78"/>
      <c r="BA334" s="7"/>
      <c r="BB334" s="7"/>
    </row>
    <row r="335" spans="1:54" s="59" customFormat="1" x14ac:dyDescent="0.2">
      <c r="A335" s="24">
        <f t="shared" si="96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72">
        <v>37956</v>
      </c>
      <c r="G335" s="24"/>
      <c r="H335" s="71">
        <v>40</v>
      </c>
      <c r="I335" s="24" t="s">
        <v>102</v>
      </c>
      <c r="J335" s="70" t="s">
        <v>103</v>
      </c>
      <c r="K335" s="73" t="s">
        <v>71</v>
      </c>
      <c r="L335" s="70" t="s">
        <v>114</v>
      </c>
      <c r="M335" s="74">
        <v>17685.900000000001</v>
      </c>
      <c r="N335" s="32"/>
      <c r="O335" s="32">
        <f t="shared" si="81"/>
        <v>17685.900000000001</v>
      </c>
      <c r="P335" s="74">
        <v>1092</v>
      </c>
      <c r="Q335" s="32"/>
      <c r="R335" s="32"/>
      <c r="S335" s="33">
        <f t="shared" si="82"/>
        <v>3095.0325000000003</v>
      </c>
      <c r="T335" s="32">
        <f t="shared" si="83"/>
        <v>530.577</v>
      </c>
      <c r="U335" s="75">
        <f t="shared" si="84"/>
        <v>1379.5008</v>
      </c>
      <c r="V335" s="32">
        <f t="shared" si="85"/>
        <v>353.71800000000002</v>
      </c>
      <c r="W335" s="74">
        <v>5305.78</v>
      </c>
      <c r="X335" s="74">
        <v>654</v>
      </c>
      <c r="Y335" s="74">
        <v>94</v>
      </c>
      <c r="Z335" s="74">
        <v>131.19999999999999</v>
      </c>
      <c r="AA335" s="74">
        <v>0</v>
      </c>
      <c r="AB335" s="74">
        <v>0</v>
      </c>
      <c r="AC335" s="74">
        <v>0</v>
      </c>
      <c r="AD335" s="74">
        <v>1180</v>
      </c>
      <c r="AE335" s="32">
        <v>0</v>
      </c>
      <c r="AF335" s="32">
        <f t="shared" si="86"/>
        <v>300.66030000000006</v>
      </c>
      <c r="AG335" s="32">
        <f t="shared" si="94"/>
        <v>7781.7960000000003</v>
      </c>
      <c r="AH335" s="32">
        <f t="shared" si="87"/>
        <v>18916.544000000002</v>
      </c>
      <c r="AI335" s="32">
        <f t="shared" si="88"/>
        <v>39409.466666666667</v>
      </c>
      <c r="AJ335" s="32">
        <v>8842.9500000000007</v>
      </c>
      <c r="AK335" s="32">
        <f t="shared" si="89"/>
        <v>8842.9500000000007</v>
      </c>
      <c r="AL335" s="32">
        <v>876.2</v>
      </c>
      <c r="AM335" s="32">
        <f t="shared" si="90"/>
        <v>2364.5680000000002</v>
      </c>
      <c r="AN335" s="32">
        <f t="shared" si="91"/>
        <v>3940.9466666666667</v>
      </c>
      <c r="AO335" s="32">
        <f t="shared" si="92"/>
        <v>11822.84</v>
      </c>
      <c r="AP335" s="32">
        <f t="shared" si="93"/>
        <v>7093.7040000000006</v>
      </c>
      <c r="AQ335" s="32">
        <v>6139.45</v>
      </c>
      <c r="AR335" s="32"/>
      <c r="AS335" s="74"/>
      <c r="AT335" s="32"/>
      <c r="AU335" s="32"/>
      <c r="AV335" s="32"/>
      <c r="AW335" s="32"/>
      <c r="AX335" s="32"/>
      <c r="AY335" s="76">
        <f t="shared" si="95"/>
        <v>497659.83853333339</v>
      </c>
      <c r="AZ335" s="78"/>
      <c r="BA335" s="7"/>
      <c r="BB335" s="7"/>
    </row>
    <row r="336" spans="1:54" s="59" customFormat="1" x14ac:dyDescent="0.2">
      <c r="A336" s="24">
        <f t="shared" si="96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72">
        <v>38033</v>
      </c>
      <c r="G336" s="24"/>
      <c r="H336" s="71">
        <v>34</v>
      </c>
      <c r="I336" s="24" t="s">
        <v>102</v>
      </c>
      <c r="J336" s="70" t="s">
        <v>138</v>
      </c>
      <c r="K336" s="73" t="s">
        <v>71</v>
      </c>
      <c r="L336" s="70" t="s">
        <v>114</v>
      </c>
      <c r="M336" s="74">
        <v>18188.7</v>
      </c>
      <c r="N336" s="32"/>
      <c r="O336" s="32">
        <f t="shared" si="81"/>
        <v>18188.7</v>
      </c>
      <c r="P336" s="74">
        <v>1200.2</v>
      </c>
      <c r="Q336" s="32"/>
      <c r="R336" s="32"/>
      <c r="S336" s="33">
        <f t="shared" si="82"/>
        <v>3183.0225</v>
      </c>
      <c r="T336" s="32">
        <f t="shared" si="83"/>
        <v>545.66100000000006</v>
      </c>
      <c r="U336" s="75">
        <f t="shared" si="84"/>
        <v>1418.7192</v>
      </c>
      <c r="V336" s="32">
        <f t="shared" si="85"/>
        <v>363.774</v>
      </c>
      <c r="W336" s="74">
        <v>5456.62</v>
      </c>
      <c r="X336" s="74">
        <v>639.26</v>
      </c>
      <c r="Y336" s="74">
        <v>87.56</v>
      </c>
      <c r="Z336" s="74">
        <v>111.52</v>
      </c>
      <c r="AA336" s="74">
        <v>0</v>
      </c>
      <c r="AB336" s="74">
        <v>0</v>
      </c>
      <c r="AC336" s="74">
        <v>0</v>
      </c>
      <c r="AD336" s="74">
        <v>0</v>
      </c>
      <c r="AE336" s="32">
        <v>4493.8</v>
      </c>
      <c r="AF336" s="32">
        <f t="shared" si="86"/>
        <v>309.20790000000005</v>
      </c>
      <c r="AG336" s="32">
        <f t="shared" si="94"/>
        <v>8003.0280000000002</v>
      </c>
      <c r="AH336" s="32">
        <f t="shared" si="87"/>
        <v>19427.664000000001</v>
      </c>
      <c r="AI336" s="32">
        <f t="shared" si="88"/>
        <v>40474.300000000003</v>
      </c>
      <c r="AJ336" s="32">
        <v>9094.35</v>
      </c>
      <c r="AK336" s="32">
        <f t="shared" si="89"/>
        <v>9094.35</v>
      </c>
      <c r="AL336" s="32">
        <v>876.2</v>
      </c>
      <c r="AM336" s="32">
        <f t="shared" si="90"/>
        <v>2428.4580000000001</v>
      </c>
      <c r="AN336" s="32">
        <f t="shared" si="91"/>
        <v>4047.43</v>
      </c>
      <c r="AO336" s="32">
        <f t="shared" si="92"/>
        <v>12142.289999999999</v>
      </c>
      <c r="AP336" s="32">
        <f t="shared" si="93"/>
        <v>7285.3739999999998</v>
      </c>
      <c r="AQ336" s="32">
        <v>3580.6</v>
      </c>
      <c r="AR336" s="32">
        <f t="shared" ref="AR336:AR345" si="97">(M336+W336+X336)/30*30</f>
        <v>24284.579999999998</v>
      </c>
      <c r="AS336" s="74"/>
      <c r="AT336" s="32"/>
      <c r="AU336" s="32"/>
      <c r="AV336" s="32"/>
      <c r="AW336" s="32"/>
      <c r="AX336" s="32"/>
      <c r="AY336" s="76">
        <f t="shared" si="95"/>
        <v>572715.15919999999</v>
      </c>
      <c r="AZ336" s="78"/>
      <c r="BA336" s="7"/>
      <c r="BB336" s="7"/>
    </row>
    <row r="337" spans="1:54" s="59" customFormat="1" x14ac:dyDescent="0.2">
      <c r="A337" s="24">
        <f t="shared" si="96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72">
        <v>38033</v>
      </c>
      <c r="G337" s="24"/>
      <c r="H337" s="71">
        <v>28</v>
      </c>
      <c r="I337" s="24" t="s">
        <v>102</v>
      </c>
      <c r="J337" s="70" t="s">
        <v>137</v>
      </c>
      <c r="K337" s="73" t="s">
        <v>71</v>
      </c>
      <c r="L337" s="70" t="s">
        <v>114</v>
      </c>
      <c r="M337" s="74">
        <v>13265.4</v>
      </c>
      <c r="N337" s="32"/>
      <c r="O337" s="32">
        <f t="shared" si="81"/>
        <v>13265.4</v>
      </c>
      <c r="P337" s="74">
        <v>1309.4000000000001</v>
      </c>
      <c r="Q337" s="32"/>
      <c r="R337" s="32"/>
      <c r="S337" s="33">
        <f t="shared" si="82"/>
        <v>2321.4449999999997</v>
      </c>
      <c r="T337" s="32">
        <f t="shared" si="83"/>
        <v>397.96199999999999</v>
      </c>
      <c r="U337" s="75">
        <f t="shared" si="84"/>
        <v>1034.7012</v>
      </c>
      <c r="V337" s="32">
        <f t="shared" si="85"/>
        <v>265.30799999999999</v>
      </c>
      <c r="W337" s="74">
        <v>3979.62</v>
      </c>
      <c r="X337" s="74">
        <v>479.7</v>
      </c>
      <c r="Y337" s="74">
        <v>65.459999999999994</v>
      </c>
      <c r="Z337" s="74">
        <v>91.84</v>
      </c>
      <c r="AA337" s="74">
        <v>0</v>
      </c>
      <c r="AB337" s="74">
        <v>0</v>
      </c>
      <c r="AC337" s="74">
        <v>0</v>
      </c>
      <c r="AD337" s="74">
        <v>0</v>
      </c>
      <c r="AE337" s="32">
        <v>0</v>
      </c>
      <c r="AF337" s="32">
        <f t="shared" si="86"/>
        <v>225.51180000000002</v>
      </c>
      <c r="AG337" s="32">
        <f t="shared" si="94"/>
        <v>5836.7759999999998</v>
      </c>
      <c r="AH337" s="32">
        <f t="shared" si="87"/>
        <v>14179.776000000002</v>
      </c>
      <c r="AI337" s="32">
        <f t="shared" si="88"/>
        <v>29541.200000000004</v>
      </c>
      <c r="AJ337" s="32">
        <v>6632.7</v>
      </c>
      <c r="AK337" s="32">
        <f t="shared" si="89"/>
        <v>6632.7</v>
      </c>
      <c r="AL337" s="32">
        <v>876.2</v>
      </c>
      <c r="AM337" s="32">
        <f t="shared" si="90"/>
        <v>1772.4720000000002</v>
      </c>
      <c r="AN337" s="32">
        <f t="shared" si="91"/>
        <v>2954.1200000000003</v>
      </c>
      <c r="AO337" s="32">
        <f t="shared" si="92"/>
        <v>8862.36</v>
      </c>
      <c r="AP337" s="32">
        <f t="shared" si="93"/>
        <v>5317.4160000000011</v>
      </c>
      <c r="AQ337" s="32">
        <v>3580.6</v>
      </c>
      <c r="AR337" s="32">
        <f t="shared" si="97"/>
        <v>17724.72</v>
      </c>
      <c r="AS337" s="74"/>
      <c r="AT337" s="32"/>
      <c r="AU337" s="32"/>
      <c r="AV337" s="32"/>
      <c r="AW337" s="32"/>
      <c r="AX337" s="32"/>
      <c r="AY337" s="76">
        <f t="shared" si="95"/>
        <v>385147.21600000001</v>
      </c>
      <c r="AZ337" s="78"/>
      <c r="BA337" s="7"/>
      <c r="BB337" s="7"/>
    </row>
    <row r="338" spans="1:54" s="59" customFormat="1" x14ac:dyDescent="0.2">
      <c r="A338" s="24">
        <f t="shared" si="96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72">
        <v>38033</v>
      </c>
      <c r="G338" s="24"/>
      <c r="H338" s="71">
        <v>30</v>
      </c>
      <c r="I338" s="24" t="s">
        <v>102</v>
      </c>
      <c r="J338" s="70" t="s">
        <v>103</v>
      </c>
      <c r="K338" s="73" t="s">
        <v>71</v>
      </c>
      <c r="L338" s="70" t="s">
        <v>114</v>
      </c>
      <c r="M338" s="74">
        <v>13264.5</v>
      </c>
      <c r="N338" s="32"/>
      <c r="O338" s="32">
        <f t="shared" si="81"/>
        <v>13264.5</v>
      </c>
      <c r="P338" s="74">
        <v>819</v>
      </c>
      <c r="Q338" s="32"/>
      <c r="R338" s="32"/>
      <c r="S338" s="33">
        <f t="shared" si="82"/>
        <v>2321.2874999999999</v>
      </c>
      <c r="T338" s="32">
        <f t="shared" si="83"/>
        <v>397.935</v>
      </c>
      <c r="U338" s="75">
        <f t="shared" si="84"/>
        <v>1034.6315999999999</v>
      </c>
      <c r="V338" s="32">
        <f t="shared" si="85"/>
        <v>265.29000000000002</v>
      </c>
      <c r="W338" s="74">
        <v>3979.36</v>
      </c>
      <c r="X338" s="74">
        <v>490.5</v>
      </c>
      <c r="Y338" s="74">
        <v>70.5</v>
      </c>
      <c r="Z338" s="74">
        <v>98.4</v>
      </c>
      <c r="AA338" s="74">
        <v>0</v>
      </c>
      <c r="AB338" s="74">
        <v>0</v>
      </c>
      <c r="AC338" s="74">
        <v>0</v>
      </c>
      <c r="AD338" s="74">
        <v>0</v>
      </c>
      <c r="AE338" s="32">
        <v>0</v>
      </c>
      <c r="AF338" s="32">
        <f t="shared" si="86"/>
        <v>225.49650000000003</v>
      </c>
      <c r="AG338" s="32">
        <f t="shared" si="94"/>
        <v>5836.38</v>
      </c>
      <c r="AH338" s="32">
        <f t="shared" si="87"/>
        <v>14187.488000000001</v>
      </c>
      <c r="AI338" s="32">
        <f t="shared" si="88"/>
        <v>29557.26666666667</v>
      </c>
      <c r="AJ338" s="32">
        <v>6632.25</v>
      </c>
      <c r="AK338" s="32">
        <f t="shared" si="89"/>
        <v>6632.25</v>
      </c>
      <c r="AL338" s="32">
        <v>876.2</v>
      </c>
      <c r="AM338" s="32">
        <f t="shared" si="90"/>
        <v>1773.4360000000001</v>
      </c>
      <c r="AN338" s="32">
        <f t="shared" si="91"/>
        <v>2955.7266666666669</v>
      </c>
      <c r="AO338" s="32">
        <f t="shared" si="92"/>
        <v>8867.18</v>
      </c>
      <c r="AP338" s="32">
        <f t="shared" si="93"/>
        <v>5320.3080000000009</v>
      </c>
      <c r="AQ338" s="32">
        <v>3580.6</v>
      </c>
      <c r="AR338" s="32">
        <f t="shared" si="97"/>
        <v>17734.36</v>
      </c>
      <c r="AS338" s="74"/>
      <c r="AT338" s="32"/>
      <c r="AU338" s="32"/>
      <c r="AV338" s="32"/>
      <c r="AW338" s="32"/>
      <c r="AX338" s="32"/>
      <c r="AY338" s="76">
        <f t="shared" si="95"/>
        <v>379556.25253333338</v>
      </c>
      <c r="AZ338" s="78"/>
      <c r="BA338" s="7"/>
      <c r="BB338" s="7"/>
    </row>
    <row r="339" spans="1:54" s="59" customFormat="1" x14ac:dyDescent="0.2">
      <c r="A339" s="24">
        <f t="shared" si="96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72">
        <v>38215</v>
      </c>
      <c r="G339" s="24"/>
      <c r="H339" s="71">
        <v>40</v>
      </c>
      <c r="I339" s="24" t="s">
        <v>102</v>
      </c>
      <c r="J339" s="70" t="s">
        <v>103</v>
      </c>
      <c r="K339" s="73" t="s">
        <v>71</v>
      </c>
      <c r="L339" s="70" t="s">
        <v>114</v>
      </c>
      <c r="M339" s="74">
        <v>17685.900000000001</v>
      </c>
      <c r="N339" s="32"/>
      <c r="O339" s="32">
        <f t="shared" si="81"/>
        <v>17685.900000000001</v>
      </c>
      <c r="P339" s="74">
        <v>1092</v>
      </c>
      <c r="Q339" s="32"/>
      <c r="R339" s="32"/>
      <c r="S339" s="33">
        <f t="shared" si="82"/>
        <v>3095.0325000000003</v>
      </c>
      <c r="T339" s="32">
        <f t="shared" si="83"/>
        <v>530.577</v>
      </c>
      <c r="U339" s="75">
        <f t="shared" si="84"/>
        <v>1379.5008</v>
      </c>
      <c r="V339" s="32">
        <f t="shared" si="85"/>
        <v>353.71800000000002</v>
      </c>
      <c r="W339" s="74">
        <v>5305.78</v>
      </c>
      <c r="X339" s="74">
        <v>654</v>
      </c>
      <c r="Y339" s="74">
        <v>94</v>
      </c>
      <c r="Z339" s="74">
        <v>131.19999999999999</v>
      </c>
      <c r="AA339" s="74">
        <v>0</v>
      </c>
      <c r="AB339" s="74">
        <v>0</v>
      </c>
      <c r="AC339" s="74">
        <v>0</v>
      </c>
      <c r="AD339" s="74">
        <v>0</v>
      </c>
      <c r="AE339" s="32">
        <v>0</v>
      </c>
      <c r="AF339" s="32">
        <f t="shared" si="86"/>
        <v>300.66030000000006</v>
      </c>
      <c r="AG339" s="32">
        <f t="shared" si="94"/>
        <v>7781.7960000000003</v>
      </c>
      <c r="AH339" s="32">
        <f t="shared" si="87"/>
        <v>18916.544000000002</v>
      </c>
      <c r="AI339" s="32">
        <f t="shared" si="88"/>
        <v>39409.466666666667</v>
      </c>
      <c r="AJ339" s="32">
        <v>8842.9500000000007</v>
      </c>
      <c r="AK339" s="32">
        <f t="shared" si="89"/>
        <v>8842.9500000000007</v>
      </c>
      <c r="AL339" s="32">
        <v>876.2</v>
      </c>
      <c r="AM339" s="32">
        <f t="shared" si="90"/>
        <v>2364.5680000000002</v>
      </c>
      <c r="AN339" s="32">
        <f t="shared" si="91"/>
        <v>3940.9466666666667</v>
      </c>
      <c r="AO339" s="32">
        <f t="shared" si="92"/>
        <v>11822.84</v>
      </c>
      <c r="AP339" s="32">
        <f t="shared" si="93"/>
        <v>7093.7040000000006</v>
      </c>
      <c r="AQ339" s="32">
        <v>6139.45</v>
      </c>
      <c r="AR339" s="32">
        <f t="shared" si="97"/>
        <v>23645.68</v>
      </c>
      <c r="AS339" s="74"/>
      <c r="AT339" s="32"/>
      <c r="AU339" s="32"/>
      <c r="AV339" s="32"/>
      <c r="AW339" s="32"/>
      <c r="AX339" s="32"/>
      <c r="AY339" s="76">
        <f t="shared" si="95"/>
        <v>507145.51853333344</v>
      </c>
      <c r="AZ339" s="78"/>
      <c r="BA339" s="7"/>
      <c r="BB339" s="7"/>
    </row>
    <row r="340" spans="1:54" s="59" customFormat="1" x14ac:dyDescent="0.2">
      <c r="A340" s="24">
        <f t="shared" si="96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72">
        <v>38215</v>
      </c>
      <c r="G340" s="24"/>
      <c r="H340" s="71">
        <v>35</v>
      </c>
      <c r="I340" s="24" t="s">
        <v>102</v>
      </c>
      <c r="J340" s="70" t="s">
        <v>103</v>
      </c>
      <c r="K340" s="73" t="s">
        <v>71</v>
      </c>
      <c r="L340" s="70" t="s">
        <v>114</v>
      </c>
      <c r="M340" s="74">
        <v>15475.2</v>
      </c>
      <c r="N340" s="32"/>
      <c r="O340" s="32">
        <f t="shared" si="81"/>
        <v>15475.2</v>
      </c>
      <c r="P340" s="74">
        <v>955.5</v>
      </c>
      <c r="Q340" s="32"/>
      <c r="R340" s="32"/>
      <c r="S340" s="33">
        <f t="shared" si="82"/>
        <v>2708.16</v>
      </c>
      <c r="T340" s="32">
        <f t="shared" si="83"/>
        <v>464.25600000000003</v>
      </c>
      <c r="U340" s="75">
        <f t="shared" si="84"/>
        <v>1207.0656000000001</v>
      </c>
      <c r="V340" s="32">
        <f t="shared" si="85"/>
        <v>309.50400000000002</v>
      </c>
      <c r="W340" s="74">
        <v>4642.5600000000004</v>
      </c>
      <c r="X340" s="74">
        <v>572.26</v>
      </c>
      <c r="Y340" s="74">
        <v>82.26</v>
      </c>
      <c r="Z340" s="74">
        <v>114.8</v>
      </c>
      <c r="AA340" s="74">
        <v>0</v>
      </c>
      <c r="AB340" s="74">
        <v>0</v>
      </c>
      <c r="AC340" s="74">
        <v>0</v>
      </c>
      <c r="AD340" s="74">
        <v>0</v>
      </c>
      <c r="AE340" s="32">
        <v>0</v>
      </c>
      <c r="AF340" s="32">
        <f t="shared" si="86"/>
        <v>263.07840000000004</v>
      </c>
      <c r="AG340" s="32">
        <f t="shared" si="94"/>
        <v>6809.0880000000006</v>
      </c>
      <c r="AH340" s="32">
        <f t="shared" si="87"/>
        <v>16552.016</v>
      </c>
      <c r="AI340" s="32">
        <f t="shared" si="88"/>
        <v>34483.366666666669</v>
      </c>
      <c r="AJ340" s="32">
        <v>7737.6</v>
      </c>
      <c r="AK340" s="32">
        <f t="shared" si="89"/>
        <v>7737.6</v>
      </c>
      <c r="AL340" s="32">
        <v>876.2</v>
      </c>
      <c r="AM340" s="32">
        <f t="shared" si="90"/>
        <v>2069.002</v>
      </c>
      <c r="AN340" s="32">
        <f t="shared" si="91"/>
        <v>3448.3366666666666</v>
      </c>
      <c r="AO340" s="32">
        <f t="shared" si="92"/>
        <v>10345.01</v>
      </c>
      <c r="AP340" s="32">
        <f t="shared" si="93"/>
        <v>6207.0059999999994</v>
      </c>
      <c r="AQ340" s="32">
        <v>3580.6</v>
      </c>
      <c r="AR340" s="32">
        <f t="shared" si="97"/>
        <v>20690.02</v>
      </c>
      <c r="AS340" s="74"/>
      <c r="AT340" s="32"/>
      <c r="AU340" s="32"/>
      <c r="AV340" s="32"/>
      <c r="AW340" s="32"/>
      <c r="AX340" s="32"/>
      <c r="AY340" s="76">
        <f t="shared" si="95"/>
        <v>442071.57333333336</v>
      </c>
      <c r="AZ340" s="78"/>
      <c r="BA340" s="7"/>
      <c r="BB340" s="7"/>
    </row>
    <row r="341" spans="1:54" s="59" customFormat="1" x14ac:dyDescent="0.2">
      <c r="A341" s="24">
        <f t="shared" si="96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72">
        <v>38215</v>
      </c>
      <c r="G341" s="24"/>
      <c r="H341" s="71">
        <v>12</v>
      </c>
      <c r="I341" s="24" t="s">
        <v>102</v>
      </c>
      <c r="J341" s="70" t="s">
        <v>103</v>
      </c>
      <c r="K341" s="73" t="s">
        <v>71</v>
      </c>
      <c r="L341" s="70" t="s">
        <v>114</v>
      </c>
      <c r="M341" s="74">
        <v>5305.8</v>
      </c>
      <c r="N341" s="32"/>
      <c r="O341" s="32">
        <f>M341+N341</f>
        <v>5305.8</v>
      </c>
      <c r="P341" s="74">
        <v>327.60000000000002</v>
      </c>
      <c r="Q341" s="32"/>
      <c r="R341" s="32"/>
      <c r="S341" s="33">
        <f>(M341*17.5%)</f>
        <v>928.51499999999999</v>
      </c>
      <c r="T341" s="32">
        <f>M341*3%</f>
        <v>159.17400000000001</v>
      </c>
      <c r="U341" s="75">
        <f>(M341+W341)*6%</f>
        <v>413.85239999999999</v>
      </c>
      <c r="V341" s="32">
        <f>M341*2%</f>
        <v>106.116</v>
      </c>
      <c r="W341" s="74">
        <v>1591.74</v>
      </c>
      <c r="X341" s="74">
        <v>196.2</v>
      </c>
      <c r="Y341" s="74">
        <v>28.2</v>
      </c>
      <c r="Z341" s="74">
        <v>39.36</v>
      </c>
      <c r="AA341" s="74">
        <v>0</v>
      </c>
      <c r="AB341" s="74">
        <v>0</v>
      </c>
      <c r="AC341" s="74">
        <v>0</v>
      </c>
      <c r="AD341" s="74">
        <v>0</v>
      </c>
      <c r="AE341" s="32">
        <v>0</v>
      </c>
      <c r="AF341" s="32">
        <f>M341*1.7%</f>
        <v>90.198600000000013</v>
      </c>
      <c r="AG341" s="32">
        <f t="shared" si="94"/>
        <v>2334.5520000000001</v>
      </c>
      <c r="AH341" s="32">
        <f>(M341+W341+X341)/30*24</f>
        <v>5674.9920000000002</v>
      </c>
      <c r="AI341" s="32">
        <f>(M341+W341+X341)/30*50</f>
        <v>11822.9</v>
      </c>
      <c r="AJ341" s="32">
        <v>2652.9</v>
      </c>
      <c r="AK341" s="32">
        <f>(M341/30)*15</f>
        <v>2652.9</v>
      </c>
      <c r="AL341" s="32">
        <v>876.2</v>
      </c>
      <c r="AM341" s="32">
        <f>(M341+W341+X341)/30*3</f>
        <v>709.37400000000002</v>
      </c>
      <c r="AN341" s="32">
        <f>(M341+W341+X341)/30*5</f>
        <v>1182.29</v>
      </c>
      <c r="AO341" s="32">
        <f>(M341+W341+X341)/30*15</f>
        <v>3546.87</v>
      </c>
      <c r="AP341" s="32">
        <f>(M341+W341+X341)/30*9</f>
        <v>2128.1219999999998</v>
      </c>
      <c r="AQ341" s="32">
        <v>2614.85</v>
      </c>
      <c r="AR341" s="32">
        <f t="shared" si="97"/>
        <v>7093.74</v>
      </c>
      <c r="AS341" s="74"/>
      <c r="AT341" s="32"/>
      <c r="AU341" s="32"/>
      <c r="AV341" s="32"/>
      <c r="AW341" s="32"/>
      <c r="AX341" s="32"/>
      <c r="AY341" s="76">
        <f>(O341+P341+Q341+R341+S341+T341+U341+V341+W341+X341+Y341+Z341+AA341+AB341+AC341+AD341+AE341+AF341)*12+(AG341+AH341+AI341+AJ341+AK341+AL341+AM341+AN341+AO341+AP341+AQ341+AR341+AS341+AT341+AU341+AV341+AW341+AX341)</f>
        <v>153530.76200000005</v>
      </c>
      <c r="AZ341" s="78"/>
      <c r="BA341" s="7"/>
      <c r="BB341" s="7"/>
    </row>
    <row r="342" spans="1:54" s="59" customFormat="1" x14ac:dyDescent="0.2">
      <c r="A342" s="24">
        <f t="shared" si="96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72">
        <v>38225</v>
      </c>
      <c r="G342" s="24"/>
      <c r="H342" s="71">
        <v>28</v>
      </c>
      <c r="I342" s="24" t="s">
        <v>102</v>
      </c>
      <c r="J342" s="70" t="s">
        <v>103</v>
      </c>
      <c r="K342" s="73" t="s">
        <v>71</v>
      </c>
      <c r="L342" s="70" t="s">
        <v>114</v>
      </c>
      <c r="M342" s="74">
        <v>12380.1</v>
      </c>
      <c r="N342" s="32"/>
      <c r="O342" s="32">
        <f t="shared" si="81"/>
        <v>12380.1</v>
      </c>
      <c r="P342" s="74">
        <v>764.4</v>
      </c>
      <c r="Q342" s="32"/>
      <c r="R342" s="32"/>
      <c r="S342" s="33">
        <f t="shared" si="82"/>
        <v>2166.5174999999999</v>
      </c>
      <c r="T342" s="32">
        <f t="shared" si="83"/>
        <v>371.40300000000002</v>
      </c>
      <c r="U342" s="75">
        <f t="shared" si="84"/>
        <v>965.64839999999992</v>
      </c>
      <c r="V342" s="32">
        <f t="shared" si="85"/>
        <v>247.602</v>
      </c>
      <c r="W342" s="74">
        <v>3714.04</v>
      </c>
      <c r="X342" s="74">
        <v>457.8</v>
      </c>
      <c r="Y342" s="74">
        <v>65.8</v>
      </c>
      <c r="Z342" s="74">
        <v>91.84</v>
      </c>
      <c r="AA342" s="74">
        <v>0</v>
      </c>
      <c r="AB342" s="74">
        <v>0</v>
      </c>
      <c r="AC342" s="74">
        <v>0</v>
      </c>
      <c r="AD342" s="74">
        <v>0</v>
      </c>
      <c r="AE342" s="32">
        <v>0</v>
      </c>
      <c r="AF342" s="32">
        <f t="shared" si="86"/>
        <v>210.46170000000001</v>
      </c>
      <c r="AG342" s="32">
        <f t="shared" si="94"/>
        <v>5447.2439999999997</v>
      </c>
      <c r="AH342" s="32">
        <f t="shared" si="87"/>
        <v>13241.552</v>
      </c>
      <c r="AI342" s="32">
        <f t="shared" si="88"/>
        <v>27586.566666666666</v>
      </c>
      <c r="AJ342" s="32">
        <v>6190.05</v>
      </c>
      <c r="AK342" s="32">
        <f t="shared" si="89"/>
        <v>6190.05</v>
      </c>
      <c r="AL342" s="32">
        <v>876.2</v>
      </c>
      <c r="AM342" s="32">
        <f t="shared" si="90"/>
        <v>1655.194</v>
      </c>
      <c r="AN342" s="32">
        <f t="shared" si="91"/>
        <v>2758.6566666666663</v>
      </c>
      <c r="AO342" s="32">
        <f t="shared" si="92"/>
        <v>8275.9699999999993</v>
      </c>
      <c r="AP342" s="32">
        <f t="shared" si="93"/>
        <v>4965.5819999999994</v>
      </c>
      <c r="AQ342" s="32">
        <v>3580.6</v>
      </c>
      <c r="AR342" s="32">
        <f t="shared" si="97"/>
        <v>16551.939999999999</v>
      </c>
      <c r="AS342" s="74"/>
      <c r="AT342" s="32"/>
      <c r="AU342" s="32"/>
      <c r="AV342" s="32"/>
      <c r="AW342" s="32"/>
      <c r="AX342" s="32"/>
      <c r="AY342" s="76">
        <f t="shared" si="95"/>
        <v>354546.95653333329</v>
      </c>
      <c r="AZ342" s="78"/>
      <c r="BA342" s="7"/>
      <c r="BB342" s="7"/>
    </row>
    <row r="343" spans="1:54" s="59" customFormat="1" x14ac:dyDescent="0.2">
      <c r="A343" s="24">
        <f t="shared" si="96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72">
        <v>38250</v>
      </c>
      <c r="G343" s="24"/>
      <c r="H343" s="71">
        <v>28</v>
      </c>
      <c r="I343" s="24" t="s">
        <v>102</v>
      </c>
      <c r="J343" s="70" t="s">
        <v>137</v>
      </c>
      <c r="K343" s="73" t="s">
        <v>71</v>
      </c>
      <c r="L343" s="70" t="s">
        <v>114</v>
      </c>
      <c r="M343" s="74">
        <v>13265.4</v>
      </c>
      <c r="N343" s="32"/>
      <c r="O343" s="32">
        <f t="shared" si="81"/>
        <v>13265.4</v>
      </c>
      <c r="P343" s="74">
        <v>1309.4000000000001</v>
      </c>
      <c r="Q343" s="32"/>
      <c r="R343" s="32"/>
      <c r="S343" s="33">
        <f t="shared" si="82"/>
        <v>2321.4449999999997</v>
      </c>
      <c r="T343" s="32">
        <f t="shared" si="83"/>
        <v>397.96199999999999</v>
      </c>
      <c r="U343" s="75">
        <f t="shared" si="84"/>
        <v>1030.4567999999999</v>
      </c>
      <c r="V343" s="32">
        <f t="shared" si="85"/>
        <v>265.30799999999999</v>
      </c>
      <c r="W343" s="74">
        <v>3908.88</v>
      </c>
      <c r="X343" s="74">
        <v>479.7</v>
      </c>
      <c r="Y343" s="74">
        <v>65.459999999999994</v>
      </c>
      <c r="Z343" s="74">
        <v>91.84</v>
      </c>
      <c r="AA343" s="74">
        <v>0</v>
      </c>
      <c r="AB343" s="74">
        <v>0</v>
      </c>
      <c r="AC343" s="74">
        <v>0</v>
      </c>
      <c r="AD343" s="74">
        <v>0</v>
      </c>
      <c r="AE343" s="32">
        <v>3298.92</v>
      </c>
      <c r="AF343" s="32">
        <f t="shared" si="86"/>
        <v>225.51180000000002</v>
      </c>
      <c r="AG343" s="32">
        <f t="shared" si="94"/>
        <v>5836.7759999999998</v>
      </c>
      <c r="AH343" s="32">
        <f t="shared" si="87"/>
        <v>14123.184000000001</v>
      </c>
      <c r="AI343" s="32">
        <f t="shared" si="88"/>
        <v>29423.3</v>
      </c>
      <c r="AJ343" s="32">
        <v>6632.7</v>
      </c>
      <c r="AK343" s="32">
        <f t="shared" si="89"/>
        <v>6632.7</v>
      </c>
      <c r="AL343" s="32">
        <v>876.2</v>
      </c>
      <c r="AM343" s="32">
        <f t="shared" si="90"/>
        <v>1765.3980000000001</v>
      </c>
      <c r="AN343" s="32">
        <f t="shared" si="91"/>
        <v>2942.33</v>
      </c>
      <c r="AO343" s="32">
        <f t="shared" si="92"/>
        <v>8826.99</v>
      </c>
      <c r="AP343" s="32">
        <f t="shared" si="93"/>
        <v>5296.1940000000004</v>
      </c>
      <c r="AQ343" s="32">
        <v>3580.6</v>
      </c>
      <c r="AR343" s="32">
        <f t="shared" si="97"/>
        <v>17653.98</v>
      </c>
      <c r="AS343" s="74"/>
      <c r="AT343" s="32"/>
      <c r="AU343" s="32"/>
      <c r="AV343" s="32"/>
      <c r="AW343" s="32"/>
      <c r="AX343" s="32"/>
      <c r="AY343" s="76">
        <f t="shared" si="95"/>
        <v>423513.75520000007</v>
      </c>
      <c r="AZ343" s="78"/>
      <c r="BA343" s="7"/>
      <c r="BB343" s="7"/>
    </row>
    <row r="344" spans="1:54" s="59" customFormat="1" x14ac:dyDescent="0.2">
      <c r="A344" s="24">
        <f t="shared" si="96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72">
        <v>38215</v>
      </c>
      <c r="G344" s="24"/>
      <c r="H344" s="71">
        <v>35</v>
      </c>
      <c r="I344" s="24" t="s">
        <v>102</v>
      </c>
      <c r="J344" s="70" t="s">
        <v>137</v>
      </c>
      <c r="K344" s="73" t="s">
        <v>71</v>
      </c>
      <c r="L344" s="70" t="s">
        <v>114</v>
      </c>
      <c r="M344" s="74">
        <v>16360.5</v>
      </c>
      <c r="N344" s="32"/>
      <c r="O344" s="32">
        <f t="shared" si="81"/>
        <v>16360.5</v>
      </c>
      <c r="P344" s="74">
        <v>1500.5</v>
      </c>
      <c r="Q344" s="32"/>
      <c r="R344" s="32"/>
      <c r="S344" s="33">
        <f t="shared" si="82"/>
        <v>2863.0874999999996</v>
      </c>
      <c r="T344" s="32">
        <f t="shared" si="83"/>
        <v>490.815</v>
      </c>
      <c r="U344" s="75">
        <f t="shared" si="84"/>
        <v>1276.1196</v>
      </c>
      <c r="V344" s="32">
        <f t="shared" si="85"/>
        <v>327.20999999999998</v>
      </c>
      <c r="W344" s="74">
        <v>4908.16</v>
      </c>
      <c r="X344" s="74">
        <v>594.16</v>
      </c>
      <c r="Y344" s="74">
        <v>81.900000000000006</v>
      </c>
      <c r="Z344" s="74">
        <v>114.8</v>
      </c>
      <c r="AA344" s="74">
        <v>0</v>
      </c>
      <c r="AB344" s="74">
        <v>0</v>
      </c>
      <c r="AC344" s="74">
        <v>0</v>
      </c>
      <c r="AD344" s="74">
        <v>0</v>
      </c>
      <c r="AE344" s="32">
        <v>0</v>
      </c>
      <c r="AF344" s="32">
        <f t="shared" si="86"/>
        <v>278.12850000000003</v>
      </c>
      <c r="AG344" s="32">
        <f t="shared" si="94"/>
        <v>7198.62</v>
      </c>
      <c r="AH344" s="32">
        <f t="shared" si="87"/>
        <v>17490.256000000001</v>
      </c>
      <c r="AI344" s="32">
        <f t="shared" si="88"/>
        <v>36438.033333333333</v>
      </c>
      <c r="AJ344" s="32">
        <v>8180.25</v>
      </c>
      <c r="AK344" s="32">
        <f t="shared" si="89"/>
        <v>8180.25</v>
      </c>
      <c r="AL344" s="32">
        <v>876.2</v>
      </c>
      <c r="AM344" s="32">
        <f t="shared" si="90"/>
        <v>2186.2820000000002</v>
      </c>
      <c r="AN344" s="32">
        <f t="shared" si="91"/>
        <v>3643.8033333333333</v>
      </c>
      <c r="AO344" s="32">
        <f t="shared" si="92"/>
        <v>10931.41</v>
      </c>
      <c r="AP344" s="32">
        <f t="shared" si="93"/>
        <v>6558.8460000000005</v>
      </c>
      <c r="AQ344" s="32">
        <v>3580.6</v>
      </c>
      <c r="AR344" s="32">
        <f t="shared" si="97"/>
        <v>21862.82</v>
      </c>
      <c r="AS344" s="74"/>
      <c r="AT344" s="32"/>
      <c r="AU344" s="32"/>
      <c r="AV344" s="32"/>
      <c r="AW344" s="32"/>
      <c r="AX344" s="32"/>
      <c r="AY344" s="76">
        <f t="shared" si="95"/>
        <v>472671.9378666667</v>
      </c>
      <c r="AZ344" s="78"/>
      <c r="BA344" s="7"/>
      <c r="BB344" s="7"/>
    </row>
    <row r="345" spans="1:54" s="59" customFormat="1" x14ac:dyDescent="0.2">
      <c r="A345" s="24">
        <f t="shared" si="96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72">
        <v>38279</v>
      </c>
      <c r="G345" s="24"/>
      <c r="H345" s="71">
        <v>37</v>
      </c>
      <c r="I345" s="24" t="s">
        <v>102</v>
      </c>
      <c r="J345" s="70" t="s">
        <v>137</v>
      </c>
      <c r="K345" s="73" t="s">
        <v>71</v>
      </c>
      <c r="L345" s="70" t="s">
        <v>114</v>
      </c>
      <c r="M345" s="74">
        <v>17244.900000000001</v>
      </c>
      <c r="N345" s="32"/>
      <c r="O345" s="32">
        <f t="shared" si="81"/>
        <v>17244.900000000001</v>
      </c>
      <c r="P345" s="74">
        <v>1555.1</v>
      </c>
      <c r="Q345" s="32"/>
      <c r="R345" s="32"/>
      <c r="S345" s="33">
        <f t="shared" si="82"/>
        <v>3017.8575000000001</v>
      </c>
      <c r="T345" s="32">
        <f t="shared" si="83"/>
        <v>517.34699999999998</v>
      </c>
      <c r="U345" s="75">
        <f t="shared" si="84"/>
        <v>1324.4088000000002</v>
      </c>
      <c r="V345" s="32">
        <f t="shared" si="85"/>
        <v>344.89800000000002</v>
      </c>
      <c r="W345" s="74">
        <v>4828.58</v>
      </c>
      <c r="X345" s="74">
        <v>626.86</v>
      </c>
      <c r="Y345" s="74">
        <v>86.6</v>
      </c>
      <c r="Z345" s="74">
        <v>121.36</v>
      </c>
      <c r="AA345" s="74">
        <v>0</v>
      </c>
      <c r="AB345" s="74">
        <v>0</v>
      </c>
      <c r="AC345" s="74">
        <v>0</v>
      </c>
      <c r="AD345" s="74">
        <v>0</v>
      </c>
      <c r="AE345" s="32">
        <v>0</v>
      </c>
      <c r="AF345" s="32">
        <f t="shared" si="86"/>
        <v>293.16330000000005</v>
      </c>
      <c r="AG345" s="32">
        <f t="shared" si="94"/>
        <v>7587.7560000000003</v>
      </c>
      <c r="AH345" s="32">
        <f t="shared" si="87"/>
        <v>18160.272000000004</v>
      </c>
      <c r="AI345" s="32">
        <f t="shared" si="88"/>
        <v>37833.900000000009</v>
      </c>
      <c r="AJ345" s="32">
        <v>8622.4500000000007</v>
      </c>
      <c r="AK345" s="32">
        <f t="shared" si="89"/>
        <v>8622.4500000000007</v>
      </c>
      <c r="AL345" s="32">
        <v>876.2</v>
      </c>
      <c r="AM345" s="32">
        <f t="shared" si="90"/>
        <v>2270.0340000000006</v>
      </c>
      <c r="AN345" s="32">
        <f t="shared" si="91"/>
        <v>3783.3900000000003</v>
      </c>
      <c r="AO345" s="32">
        <f t="shared" si="92"/>
        <v>11350.170000000002</v>
      </c>
      <c r="AP345" s="32">
        <f t="shared" si="93"/>
        <v>6810.1020000000008</v>
      </c>
      <c r="AQ345" s="32">
        <v>3580.6</v>
      </c>
      <c r="AR345" s="32">
        <f t="shared" si="97"/>
        <v>22700.340000000004</v>
      </c>
      <c r="AS345" s="74"/>
      <c r="AT345" s="32"/>
      <c r="AU345" s="32"/>
      <c r="AV345" s="32"/>
      <c r="AW345" s="32"/>
      <c r="AX345" s="32"/>
      <c r="AY345" s="76">
        <f t="shared" si="95"/>
        <v>491730.55920000002</v>
      </c>
      <c r="AZ345" s="78"/>
      <c r="BA345" s="7"/>
      <c r="BB345" s="7"/>
    </row>
    <row r="346" spans="1:54" s="59" customFormat="1" x14ac:dyDescent="0.2">
      <c r="A346" s="24">
        <f t="shared" si="96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72">
        <v>38397</v>
      </c>
      <c r="G346" s="24"/>
      <c r="H346" s="71">
        <v>36</v>
      </c>
      <c r="I346" s="24" t="s">
        <v>102</v>
      </c>
      <c r="J346" s="70" t="s">
        <v>137</v>
      </c>
      <c r="K346" s="73" t="s">
        <v>71</v>
      </c>
      <c r="L346" s="70" t="s">
        <v>114</v>
      </c>
      <c r="M346" s="74">
        <v>16802.7</v>
      </c>
      <c r="N346" s="32"/>
      <c r="O346" s="32">
        <f t="shared" si="81"/>
        <v>16802.7</v>
      </c>
      <c r="P346" s="74">
        <v>1527.8</v>
      </c>
      <c r="Q346" s="32"/>
      <c r="R346" s="32"/>
      <c r="S346" s="33">
        <f t="shared" si="82"/>
        <v>2940.4724999999999</v>
      </c>
      <c r="T346" s="32">
        <f t="shared" si="83"/>
        <v>504.08100000000002</v>
      </c>
      <c r="U346" s="75">
        <f t="shared" si="84"/>
        <v>1290.4476</v>
      </c>
      <c r="V346" s="32">
        <f t="shared" si="85"/>
        <v>336.05400000000003</v>
      </c>
      <c r="W346" s="74">
        <v>4704.76</v>
      </c>
      <c r="X346" s="74">
        <v>610.5</v>
      </c>
      <c r="Y346" s="74">
        <v>84.26</v>
      </c>
      <c r="Z346" s="74">
        <v>118.08</v>
      </c>
      <c r="AA346" s="74">
        <v>0</v>
      </c>
      <c r="AB346" s="74">
        <v>0</v>
      </c>
      <c r="AC346" s="74">
        <v>0</v>
      </c>
      <c r="AD346" s="74">
        <v>0</v>
      </c>
      <c r="AE346" s="32">
        <v>0</v>
      </c>
      <c r="AF346" s="32">
        <f t="shared" si="86"/>
        <v>285.64590000000004</v>
      </c>
      <c r="AG346" s="32">
        <f t="shared" si="94"/>
        <v>7393.188000000001</v>
      </c>
      <c r="AH346" s="32">
        <f t="shared" si="87"/>
        <v>17694.367999999999</v>
      </c>
      <c r="AI346" s="32">
        <f t="shared" si="88"/>
        <v>36863.266666666663</v>
      </c>
      <c r="AJ346" s="32">
        <v>8401.35</v>
      </c>
      <c r="AK346" s="32">
        <f t="shared" si="89"/>
        <v>8401.35</v>
      </c>
      <c r="AL346" s="32">
        <v>876.2</v>
      </c>
      <c r="AM346" s="32">
        <f t="shared" si="90"/>
        <v>2211.7959999999998</v>
      </c>
      <c r="AN346" s="32">
        <f t="shared" si="91"/>
        <v>3686.3266666666664</v>
      </c>
      <c r="AO346" s="32">
        <f t="shared" si="92"/>
        <v>11058.98</v>
      </c>
      <c r="AP346" s="32">
        <f t="shared" si="93"/>
        <v>6635.387999999999</v>
      </c>
      <c r="AQ346" s="32">
        <v>3580.6</v>
      </c>
      <c r="AR346" s="32"/>
      <c r="AS346" s="74"/>
      <c r="AT346" s="32"/>
      <c r="AU346" s="32"/>
      <c r="AV346" s="32"/>
      <c r="AW346" s="32"/>
      <c r="AX346" s="32"/>
      <c r="AY346" s="76">
        <f t="shared" si="95"/>
        <v>457260.42533333332</v>
      </c>
      <c r="AZ346" s="78"/>
      <c r="BA346" s="7"/>
      <c r="BB346" s="7"/>
    </row>
    <row r="347" spans="1:54" s="59" customFormat="1" x14ac:dyDescent="0.2">
      <c r="A347" s="24">
        <f t="shared" si="96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72">
        <v>38404</v>
      </c>
      <c r="G347" s="24"/>
      <c r="H347" s="71">
        <v>35</v>
      </c>
      <c r="I347" s="24" t="s">
        <v>102</v>
      </c>
      <c r="J347" s="70" t="s">
        <v>139</v>
      </c>
      <c r="K347" s="73" t="s">
        <v>71</v>
      </c>
      <c r="L347" s="70" t="s">
        <v>114</v>
      </c>
      <c r="M347" s="74">
        <v>18005.099999999999</v>
      </c>
      <c r="N347" s="32"/>
      <c r="O347" s="32">
        <f t="shared" si="81"/>
        <v>18005.099999999999</v>
      </c>
      <c r="P347" s="74">
        <v>1500.5</v>
      </c>
      <c r="Q347" s="32"/>
      <c r="R347" s="32"/>
      <c r="S347" s="33">
        <f t="shared" si="82"/>
        <v>3150.8924999999995</v>
      </c>
      <c r="T347" s="32">
        <f t="shared" si="83"/>
        <v>540.15299999999991</v>
      </c>
      <c r="U347" s="75">
        <f t="shared" si="84"/>
        <v>1382.7911999999997</v>
      </c>
      <c r="V347" s="32">
        <f t="shared" si="85"/>
        <v>360.10199999999998</v>
      </c>
      <c r="W347" s="74">
        <v>5041.42</v>
      </c>
      <c r="X347" s="74">
        <v>634.1</v>
      </c>
      <c r="Y347" s="74">
        <v>89.16</v>
      </c>
      <c r="Z347" s="74">
        <v>114.8</v>
      </c>
      <c r="AA347" s="74">
        <v>0</v>
      </c>
      <c r="AB347" s="74">
        <v>0</v>
      </c>
      <c r="AC347" s="74">
        <v>0</v>
      </c>
      <c r="AD347" s="74">
        <v>0</v>
      </c>
      <c r="AE347" s="32">
        <v>0</v>
      </c>
      <c r="AF347" s="32">
        <f t="shared" si="86"/>
        <v>306.08670000000001</v>
      </c>
      <c r="AG347" s="32">
        <f t="shared" si="94"/>
        <v>7922.2439999999997</v>
      </c>
      <c r="AH347" s="32">
        <f t="shared" si="87"/>
        <v>18944.495999999996</v>
      </c>
      <c r="AI347" s="32">
        <f t="shared" si="88"/>
        <v>39467.69999999999</v>
      </c>
      <c r="AJ347" s="32">
        <v>9002.5499999999993</v>
      </c>
      <c r="AK347" s="32">
        <f t="shared" si="89"/>
        <v>9002.5499999999993</v>
      </c>
      <c r="AL347" s="32">
        <v>876.2</v>
      </c>
      <c r="AM347" s="32">
        <f t="shared" si="90"/>
        <v>2368.0619999999994</v>
      </c>
      <c r="AN347" s="32">
        <f t="shared" si="91"/>
        <v>3946.7699999999991</v>
      </c>
      <c r="AO347" s="32">
        <f t="shared" si="92"/>
        <v>11840.309999999998</v>
      </c>
      <c r="AP347" s="32">
        <f t="shared" si="93"/>
        <v>7104.1859999999979</v>
      </c>
      <c r="AQ347" s="32">
        <v>3580.6</v>
      </c>
      <c r="AR347" s="32"/>
      <c r="AS347" s="74"/>
      <c r="AT347" s="32"/>
      <c r="AU347" s="32"/>
      <c r="AV347" s="32"/>
      <c r="AW347" s="32"/>
      <c r="AX347" s="32"/>
      <c r="AY347" s="76">
        <f t="shared" si="95"/>
        <v>487556.93279999989</v>
      </c>
      <c r="AZ347" s="78"/>
      <c r="BA347" s="7"/>
      <c r="BB347" s="7"/>
    </row>
    <row r="348" spans="1:54" s="59" customFormat="1" x14ac:dyDescent="0.2">
      <c r="A348" s="24">
        <f t="shared" si="96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72">
        <v>38429</v>
      </c>
      <c r="G348" s="24"/>
      <c r="H348" s="71">
        <v>26</v>
      </c>
      <c r="I348" s="24" t="s">
        <v>102</v>
      </c>
      <c r="J348" s="70" t="s">
        <v>103</v>
      </c>
      <c r="K348" s="73" t="s">
        <v>71</v>
      </c>
      <c r="L348" s="70" t="s">
        <v>114</v>
      </c>
      <c r="M348" s="74">
        <v>11496</v>
      </c>
      <c r="N348" s="32"/>
      <c r="O348" s="32">
        <f t="shared" si="81"/>
        <v>11496</v>
      </c>
      <c r="P348" s="74">
        <v>709.8</v>
      </c>
      <c r="Q348" s="32"/>
      <c r="R348" s="32"/>
      <c r="S348" s="33">
        <f t="shared" si="82"/>
        <v>2011.8</v>
      </c>
      <c r="T348" s="32">
        <f t="shared" si="83"/>
        <v>344.88</v>
      </c>
      <c r="U348" s="75">
        <f t="shared" si="84"/>
        <v>882.89280000000008</v>
      </c>
      <c r="V348" s="32">
        <f t="shared" si="85"/>
        <v>229.92000000000002</v>
      </c>
      <c r="W348" s="74">
        <v>3218.88</v>
      </c>
      <c r="X348" s="74">
        <v>425.1</v>
      </c>
      <c r="Y348" s="74">
        <v>61.1</v>
      </c>
      <c r="Z348" s="74">
        <v>85.28</v>
      </c>
      <c r="AA348" s="74">
        <v>0</v>
      </c>
      <c r="AB348" s="74">
        <v>0</v>
      </c>
      <c r="AC348" s="74">
        <v>0</v>
      </c>
      <c r="AD348" s="74">
        <v>0</v>
      </c>
      <c r="AE348" s="32">
        <v>0</v>
      </c>
      <c r="AF348" s="32">
        <f t="shared" si="86"/>
        <v>195.43200000000002</v>
      </c>
      <c r="AG348" s="32">
        <f t="shared" si="94"/>
        <v>5058.2400000000007</v>
      </c>
      <c r="AH348" s="32">
        <f t="shared" si="87"/>
        <v>12111.984</v>
      </c>
      <c r="AI348" s="32">
        <f t="shared" si="88"/>
        <v>25233.300000000003</v>
      </c>
      <c r="AJ348" s="32">
        <v>5748</v>
      </c>
      <c r="AK348" s="32">
        <f t="shared" si="89"/>
        <v>5748</v>
      </c>
      <c r="AL348" s="32">
        <v>876.2</v>
      </c>
      <c r="AM348" s="32">
        <f t="shared" si="90"/>
        <v>1513.998</v>
      </c>
      <c r="AN348" s="32">
        <f t="shared" si="91"/>
        <v>2523.3300000000004</v>
      </c>
      <c r="AO348" s="32">
        <f t="shared" si="92"/>
        <v>7569.9900000000007</v>
      </c>
      <c r="AP348" s="32">
        <f t="shared" si="93"/>
        <v>4541.9940000000006</v>
      </c>
      <c r="AQ348" s="32">
        <v>3580.6</v>
      </c>
      <c r="AR348" s="32"/>
      <c r="AS348" s="74"/>
      <c r="AT348" s="32"/>
      <c r="AU348" s="32"/>
      <c r="AV348" s="32"/>
      <c r="AW348" s="32"/>
      <c r="AX348" s="32"/>
      <c r="AY348" s="76">
        <f t="shared" si="95"/>
        <v>310438.6535999999</v>
      </c>
      <c r="AZ348" s="78"/>
      <c r="BA348" s="7"/>
      <c r="BB348" s="7"/>
    </row>
    <row r="349" spans="1:54" s="59" customFormat="1" x14ac:dyDescent="0.2">
      <c r="A349" s="24">
        <f t="shared" si="96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72">
        <v>38580</v>
      </c>
      <c r="G349" s="24"/>
      <c r="H349" s="71">
        <v>6</v>
      </c>
      <c r="I349" s="24" t="s">
        <v>102</v>
      </c>
      <c r="J349" s="70" t="s">
        <v>103</v>
      </c>
      <c r="K349" s="73" t="s">
        <v>71</v>
      </c>
      <c r="L349" s="70" t="s">
        <v>114</v>
      </c>
      <c r="M349" s="74">
        <v>2652.9</v>
      </c>
      <c r="N349" s="32"/>
      <c r="O349" s="32">
        <f t="shared" si="81"/>
        <v>2652.9</v>
      </c>
      <c r="P349" s="74">
        <v>163.80000000000001</v>
      </c>
      <c r="Q349" s="32"/>
      <c r="R349" s="32"/>
      <c r="S349" s="33">
        <f t="shared" si="82"/>
        <v>464.25749999999999</v>
      </c>
      <c r="T349" s="32">
        <f t="shared" si="83"/>
        <v>79.587000000000003</v>
      </c>
      <c r="U349" s="75">
        <f t="shared" si="84"/>
        <v>203.7432</v>
      </c>
      <c r="V349" s="32">
        <f t="shared" si="85"/>
        <v>53.058</v>
      </c>
      <c r="W349" s="74">
        <v>742.82</v>
      </c>
      <c r="X349" s="74">
        <v>98.1</v>
      </c>
      <c r="Y349" s="74">
        <v>14.1</v>
      </c>
      <c r="Z349" s="74">
        <v>19.68</v>
      </c>
      <c r="AA349" s="74">
        <v>0</v>
      </c>
      <c r="AB349" s="74">
        <v>0</v>
      </c>
      <c r="AC349" s="74">
        <v>0</v>
      </c>
      <c r="AD349" s="74">
        <v>0</v>
      </c>
      <c r="AE349" s="32">
        <v>0</v>
      </c>
      <c r="AF349" s="32">
        <f t="shared" si="86"/>
        <v>45.099300000000007</v>
      </c>
      <c r="AG349" s="32">
        <f t="shared" si="94"/>
        <v>1167.2760000000001</v>
      </c>
      <c r="AH349" s="32">
        <f t="shared" si="87"/>
        <v>2795.056</v>
      </c>
      <c r="AI349" s="32">
        <f t="shared" si="88"/>
        <v>5823.0333333333338</v>
      </c>
      <c r="AJ349" s="32">
        <v>1326.45</v>
      </c>
      <c r="AK349" s="32">
        <f t="shared" si="89"/>
        <v>1326.45</v>
      </c>
      <c r="AL349" s="32">
        <v>876.2</v>
      </c>
      <c r="AM349" s="32">
        <f t="shared" si="90"/>
        <v>349.38200000000001</v>
      </c>
      <c r="AN349" s="32">
        <f t="shared" si="91"/>
        <v>582.30333333333328</v>
      </c>
      <c r="AO349" s="32">
        <f t="shared" si="92"/>
        <v>1746.91</v>
      </c>
      <c r="AP349" s="32">
        <f t="shared" si="93"/>
        <v>1048.146</v>
      </c>
      <c r="AQ349" s="32">
        <v>2614.85</v>
      </c>
      <c r="AR349" s="32"/>
      <c r="AS349" s="74"/>
      <c r="AT349" s="32"/>
      <c r="AU349" s="32"/>
      <c r="AV349" s="32"/>
      <c r="AW349" s="32"/>
      <c r="AX349" s="32"/>
      <c r="AY349" s="76">
        <f t="shared" si="95"/>
        <v>74101.796666666691</v>
      </c>
      <c r="AZ349" s="78"/>
      <c r="BA349" s="7"/>
      <c r="BB349" s="7"/>
    </row>
    <row r="350" spans="1:54" s="59" customFormat="1" x14ac:dyDescent="0.2">
      <c r="A350" s="24">
        <f t="shared" si="96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72">
        <v>38762</v>
      </c>
      <c r="G350" s="24"/>
      <c r="H350" s="71">
        <v>34</v>
      </c>
      <c r="I350" s="24" t="s">
        <v>102</v>
      </c>
      <c r="J350" s="70" t="s">
        <v>137</v>
      </c>
      <c r="K350" s="73" t="s">
        <v>71</v>
      </c>
      <c r="L350" s="70" t="s">
        <v>114</v>
      </c>
      <c r="M350" s="74">
        <v>15918.3</v>
      </c>
      <c r="N350" s="32"/>
      <c r="O350" s="32">
        <f t="shared" si="81"/>
        <v>15918.3</v>
      </c>
      <c r="P350" s="74">
        <v>1473.2</v>
      </c>
      <c r="Q350" s="32"/>
      <c r="R350" s="32"/>
      <c r="S350" s="33">
        <f t="shared" si="82"/>
        <v>2785.7024999999999</v>
      </c>
      <c r="T350" s="32">
        <f t="shared" si="83"/>
        <v>477.54899999999998</v>
      </c>
      <c r="U350" s="75">
        <f t="shared" si="84"/>
        <v>1203.4235999999999</v>
      </c>
      <c r="V350" s="32">
        <f t="shared" si="85"/>
        <v>318.36599999999999</v>
      </c>
      <c r="W350" s="74">
        <v>4138.76</v>
      </c>
      <c r="X350" s="74">
        <v>577.79999999999995</v>
      </c>
      <c r="Y350" s="74">
        <v>79.56</v>
      </c>
      <c r="Z350" s="74">
        <v>111.52</v>
      </c>
      <c r="AA350" s="74">
        <v>0</v>
      </c>
      <c r="AB350" s="74">
        <v>0</v>
      </c>
      <c r="AC350" s="74">
        <v>0</v>
      </c>
      <c r="AD350" s="74">
        <v>0</v>
      </c>
      <c r="AE350" s="32">
        <v>0</v>
      </c>
      <c r="AF350" s="32">
        <f t="shared" si="86"/>
        <v>270.61110000000002</v>
      </c>
      <c r="AG350" s="32">
        <f t="shared" si="94"/>
        <v>7004.0519999999997</v>
      </c>
      <c r="AH350" s="32">
        <f t="shared" si="87"/>
        <v>16507.887999999999</v>
      </c>
      <c r="AI350" s="32">
        <f t="shared" si="88"/>
        <v>34391.433333333327</v>
      </c>
      <c r="AJ350" s="32">
        <v>7959.15</v>
      </c>
      <c r="AK350" s="32">
        <f t="shared" si="89"/>
        <v>7959.1500000000005</v>
      </c>
      <c r="AL350" s="32">
        <v>876.2</v>
      </c>
      <c r="AM350" s="32">
        <f t="shared" si="90"/>
        <v>2063.4859999999999</v>
      </c>
      <c r="AN350" s="32">
        <f t="shared" si="91"/>
        <v>3439.1433333333325</v>
      </c>
      <c r="AO350" s="32">
        <f t="shared" si="92"/>
        <v>10317.429999999998</v>
      </c>
      <c r="AP350" s="32">
        <f t="shared" si="93"/>
        <v>6190.4579999999987</v>
      </c>
      <c r="AQ350" s="32">
        <v>3580.6</v>
      </c>
      <c r="AR350" s="32"/>
      <c r="AS350" s="74"/>
      <c r="AT350" s="32"/>
      <c r="AU350" s="32"/>
      <c r="AV350" s="32"/>
      <c r="AW350" s="32"/>
      <c r="AX350" s="32"/>
      <c r="AY350" s="76">
        <f t="shared" si="95"/>
        <v>428546.4970666666</v>
      </c>
      <c r="AZ350" s="78"/>
      <c r="BA350" s="7"/>
      <c r="BB350" s="7"/>
    </row>
    <row r="351" spans="1:54" s="59" customFormat="1" x14ac:dyDescent="0.2">
      <c r="A351" s="24">
        <f t="shared" si="96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72">
        <v>38789</v>
      </c>
      <c r="G351" s="24"/>
      <c r="H351" s="71">
        <v>33</v>
      </c>
      <c r="I351" s="24" t="s">
        <v>102</v>
      </c>
      <c r="J351" s="70" t="s">
        <v>137</v>
      </c>
      <c r="K351" s="73" t="s">
        <v>71</v>
      </c>
      <c r="L351" s="70" t="s">
        <v>114</v>
      </c>
      <c r="M351" s="74">
        <v>15476.1</v>
      </c>
      <c r="N351" s="32"/>
      <c r="O351" s="32">
        <f t="shared" si="81"/>
        <v>15476.1</v>
      </c>
      <c r="P351" s="74">
        <v>1445.9</v>
      </c>
      <c r="Q351" s="32"/>
      <c r="R351" s="32"/>
      <c r="S351" s="33">
        <f t="shared" si="82"/>
        <v>2708.3175000000001</v>
      </c>
      <c r="T351" s="32">
        <f t="shared" si="83"/>
        <v>464.28300000000002</v>
      </c>
      <c r="U351" s="75">
        <f t="shared" si="84"/>
        <v>1169.9928</v>
      </c>
      <c r="V351" s="32">
        <f t="shared" si="85"/>
        <v>309.52199999999999</v>
      </c>
      <c r="W351" s="74">
        <v>4023.78</v>
      </c>
      <c r="X351" s="74">
        <v>561.46</v>
      </c>
      <c r="Y351" s="74">
        <v>77.2</v>
      </c>
      <c r="Z351" s="74">
        <v>108.24</v>
      </c>
      <c r="AA351" s="74">
        <v>0</v>
      </c>
      <c r="AB351" s="74">
        <v>0</v>
      </c>
      <c r="AC351" s="74">
        <v>0</v>
      </c>
      <c r="AD351" s="74">
        <v>0</v>
      </c>
      <c r="AE351" s="32">
        <v>0</v>
      </c>
      <c r="AF351" s="32">
        <f t="shared" si="86"/>
        <v>263.09370000000001</v>
      </c>
      <c r="AG351" s="32">
        <f t="shared" si="94"/>
        <v>6809.4839999999995</v>
      </c>
      <c r="AH351" s="32">
        <f t="shared" si="87"/>
        <v>16049.072</v>
      </c>
      <c r="AI351" s="32">
        <f t="shared" si="88"/>
        <v>33435.566666666666</v>
      </c>
      <c r="AJ351" s="32">
        <v>7738.05</v>
      </c>
      <c r="AK351" s="32">
        <f t="shared" si="89"/>
        <v>7738.05</v>
      </c>
      <c r="AL351" s="32">
        <v>876.2</v>
      </c>
      <c r="AM351" s="32">
        <f t="shared" si="90"/>
        <v>2006.134</v>
      </c>
      <c r="AN351" s="32">
        <f t="shared" si="91"/>
        <v>3343.5566666666664</v>
      </c>
      <c r="AO351" s="32">
        <f t="shared" si="92"/>
        <v>10030.67</v>
      </c>
      <c r="AP351" s="32">
        <f t="shared" si="93"/>
        <v>6018.402</v>
      </c>
      <c r="AQ351" s="32">
        <v>3580.6</v>
      </c>
      <c r="AR351" s="32"/>
      <c r="AS351" s="74"/>
      <c r="AT351" s="32"/>
      <c r="AU351" s="32"/>
      <c r="AV351" s="32"/>
      <c r="AW351" s="32"/>
      <c r="AX351" s="32"/>
      <c r="AY351" s="76">
        <f t="shared" si="95"/>
        <v>416920.45333333343</v>
      </c>
      <c r="AZ351" s="78"/>
      <c r="BA351" s="7"/>
      <c r="BB351" s="7"/>
    </row>
    <row r="352" spans="1:54" s="59" customFormat="1" x14ac:dyDescent="0.2">
      <c r="A352" s="24">
        <f t="shared" si="96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72">
        <v>38945</v>
      </c>
      <c r="G352" s="24"/>
      <c r="H352" s="71">
        <v>35</v>
      </c>
      <c r="I352" s="24" t="s">
        <v>102</v>
      </c>
      <c r="J352" s="70" t="s">
        <v>133</v>
      </c>
      <c r="K352" s="73" t="s">
        <v>71</v>
      </c>
      <c r="L352" s="70" t="s">
        <v>114</v>
      </c>
      <c r="M352" s="74">
        <v>19523.7</v>
      </c>
      <c r="N352" s="32"/>
      <c r="O352" s="32">
        <f t="shared" si="81"/>
        <v>19523.7</v>
      </c>
      <c r="P352" s="74">
        <v>1500.5</v>
      </c>
      <c r="Q352" s="32"/>
      <c r="R352" s="32"/>
      <c r="S352" s="33">
        <f t="shared" si="82"/>
        <v>3416.6475</v>
      </c>
      <c r="T352" s="32">
        <f t="shared" si="83"/>
        <v>585.71100000000001</v>
      </c>
      <c r="U352" s="75">
        <f t="shared" si="84"/>
        <v>1475.9916000000001</v>
      </c>
      <c r="V352" s="32">
        <f t="shared" si="85"/>
        <v>390.47400000000005</v>
      </c>
      <c r="W352" s="74">
        <v>5076.16</v>
      </c>
      <c r="X352" s="74">
        <v>675.7</v>
      </c>
      <c r="Y352" s="74">
        <v>96.86</v>
      </c>
      <c r="Z352" s="74">
        <v>114.8</v>
      </c>
      <c r="AA352" s="74">
        <v>0</v>
      </c>
      <c r="AB352" s="74">
        <v>0</v>
      </c>
      <c r="AC352" s="74">
        <v>0</v>
      </c>
      <c r="AD352" s="74">
        <v>0</v>
      </c>
      <c r="AE352" s="32">
        <v>0</v>
      </c>
      <c r="AF352" s="32">
        <f t="shared" si="86"/>
        <v>331.90290000000005</v>
      </c>
      <c r="AG352" s="32">
        <f t="shared" si="94"/>
        <v>8590.4280000000017</v>
      </c>
      <c r="AH352" s="32">
        <f t="shared" si="87"/>
        <v>20220.448</v>
      </c>
      <c r="AI352" s="32">
        <f t="shared" si="88"/>
        <v>42125.933333333334</v>
      </c>
      <c r="AJ352" s="32">
        <v>9761.85</v>
      </c>
      <c r="AK352" s="32">
        <f t="shared" si="89"/>
        <v>9761.85</v>
      </c>
      <c r="AL352" s="32">
        <v>876.2</v>
      </c>
      <c r="AM352" s="32">
        <f t="shared" si="90"/>
        <v>2527.556</v>
      </c>
      <c r="AN352" s="32">
        <f t="shared" si="91"/>
        <v>4212.5933333333332</v>
      </c>
      <c r="AO352" s="32">
        <f t="shared" si="92"/>
        <v>12637.78</v>
      </c>
      <c r="AP352" s="32">
        <f t="shared" si="93"/>
        <v>7582.6680000000006</v>
      </c>
      <c r="AQ352" s="32">
        <v>3580.6</v>
      </c>
      <c r="AR352" s="32"/>
      <c r="AS352" s="74"/>
      <c r="AT352" s="32"/>
      <c r="AU352" s="32"/>
      <c r="AV352" s="32"/>
      <c r="AW352" s="32"/>
      <c r="AX352" s="32"/>
      <c r="AY352" s="76">
        <f t="shared" si="95"/>
        <v>520139.27066666668</v>
      </c>
      <c r="AZ352" s="78"/>
      <c r="BA352" s="7"/>
      <c r="BB352" s="7"/>
    </row>
    <row r="353" spans="1:54" s="59" customFormat="1" x14ac:dyDescent="0.2">
      <c r="A353" s="24">
        <f t="shared" si="96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72">
        <v>38945</v>
      </c>
      <c r="G353" s="24"/>
      <c r="H353" s="71">
        <v>40</v>
      </c>
      <c r="I353" s="24" t="s">
        <v>102</v>
      </c>
      <c r="J353" s="70" t="s">
        <v>137</v>
      </c>
      <c r="K353" s="73" t="s">
        <v>71</v>
      </c>
      <c r="L353" s="70" t="s">
        <v>114</v>
      </c>
      <c r="M353" s="74">
        <v>18571.2</v>
      </c>
      <c r="N353" s="32"/>
      <c r="O353" s="32">
        <f t="shared" si="81"/>
        <v>18571.2</v>
      </c>
      <c r="P353" s="74">
        <v>1637</v>
      </c>
      <c r="Q353" s="32"/>
      <c r="R353" s="32"/>
      <c r="S353" s="33">
        <f t="shared" si="82"/>
        <v>3249.96</v>
      </c>
      <c r="T353" s="32">
        <f t="shared" si="83"/>
        <v>557.13599999999997</v>
      </c>
      <c r="U353" s="75">
        <f t="shared" si="84"/>
        <v>1403.9832000000001</v>
      </c>
      <c r="V353" s="32">
        <f t="shared" si="85"/>
        <v>371.42400000000004</v>
      </c>
      <c r="W353" s="74">
        <v>4828.5200000000004</v>
      </c>
      <c r="X353" s="74">
        <v>675.9</v>
      </c>
      <c r="Y353" s="74">
        <v>93.66</v>
      </c>
      <c r="Z353" s="74">
        <v>131.19999999999999</v>
      </c>
      <c r="AA353" s="74">
        <v>0</v>
      </c>
      <c r="AB353" s="74">
        <v>0</v>
      </c>
      <c r="AC353" s="74">
        <v>0</v>
      </c>
      <c r="AD353" s="74">
        <v>0</v>
      </c>
      <c r="AE353" s="32">
        <v>0</v>
      </c>
      <c r="AF353" s="32">
        <f t="shared" si="86"/>
        <v>315.71040000000005</v>
      </c>
      <c r="AG353" s="32">
        <f t="shared" si="94"/>
        <v>8171.3280000000004</v>
      </c>
      <c r="AH353" s="32">
        <f t="shared" si="87"/>
        <v>19260.496000000003</v>
      </c>
      <c r="AI353" s="32">
        <f t="shared" si="88"/>
        <v>40126.03333333334</v>
      </c>
      <c r="AJ353" s="32">
        <v>9285.6</v>
      </c>
      <c r="AK353" s="32">
        <f t="shared" si="89"/>
        <v>9285.6</v>
      </c>
      <c r="AL353" s="32">
        <v>876.2</v>
      </c>
      <c r="AM353" s="32">
        <f t="shared" si="90"/>
        <v>2407.5620000000004</v>
      </c>
      <c r="AN353" s="32">
        <f t="shared" si="91"/>
        <v>4012.6033333333339</v>
      </c>
      <c r="AO353" s="32">
        <f t="shared" si="92"/>
        <v>12037.810000000001</v>
      </c>
      <c r="AP353" s="32">
        <f t="shared" si="93"/>
        <v>7222.6860000000015</v>
      </c>
      <c r="AQ353" s="32">
        <v>6139.45</v>
      </c>
      <c r="AR353" s="32"/>
      <c r="AS353" s="74"/>
      <c r="AT353" s="32"/>
      <c r="AU353" s="32"/>
      <c r="AV353" s="32"/>
      <c r="AW353" s="32"/>
      <c r="AX353" s="32"/>
      <c r="AY353" s="76">
        <f t="shared" si="95"/>
        <v>500853.69186666666</v>
      </c>
      <c r="AZ353" s="78"/>
      <c r="BA353" s="7"/>
      <c r="BB353" s="7"/>
    </row>
    <row r="354" spans="1:54" s="59" customFormat="1" x14ac:dyDescent="0.2">
      <c r="A354" s="24">
        <f t="shared" si="96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72">
        <v>38950</v>
      </c>
      <c r="G354" s="24"/>
      <c r="H354" s="71">
        <v>39</v>
      </c>
      <c r="I354" s="24" t="s">
        <v>102</v>
      </c>
      <c r="J354" s="70" t="s">
        <v>137</v>
      </c>
      <c r="K354" s="73" t="s">
        <v>71</v>
      </c>
      <c r="L354" s="70" t="s">
        <v>114</v>
      </c>
      <c r="M354" s="74">
        <v>18129</v>
      </c>
      <c r="N354" s="32"/>
      <c r="O354" s="32">
        <f t="shared" si="81"/>
        <v>18129</v>
      </c>
      <c r="P354" s="74">
        <v>1609.7</v>
      </c>
      <c r="Q354" s="32"/>
      <c r="R354" s="32"/>
      <c r="S354" s="33">
        <f t="shared" si="82"/>
        <v>3172.5749999999998</v>
      </c>
      <c r="T354" s="32">
        <f t="shared" si="83"/>
        <v>543.87</v>
      </c>
      <c r="U354" s="75">
        <f t="shared" si="84"/>
        <v>1370.5524</v>
      </c>
      <c r="V354" s="32">
        <f t="shared" si="85"/>
        <v>362.58</v>
      </c>
      <c r="W354" s="74">
        <v>4713.54</v>
      </c>
      <c r="X354" s="74">
        <v>659.56</v>
      </c>
      <c r="Y354" s="74">
        <v>91.3</v>
      </c>
      <c r="Z354" s="74">
        <v>127.92</v>
      </c>
      <c r="AA354" s="74">
        <v>0</v>
      </c>
      <c r="AB354" s="74">
        <v>0</v>
      </c>
      <c r="AC354" s="74">
        <v>0</v>
      </c>
      <c r="AD354" s="74">
        <v>0</v>
      </c>
      <c r="AE354" s="32">
        <v>0</v>
      </c>
      <c r="AF354" s="32">
        <f t="shared" si="86"/>
        <v>308.19300000000004</v>
      </c>
      <c r="AG354" s="32">
        <f t="shared" si="94"/>
        <v>7976.7599999999993</v>
      </c>
      <c r="AH354" s="32">
        <f t="shared" si="87"/>
        <v>18801.68</v>
      </c>
      <c r="AI354" s="32">
        <f t="shared" si="88"/>
        <v>39170.166666666672</v>
      </c>
      <c r="AJ354" s="32">
        <v>9064.5</v>
      </c>
      <c r="AK354" s="32">
        <f t="shared" si="89"/>
        <v>9064.5</v>
      </c>
      <c r="AL354" s="32">
        <v>876.2</v>
      </c>
      <c r="AM354" s="32">
        <f t="shared" si="90"/>
        <v>2350.21</v>
      </c>
      <c r="AN354" s="32">
        <f t="shared" si="91"/>
        <v>3917.0166666666673</v>
      </c>
      <c r="AO354" s="32">
        <f t="shared" si="92"/>
        <v>11751.050000000001</v>
      </c>
      <c r="AP354" s="32">
        <f t="shared" si="93"/>
        <v>7050.630000000001</v>
      </c>
      <c r="AQ354" s="32">
        <v>3580.6</v>
      </c>
      <c r="AR354" s="32"/>
      <c r="AS354" s="74"/>
      <c r="AT354" s="32"/>
      <c r="AU354" s="32"/>
      <c r="AV354" s="32"/>
      <c r="AW354" s="32"/>
      <c r="AX354" s="32"/>
      <c r="AY354" s="76">
        <f t="shared" si="95"/>
        <v>486668.79813333339</v>
      </c>
      <c r="AZ354" s="78"/>
      <c r="BA354" s="7"/>
      <c r="BB354" s="7"/>
    </row>
    <row r="355" spans="1:54" s="59" customFormat="1" x14ac:dyDescent="0.2">
      <c r="A355" s="24">
        <f t="shared" si="96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72">
        <v>38950</v>
      </c>
      <c r="G355" s="24"/>
      <c r="H355" s="71">
        <v>40</v>
      </c>
      <c r="I355" s="24" t="s">
        <v>102</v>
      </c>
      <c r="J355" s="70" t="s">
        <v>137</v>
      </c>
      <c r="K355" s="73" t="s">
        <v>71</v>
      </c>
      <c r="L355" s="70" t="s">
        <v>114</v>
      </c>
      <c r="M355" s="74">
        <v>18571.2</v>
      </c>
      <c r="N355" s="32"/>
      <c r="O355" s="32">
        <f t="shared" si="81"/>
        <v>18571.2</v>
      </c>
      <c r="P355" s="74">
        <v>1637</v>
      </c>
      <c r="Q355" s="32"/>
      <c r="R355" s="32"/>
      <c r="S355" s="33">
        <f t="shared" si="82"/>
        <v>3249.96</v>
      </c>
      <c r="T355" s="32">
        <f t="shared" si="83"/>
        <v>557.13599999999997</v>
      </c>
      <c r="U355" s="75">
        <f t="shared" si="84"/>
        <v>1403.9832000000001</v>
      </c>
      <c r="V355" s="32">
        <f t="shared" si="85"/>
        <v>371.42400000000004</v>
      </c>
      <c r="W355" s="74">
        <v>4828.5200000000004</v>
      </c>
      <c r="X355" s="74">
        <v>675.9</v>
      </c>
      <c r="Y355" s="74">
        <v>93.66</v>
      </c>
      <c r="Z355" s="74">
        <v>131.19999999999999</v>
      </c>
      <c r="AA355" s="74">
        <v>0</v>
      </c>
      <c r="AB355" s="74">
        <v>0</v>
      </c>
      <c r="AC355" s="74">
        <v>0</v>
      </c>
      <c r="AD355" s="74">
        <v>0</v>
      </c>
      <c r="AE355" s="32">
        <v>0</v>
      </c>
      <c r="AF355" s="32">
        <f t="shared" si="86"/>
        <v>315.71040000000005</v>
      </c>
      <c r="AG355" s="32">
        <f t="shared" si="94"/>
        <v>8171.3280000000004</v>
      </c>
      <c r="AH355" s="32">
        <f t="shared" si="87"/>
        <v>19260.496000000003</v>
      </c>
      <c r="AI355" s="32">
        <f t="shared" si="88"/>
        <v>40126.03333333334</v>
      </c>
      <c r="AJ355" s="32">
        <v>9285.6</v>
      </c>
      <c r="AK355" s="32">
        <f t="shared" si="89"/>
        <v>9285.6</v>
      </c>
      <c r="AL355" s="32">
        <v>876.2</v>
      </c>
      <c r="AM355" s="32">
        <f t="shared" si="90"/>
        <v>2407.5620000000004</v>
      </c>
      <c r="AN355" s="32">
        <f t="shared" si="91"/>
        <v>4012.6033333333339</v>
      </c>
      <c r="AO355" s="32">
        <f t="shared" si="92"/>
        <v>12037.810000000001</v>
      </c>
      <c r="AP355" s="32">
        <f t="shared" si="93"/>
        <v>7222.6860000000015</v>
      </c>
      <c r="AQ355" s="32">
        <v>6139.45</v>
      </c>
      <c r="AR355" s="32"/>
      <c r="AS355" s="74"/>
      <c r="AT355" s="32"/>
      <c r="AU355" s="32"/>
      <c r="AV355" s="32"/>
      <c r="AW355" s="32"/>
      <c r="AX355" s="32"/>
      <c r="AY355" s="76">
        <f t="shared" si="95"/>
        <v>500853.69186666666</v>
      </c>
      <c r="AZ355" s="78"/>
      <c r="BA355" s="7"/>
      <c r="BB355" s="7"/>
    </row>
    <row r="356" spans="1:54" s="59" customFormat="1" x14ac:dyDescent="0.2">
      <c r="A356" s="24">
        <f t="shared" si="96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72">
        <v>39414</v>
      </c>
      <c r="G356" s="24"/>
      <c r="H356" s="71">
        <v>36</v>
      </c>
      <c r="I356" s="24" t="s">
        <v>102</v>
      </c>
      <c r="J356" s="70" t="s">
        <v>137</v>
      </c>
      <c r="K356" s="73" t="s">
        <v>71</v>
      </c>
      <c r="L356" s="70" t="s">
        <v>114</v>
      </c>
      <c r="M356" s="74">
        <v>16802.7</v>
      </c>
      <c r="N356" s="32"/>
      <c r="O356" s="32">
        <f t="shared" si="81"/>
        <v>16802.7</v>
      </c>
      <c r="P356" s="74">
        <v>1527.8</v>
      </c>
      <c r="Q356" s="32"/>
      <c r="R356" s="32"/>
      <c r="S356" s="33">
        <f t="shared" si="82"/>
        <v>2940.4724999999999</v>
      </c>
      <c r="T356" s="32">
        <f t="shared" si="83"/>
        <v>504.08100000000002</v>
      </c>
      <c r="U356" s="75">
        <f t="shared" si="84"/>
        <v>1229.9579999999999</v>
      </c>
      <c r="V356" s="32">
        <f t="shared" si="85"/>
        <v>336.05400000000003</v>
      </c>
      <c r="W356" s="74">
        <v>3696.6</v>
      </c>
      <c r="X356" s="74">
        <v>610.5</v>
      </c>
      <c r="Y356" s="74">
        <v>84.26</v>
      </c>
      <c r="Z356" s="74">
        <v>118.08</v>
      </c>
      <c r="AA356" s="74">
        <v>0</v>
      </c>
      <c r="AB356" s="74">
        <v>0</v>
      </c>
      <c r="AC356" s="74">
        <v>0</v>
      </c>
      <c r="AD356" s="74">
        <v>0</v>
      </c>
      <c r="AE356" s="32">
        <v>0</v>
      </c>
      <c r="AF356" s="32">
        <f t="shared" si="86"/>
        <v>285.64590000000004</v>
      </c>
      <c r="AG356" s="32">
        <f t="shared" si="94"/>
        <v>7393.188000000001</v>
      </c>
      <c r="AH356" s="32">
        <f t="shared" si="87"/>
        <v>16887.84</v>
      </c>
      <c r="AI356" s="32">
        <f t="shared" si="88"/>
        <v>35183</v>
      </c>
      <c r="AJ356" s="32">
        <v>8401.35</v>
      </c>
      <c r="AK356" s="32">
        <f t="shared" si="89"/>
        <v>8401.35</v>
      </c>
      <c r="AL356" s="32">
        <v>876.2</v>
      </c>
      <c r="AM356" s="32">
        <f t="shared" si="90"/>
        <v>2110.98</v>
      </c>
      <c r="AN356" s="32">
        <f t="shared" si="91"/>
        <v>3518.2999999999997</v>
      </c>
      <c r="AO356" s="32">
        <f t="shared" si="92"/>
        <v>10554.9</v>
      </c>
      <c r="AP356" s="32">
        <f t="shared" si="93"/>
        <v>6332.94</v>
      </c>
      <c r="AQ356" s="32">
        <v>3580.6</v>
      </c>
      <c r="AR356" s="32"/>
      <c r="AS356" s="74"/>
      <c r="AT356" s="32"/>
      <c r="AU356" s="32"/>
      <c r="AV356" s="32"/>
      <c r="AW356" s="32"/>
      <c r="AX356" s="32"/>
      <c r="AY356" s="76">
        <f t="shared" si="95"/>
        <v>440874.46479999996</v>
      </c>
      <c r="AZ356" s="78"/>
      <c r="BA356" s="7"/>
      <c r="BB356" s="7"/>
    </row>
    <row r="357" spans="1:54" s="59" customFormat="1" x14ac:dyDescent="0.2">
      <c r="A357" s="24">
        <f t="shared" si="96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72">
        <v>36039</v>
      </c>
      <c r="G357" s="24"/>
      <c r="H357" s="71">
        <v>24</v>
      </c>
      <c r="I357" s="24" t="s">
        <v>102</v>
      </c>
      <c r="J357" s="70" t="s">
        <v>103</v>
      </c>
      <c r="K357" s="73" t="s">
        <v>71</v>
      </c>
      <c r="L357" s="70" t="s">
        <v>114</v>
      </c>
      <c r="M357" s="74">
        <v>10611.6</v>
      </c>
      <c r="N357" s="32"/>
      <c r="O357" s="32">
        <f t="shared" si="81"/>
        <v>10611.6</v>
      </c>
      <c r="P357" s="74">
        <v>655.20000000000005</v>
      </c>
      <c r="Q357" s="32"/>
      <c r="R357" s="32"/>
      <c r="S357" s="33">
        <f t="shared" si="82"/>
        <v>1857.03</v>
      </c>
      <c r="T357" s="32">
        <f t="shared" si="83"/>
        <v>318.34800000000001</v>
      </c>
      <c r="U357" s="75">
        <f t="shared" si="84"/>
        <v>907.29240000000004</v>
      </c>
      <c r="V357" s="32">
        <f t="shared" si="85"/>
        <v>212.232</v>
      </c>
      <c r="W357" s="74">
        <v>4509.9399999999996</v>
      </c>
      <c r="X357" s="74">
        <v>392.4</v>
      </c>
      <c r="Y357" s="74">
        <v>56.4</v>
      </c>
      <c r="Z357" s="74">
        <v>78.72</v>
      </c>
      <c r="AA357" s="74">
        <v>0</v>
      </c>
      <c r="AB357" s="74">
        <v>0</v>
      </c>
      <c r="AC357" s="74">
        <v>0</v>
      </c>
      <c r="AD357" s="74">
        <v>0</v>
      </c>
      <c r="AE357" s="32">
        <v>0</v>
      </c>
      <c r="AF357" s="32">
        <f t="shared" si="86"/>
        <v>180.39720000000003</v>
      </c>
      <c r="AG357" s="32">
        <f t="shared" si="94"/>
        <v>4669.1040000000003</v>
      </c>
      <c r="AH357" s="32">
        <f t="shared" si="87"/>
        <v>12411.152000000002</v>
      </c>
      <c r="AI357" s="32">
        <f t="shared" si="88"/>
        <v>25856.566666666669</v>
      </c>
      <c r="AJ357" s="32">
        <v>5305.8</v>
      </c>
      <c r="AK357" s="32">
        <f t="shared" si="89"/>
        <v>5305.8</v>
      </c>
      <c r="AL357" s="32">
        <v>876.2</v>
      </c>
      <c r="AM357" s="32">
        <f t="shared" si="90"/>
        <v>1551.3940000000002</v>
      </c>
      <c r="AN357" s="32">
        <f t="shared" si="91"/>
        <v>2585.6566666666668</v>
      </c>
      <c r="AO357" s="32">
        <f t="shared" si="92"/>
        <v>7756.97</v>
      </c>
      <c r="AP357" s="32">
        <f t="shared" si="93"/>
        <v>4654.1820000000007</v>
      </c>
      <c r="AQ357" s="32">
        <v>3580.6</v>
      </c>
      <c r="AR357" s="32"/>
      <c r="AS357" s="74"/>
      <c r="AT357" s="32"/>
      <c r="AU357" s="32"/>
      <c r="AV357" s="32"/>
      <c r="AW357" s="32"/>
      <c r="AX357" s="32"/>
      <c r="AY357" s="76">
        <f t="shared" si="95"/>
        <v>311908.14053333341</v>
      </c>
      <c r="AZ357" s="78"/>
      <c r="BA357" s="7"/>
      <c r="BB357" s="7"/>
    </row>
    <row r="358" spans="1:54" s="59" customFormat="1" x14ac:dyDescent="0.2">
      <c r="A358" s="24">
        <f t="shared" si="96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72">
        <v>36039</v>
      </c>
      <c r="G358" s="24"/>
      <c r="H358" s="71">
        <v>40</v>
      </c>
      <c r="I358" s="24" t="s">
        <v>102</v>
      </c>
      <c r="J358" s="70" t="s">
        <v>103</v>
      </c>
      <c r="K358" s="73" t="s">
        <v>71</v>
      </c>
      <c r="L358" s="70" t="s">
        <v>114</v>
      </c>
      <c r="M358" s="74">
        <v>17685.900000000001</v>
      </c>
      <c r="N358" s="32"/>
      <c r="O358" s="32">
        <f t="shared" si="81"/>
        <v>17685.900000000001</v>
      </c>
      <c r="P358" s="74">
        <v>1092</v>
      </c>
      <c r="Q358" s="32"/>
      <c r="R358" s="32"/>
      <c r="S358" s="33">
        <f t="shared" si="82"/>
        <v>3095.0325000000003</v>
      </c>
      <c r="T358" s="32">
        <f t="shared" si="83"/>
        <v>530.577</v>
      </c>
      <c r="U358" s="75">
        <f t="shared" si="84"/>
        <v>1512.144</v>
      </c>
      <c r="V358" s="32">
        <f t="shared" si="85"/>
        <v>353.71800000000002</v>
      </c>
      <c r="W358" s="74">
        <v>7516.5</v>
      </c>
      <c r="X358" s="74">
        <v>654</v>
      </c>
      <c r="Y358" s="74">
        <v>94</v>
      </c>
      <c r="Z358" s="74">
        <v>131.19999999999999</v>
      </c>
      <c r="AA358" s="74">
        <v>0</v>
      </c>
      <c r="AB358" s="74">
        <v>0</v>
      </c>
      <c r="AC358" s="74">
        <v>0</v>
      </c>
      <c r="AD358" s="74">
        <v>0</v>
      </c>
      <c r="AE358" s="32">
        <v>0</v>
      </c>
      <c r="AF358" s="32">
        <f t="shared" si="86"/>
        <v>300.66030000000006</v>
      </c>
      <c r="AG358" s="32">
        <f t="shared" si="94"/>
        <v>7781.7960000000003</v>
      </c>
      <c r="AH358" s="32">
        <f t="shared" si="87"/>
        <v>20685.12</v>
      </c>
      <c r="AI358" s="32">
        <f t="shared" si="88"/>
        <v>43094</v>
      </c>
      <c r="AJ358" s="32">
        <v>8842.9500000000007</v>
      </c>
      <c r="AK358" s="32">
        <f t="shared" si="89"/>
        <v>8842.9500000000007</v>
      </c>
      <c r="AL358" s="32">
        <v>876.2</v>
      </c>
      <c r="AM358" s="32">
        <f t="shared" si="90"/>
        <v>2585.64</v>
      </c>
      <c r="AN358" s="32">
        <f t="shared" si="91"/>
        <v>4309.3999999999996</v>
      </c>
      <c r="AO358" s="32">
        <f t="shared" si="92"/>
        <v>12928.2</v>
      </c>
      <c r="AP358" s="32">
        <f t="shared" si="93"/>
        <v>7756.92</v>
      </c>
      <c r="AQ358" s="32">
        <v>6139.45</v>
      </c>
      <c r="AR358" s="32"/>
      <c r="AS358" s="74"/>
      <c r="AT358" s="32"/>
      <c r="AU358" s="32"/>
      <c r="AV358" s="32"/>
      <c r="AW358" s="32"/>
      <c r="AX358" s="32"/>
      <c r="AY358" s="76">
        <f t="shared" si="95"/>
        <v>519431.40760000009</v>
      </c>
      <c r="AZ358" s="78"/>
      <c r="BA358" s="7"/>
      <c r="BB358" s="7"/>
    </row>
    <row r="359" spans="1:54" s="59" customFormat="1" x14ac:dyDescent="0.2">
      <c r="A359" s="24">
        <f t="shared" si="96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72">
        <v>40770</v>
      </c>
      <c r="G359" s="24"/>
      <c r="H359" s="71">
        <v>28</v>
      </c>
      <c r="I359" s="24" t="s">
        <v>102</v>
      </c>
      <c r="J359" s="70" t="s">
        <v>103</v>
      </c>
      <c r="K359" s="73" t="s">
        <v>71</v>
      </c>
      <c r="L359" s="70" t="s">
        <v>114</v>
      </c>
      <c r="M359" s="74">
        <v>12380.1</v>
      </c>
      <c r="N359" s="32"/>
      <c r="O359" s="32">
        <f t="shared" si="81"/>
        <v>12380.1</v>
      </c>
      <c r="P359" s="74">
        <v>764.4</v>
      </c>
      <c r="Q359" s="32"/>
      <c r="R359" s="32"/>
      <c r="S359" s="33">
        <f t="shared" si="82"/>
        <v>2166.5174999999999</v>
      </c>
      <c r="T359" s="32">
        <f t="shared" si="83"/>
        <v>371.40300000000002</v>
      </c>
      <c r="U359" s="75">
        <f t="shared" si="84"/>
        <v>861.65519999999992</v>
      </c>
      <c r="V359" s="32">
        <f t="shared" si="85"/>
        <v>247.602</v>
      </c>
      <c r="W359" s="74">
        <v>1980.82</v>
      </c>
      <c r="X359" s="74">
        <v>457.8</v>
      </c>
      <c r="Y359" s="74">
        <v>65.8</v>
      </c>
      <c r="Z359" s="74">
        <v>91.84</v>
      </c>
      <c r="AA359" s="74">
        <v>0</v>
      </c>
      <c r="AB359" s="74">
        <v>0</v>
      </c>
      <c r="AC359" s="74">
        <v>0</v>
      </c>
      <c r="AD359" s="74">
        <v>0</v>
      </c>
      <c r="AE359" s="32">
        <v>0</v>
      </c>
      <c r="AF359" s="32">
        <f t="shared" si="86"/>
        <v>210.46170000000001</v>
      </c>
      <c r="AG359" s="32">
        <f t="shared" si="94"/>
        <v>5447.2439999999997</v>
      </c>
      <c r="AH359" s="32">
        <f t="shared" si="87"/>
        <v>11854.976000000001</v>
      </c>
      <c r="AI359" s="32">
        <f t="shared" si="88"/>
        <v>24697.866666666669</v>
      </c>
      <c r="AJ359" s="32">
        <v>6190.05</v>
      </c>
      <c r="AK359" s="32">
        <f t="shared" si="89"/>
        <v>6190.05</v>
      </c>
      <c r="AL359" s="32">
        <v>876.2</v>
      </c>
      <c r="AM359" s="32">
        <f t="shared" si="90"/>
        <v>1481.8720000000001</v>
      </c>
      <c r="AN359" s="32">
        <f t="shared" si="91"/>
        <v>2469.7866666666669</v>
      </c>
      <c r="AO359" s="32">
        <f t="shared" si="92"/>
        <v>7409.36</v>
      </c>
      <c r="AP359" s="32">
        <f t="shared" si="93"/>
        <v>4445.616</v>
      </c>
      <c r="AQ359" s="32">
        <v>3580.6</v>
      </c>
      <c r="AR359" s="32"/>
      <c r="AS359" s="74"/>
      <c r="AT359" s="32"/>
      <c r="AU359" s="32"/>
      <c r="AV359" s="32"/>
      <c r="AW359" s="32"/>
      <c r="AX359" s="32"/>
      <c r="AY359" s="76">
        <f t="shared" si="95"/>
        <v>309824.41413333337</v>
      </c>
      <c r="AZ359" s="78"/>
      <c r="BA359" s="7"/>
      <c r="BB359" s="7"/>
    </row>
    <row r="360" spans="1:54" s="59" customFormat="1" x14ac:dyDescent="0.2">
      <c r="A360" s="24">
        <f t="shared" si="96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72">
        <v>40770</v>
      </c>
      <c r="G360" s="24"/>
      <c r="H360" s="71">
        <v>25</v>
      </c>
      <c r="I360" s="24" t="s">
        <v>102</v>
      </c>
      <c r="J360" s="70" t="s">
        <v>103</v>
      </c>
      <c r="K360" s="73" t="s">
        <v>71</v>
      </c>
      <c r="L360" s="70" t="s">
        <v>114</v>
      </c>
      <c r="M360" s="74">
        <v>11053.8</v>
      </c>
      <c r="N360" s="32"/>
      <c r="O360" s="32">
        <f t="shared" si="81"/>
        <v>11053.8</v>
      </c>
      <c r="P360" s="74">
        <v>682.5</v>
      </c>
      <c r="Q360" s="32"/>
      <c r="R360" s="32"/>
      <c r="S360" s="33">
        <f t="shared" si="82"/>
        <v>1934.4149999999997</v>
      </c>
      <c r="T360" s="32">
        <f t="shared" si="83"/>
        <v>331.61399999999998</v>
      </c>
      <c r="U360" s="75">
        <f t="shared" si="84"/>
        <v>769.34399999999994</v>
      </c>
      <c r="V360" s="32">
        <f t="shared" si="85"/>
        <v>221.07599999999999</v>
      </c>
      <c r="W360" s="74">
        <v>1768.6</v>
      </c>
      <c r="X360" s="74">
        <v>408.76</v>
      </c>
      <c r="Y360" s="74">
        <v>58.76</v>
      </c>
      <c r="Z360" s="74">
        <v>82</v>
      </c>
      <c r="AA360" s="74">
        <v>0</v>
      </c>
      <c r="AB360" s="74">
        <v>0</v>
      </c>
      <c r="AC360" s="74">
        <v>0</v>
      </c>
      <c r="AD360" s="74">
        <v>0</v>
      </c>
      <c r="AE360" s="32">
        <v>0</v>
      </c>
      <c r="AF360" s="32">
        <f t="shared" si="86"/>
        <v>187.91460000000001</v>
      </c>
      <c r="AG360" s="32">
        <f t="shared" si="94"/>
        <v>4863.6719999999996</v>
      </c>
      <c r="AH360" s="32">
        <f t="shared" si="87"/>
        <v>10584.928</v>
      </c>
      <c r="AI360" s="32">
        <f t="shared" si="88"/>
        <v>22051.933333333331</v>
      </c>
      <c r="AJ360" s="32">
        <v>5526.9</v>
      </c>
      <c r="AK360" s="32">
        <f t="shared" si="89"/>
        <v>5526.9</v>
      </c>
      <c r="AL360" s="32">
        <v>876.2</v>
      </c>
      <c r="AM360" s="32">
        <f t="shared" si="90"/>
        <v>1323.116</v>
      </c>
      <c r="AN360" s="32">
        <f t="shared" si="91"/>
        <v>2205.1933333333332</v>
      </c>
      <c r="AO360" s="32">
        <f t="shared" si="92"/>
        <v>6615.58</v>
      </c>
      <c r="AP360" s="32">
        <f t="shared" si="93"/>
        <v>3969.348</v>
      </c>
      <c r="AQ360" s="32">
        <v>3580.6</v>
      </c>
      <c r="AR360" s="32"/>
      <c r="AS360" s="74"/>
      <c r="AT360" s="32"/>
      <c r="AU360" s="32"/>
      <c r="AV360" s="32"/>
      <c r="AW360" s="32"/>
      <c r="AX360" s="32"/>
      <c r="AY360" s="76">
        <f t="shared" si="95"/>
        <v>277109.77386666654</v>
      </c>
      <c r="AZ360" s="78"/>
      <c r="BA360" s="7"/>
      <c r="BB360" s="7"/>
    </row>
    <row r="361" spans="1:54" s="59" customFormat="1" x14ac:dyDescent="0.2">
      <c r="A361" s="24">
        <f t="shared" si="96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72">
        <v>41878</v>
      </c>
      <c r="G361" s="24"/>
      <c r="H361" s="71">
        <v>40</v>
      </c>
      <c r="I361" s="24" t="s">
        <v>102</v>
      </c>
      <c r="J361" s="70" t="s">
        <v>103</v>
      </c>
      <c r="K361" s="73" t="s">
        <v>71</v>
      </c>
      <c r="L361" s="70" t="s">
        <v>114</v>
      </c>
      <c r="M361" s="74">
        <v>17685.900000000001</v>
      </c>
      <c r="N361" s="32"/>
      <c r="O361" s="32">
        <f t="shared" si="81"/>
        <v>17685.900000000001</v>
      </c>
      <c r="P361" s="74">
        <v>1092</v>
      </c>
      <c r="Q361" s="32"/>
      <c r="R361" s="32"/>
      <c r="S361" s="33">
        <f t="shared" si="82"/>
        <v>3095.0325000000003</v>
      </c>
      <c r="T361" s="32">
        <f t="shared" si="83"/>
        <v>530.577</v>
      </c>
      <c r="U361" s="75">
        <f t="shared" si="84"/>
        <v>1167.27</v>
      </c>
      <c r="V361" s="32">
        <f t="shared" si="85"/>
        <v>353.71800000000002</v>
      </c>
      <c r="W361" s="74">
        <v>1768.6</v>
      </c>
      <c r="X361" s="74">
        <v>654</v>
      </c>
      <c r="Y361" s="74">
        <v>94</v>
      </c>
      <c r="Z361" s="74">
        <v>131.19999999999999</v>
      </c>
      <c r="AA361" s="74">
        <v>0</v>
      </c>
      <c r="AB361" s="74">
        <v>0</v>
      </c>
      <c r="AC361" s="74">
        <v>0</v>
      </c>
      <c r="AD361" s="74">
        <v>0</v>
      </c>
      <c r="AE361" s="32">
        <v>0</v>
      </c>
      <c r="AF361" s="32">
        <f t="shared" si="86"/>
        <v>300.66030000000006</v>
      </c>
      <c r="AG361" s="32">
        <f t="shared" si="94"/>
        <v>7781.7960000000003</v>
      </c>
      <c r="AH361" s="32">
        <f t="shared" si="87"/>
        <v>16086.8</v>
      </c>
      <c r="AI361" s="32">
        <f t="shared" si="88"/>
        <v>33514.166666666664</v>
      </c>
      <c r="AJ361" s="32">
        <v>8842.9500000000007</v>
      </c>
      <c r="AK361" s="32">
        <f t="shared" si="89"/>
        <v>8842.9500000000007</v>
      </c>
      <c r="AL361" s="32">
        <v>876.2</v>
      </c>
      <c r="AM361" s="32">
        <f t="shared" si="90"/>
        <v>2010.85</v>
      </c>
      <c r="AN361" s="32">
        <f t="shared" si="91"/>
        <v>3351.4166666666665</v>
      </c>
      <c r="AO361" s="32">
        <f t="shared" si="92"/>
        <v>10054.25</v>
      </c>
      <c r="AP361" s="32">
        <f t="shared" si="93"/>
        <v>6032.5499999999993</v>
      </c>
      <c r="AQ361" s="32">
        <v>6139.45</v>
      </c>
      <c r="AR361" s="32"/>
      <c r="AS361" s="74"/>
      <c r="AT361" s="32"/>
      <c r="AU361" s="32"/>
      <c r="AV361" s="32"/>
      <c r="AW361" s="32"/>
      <c r="AX361" s="32"/>
      <c r="AY361" s="76">
        <f t="shared" si="95"/>
        <v>426008.87293333339</v>
      </c>
      <c r="AZ361" s="78"/>
      <c r="BA361" s="7"/>
      <c r="BB361" s="7"/>
    </row>
    <row r="362" spans="1:54" s="59" customFormat="1" x14ac:dyDescent="0.2">
      <c r="A362" s="24">
        <f t="shared" si="96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72">
        <v>41869</v>
      </c>
      <c r="G362" s="24"/>
      <c r="H362" s="71">
        <v>19</v>
      </c>
      <c r="I362" s="24" t="s">
        <v>102</v>
      </c>
      <c r="J362" s="70" t="s">
        <v>103</v>
      </c>
      <c r="K362" s="73" t="s">
        <v>71</v>
      </c>
      <c r="L362" s="70" t="s">
        <v>114</v>
      </c>
      <c r="M362" s="74">
        <v>8400.9</v>
      </c>
      <c r="N362" s="32"/>
      <c r="O362" s="32">
        <f t="shared" si="81"/>
        <v>8400.9</v>
      </c>
      <c r="P362" s="74">
        <v>518.70000000000005</v>
      </c>
      <c r="Q362" s="32"/>
      <c r="R362" s="32"/>
      <c r="S362" s="33">
        <f t="shared" si="82"/>
        <v>1470.1574999999998</v>
      </c>
      <c r="T362" s="32">
        <f t="shared" si="83"/>
        <v>252.02699999999999</v>
      </c>
      <c r="U362" s="75">
        <f t="shared" si="84"/>
        <v>554.45999999999992</v>
      </c>
      <c r="V362" s="32">
        <f t="shared" si="85"/>
        <v>168.018</v>
      </c>
      <c r="W362" s="74">
        <v>840.1</v>
      </c>
      <c r="X362" s="74">
        <v>310.66000000000003</v>
      </c>
      <c r="Y362" s="74">
        <v>44.64</v>
      </c>
      <c r="Z362" s="74">
        <v>62.32</v>
      </c>
      <c r="AA362" s="74">
        <v>0</v>
      </c>
      <c r="AB362" s="74">
        <v>0</v>
      </c>
      <c r="AC362" s="74">
        <v>0</v>
      </c>
      <c r="AD362" s="74">
        <v>0</v>
      </c>
      <c r="AE362" s="32">
        <v>0</v>
      </c>
      <c r="AF362" s="32">
        <f t="shared" si="86"/>
        <v>142.81530000000001</v>
      </c>
      <c r="AG362" s="32">
        <f t="shared" si="94"/>
        <v>3696.3960000000002</v>
      </c>
      <c r="AH362" s="32">
        <f t="shared" si="87"/>
        <v>7641.3279999999995</v>
      </c>
      <c r="AI362" s="32">
        <f t="shared" si="88"/>
        <v>15919.433333333332</v>
      </c>
      <c r="AJ362" s="32">
        <v>4200.45</v>
      </c>
      <c r="AK362" s="32">
        <f t="shared" si="89"/>
        <v>4200.45</v>
      </c>
      <c r="AL362" s="32">
        <v>876.2</v>
      </c>
      <c r="AM362" s="32">
        <f t="shared" si="90"/>
        <v>955.16599999999994</v>
      </c>
      <c r="AN362" s="32">
        <f t="shared" si="91"/>
        <v>1591.9433333333334</v>
      </c>
      <c r="AO362" s="32">
        <f t="shared" si="92"/>
        <v>4775.83</v>
      </c>
      <c r="AP362" s="32">
        <f t="shared" si="93"/>
        <v>2865.498</v>
      </c>
      <c r="AQ362" s="32">
        <v>2614.85</v>
      </c>
      <c r="AR362" s="32"/>
      <c r="AS362" s="74"/>
      <c r="AT362" s="32"/>
      <c r="AU362" s="32"/>
      <c r="AV362" s="32"/>
      <c r="AW362" s="32"/>
      <c r="AX362" s="32"/>
      <c r="AY362" s="76">
        <f t="shared" si="95"/>
        <v>202515.11826666663</v>
      </c>
      <c r="AZ362" s="78"/>
      <c r="BA362" s="7"/>
      <c r="BB362" s="7"/>
    </row>
    <row r="363" spans="1:54" s="59" customFormat="1" x14ac:dyDescent="0.2">
      <c r="A363" s="24">
        <f t="shared" si="96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72">
        <v>41913</v>
      </c>
      <c r="G363" s="24"/>
      <c r="H363" s="71">
        <v>18</v>
      </c>
      <c r="I363" s="24" t="s">
        <v>102</v>
      </c>
      <c r="J363" s="70" t="s">
        <v>103</v>
      </c>
      <c r="K363" s="73" t="s">
        <v>71</v>
      </c>
      <c r="L363" s="70" t="s">
        <v>114</v>
      </c>
      <c r="M363" s="74">
        <v>7958.7</v>
      </c>
      <c r="N363" s="32"/>
      <c r="O363" s="32">
        <f t="shared" si="81"/>
        <v>7958.7</v>
      </c>
      <c r="P363" s="74">
        <v>491.4</v>
      </c>
      <c r="Q363" s="32"/>
      <c r="R363" s="32"/>
      <c r="S363" s="33">
        <f t="shared" si="82"/>
        <v>1392.7724999999998</v>
      </c>
      <c r="T363" s="32">
        <f t="shared" si="83"/>
        <v>238.761</v>
      </c>
      <c r="U363" s="75">
        <f t="shared" si="84"/>
        <v>477.52199999999999</v>
      </c>
      <c r="V363" s="32">
        <f t="shared" si="85"/>
        <v>159.17400000000001</v>
      </c>
      <c r="W363" s="74">
        <v>0</v>
      </c>
      <c r="X363" s="74">
        <v>294.3</v>
      </c>
      <c r="Y363" s="74">
        <v>42.3</v>
      </c>
      <c r="Z363" s="74">
        <v>59.04</v>
      </c>
      <c r="AA363" s="74">
        <v>0</v>
      </c>
      <c r="AB363" s="74">
        <v>0</v>
      </c>
      <c r="AC363" s="74">
        <v>0</v>
      </c>
      <c r="AD363" s="74">
        <v>0</v>
      </c>
      <c r="AE363" s="32">
        <v>0</v>
      </c>
      <c r="AF363" s="32">
        <f t="shared" si="86"/>
        <v>135.2979</v>
      </c>
      <c r="AG363" s="32">
        <f t="shared" si="94"/>
        <v>3501.828</v>
      </c>
      <c r="AH363" s="32">
        <f t="shared" si="87"/>
        <v>6602.4000000000005</v>
      </c>
      <c r="AI363" s="32">
        <f t="shared" si="88"/>
        <v>13755.000000000002</v>
      </c>
      <c r="AJ363" s="32">
        <v>3979.35</v>
      </c>
      <c r="AK363" s="32">
        <f t="shared" si="89"/>
        <v>3979.3500000000004</v>
      </c>
      <c r="AL363" s="32">
        <v>876.2</v>
      </c>
      <c r="AM363" s="32">
        <f t="shared" si="90"/>
        <v>825.30000000000007</v>
      </c>
      <c r="AN363" s="32">
        <f t="shared" si="91"/>
        <v>1375.5</v>
      </c>
      <c r="AO363" s="32">
        <f t="shared" si="92"/>
        <v>4126.5</v>
      </c>
      <c r="AP363" s="32">
        <f t="shared" si="93"/>
        <v>2475.9</v>
      </c>
      <c r="AQ363" s="32">
        <v>2614.85</v>
      </c>
      <c r="AR363" s="32"/>
      <c r="AS363" s="74"/>
      <c r="AT363" s="32"/>
      <c r="AU363" s="32"/>
      <c r="AV363" s="32"/>
      <c r="AW363" s="32"/>
      <c r="AX363" s="32"/>
      <c r="AY363" s="76">
        <f t="shared" si="95"/>
        <v>179103.38680000004</v>
      </c>
      <c r="AZ363" s="78"/>
      <c r="BA363" s="7"/>
      <c r="BB363" s="7"/>
    </row>
    <row r="364" spans="1:54" s="59" customFormat="1" x14ac:dyDescent="0.2">
      <c r="A364" s="24">
        <f t="shared" si="96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72">
        <v>42402</v>
      </c>
      <c r="G364" s="24"/>
      <c r="H364" s="71">
        <v>30</v>
      </c>
      <c r="I364" s="24" t="s">
        <v>102</v>
      </c>
      <c r="J364" s="70" t="s">
        <v>103</v>
      </c>
      <c r="K364" s="73" t="s">
        <v>71</v>
      </c>
      <c r="L364" s="70" t="s">
        <v>114</v>
      </c>
      <c r="M364" s="74">
        <v>13264.5</v>
      </c>
      <c r="N364" s="32"/>
      <c r="O364" s="32">
        <f t="shared" si="81"/>
        <v>13264.5</v>
      </c>
      <c r="P364" s="74">
        <v>819</v>
      </c>
      <c r="Q364" s="32"/>
      <c r="R364" s="32"/>
      <c r="S364" s="33">
        <f t="shared" si="82"/>
        <v>2321.2874999999999</v>
      </c>
      <c r="T364" s="32">
        <f t="shared" si="83"/>
        <v>397.935</v>
      </c>
      <c r="U364" s="75">
        <f t="shared" si="84"/>
        <v>795.87</v>
      </c>
      <c r="V364" s="32">
        <f t="shared" si="85"/>
        <v>265.29000000000002</v>
      </c>
      <c r="W364" s="74">
        <v>0</v>
      </c>
      <c r="X364" s="74">
        <v>490.5</v>
      </c>
      <c r="Y364" s="74">
        <v>70.5</v>
      </c>
      <c r="Z364" s="74">
        <v>98.4</v>
      </c>
      <c r="AA364" s="74">
        <v>0</v>
      </c>
      <c r="AB364" s="74">
        <v>0</v>
      </c>
      <c r="AC364" s="74">
        <v>0</v>
      </c>
      <c r="AD364" s="74">
        <v>0</v>
      </c>
      <c r="AE364" s="32">
        <v>0</v>
      </c>
      <c r="AF364" s="32">
        <f t="shared" si="86"/>
        <v>225.49650000000003</v>
      </c>
      <c r="AG364" s="32">
        <f t="shared" si="94"/>
        <v>5836.38</v>
      </c>
      <c r="AH364" s="32">
        <f t="shared" si="87"/>
        <v>11004</v>
      </c>
      <c r="AI364" s="32">
        <f t="shared" si="88"/>
        <v>22925</v>
      </c>
      <c r="AJ364" s="32">
        <v>3389.82</v>
      </c>
      <c r="AK364" s="32">
        <f t="shared" si="89"/>
        <v>6632.25</v>
      </c>
      <c r="AL364" s="32">
        <v>876.2</v>
      </c>
      <c r="AM364" s="32">
        <f t="shared" si="90"/>
        <v>1375.5</v>
      </c>
      <c r="AN364" s="32">
        <f t="shared" si="91"/>
        <v>2292.5</v>
      </c>
      <c r="AO364" s="32">
        <f t="shared" si="92"/>
        <v>6877.5</v>
      </c>
      <c r="AP364" s="32">
        <f t="shared" si="93"/>
        <v>4126.5</v>
      </c>
      <c r="AQ364" s="32">
        <v>3580.6</v>
      </c>
      <c r="AR364" s="32"/>
      <c r="AS364" s="74"/>
      <c r="AT364" s="32"/>
      <c r="AU364" s="32"/>
      <c r="AV364" s="32"/>
      <c r="AW364" s="32"/>
      <c r="AX364" s="32"/>
      <c r="AY364" s="76">
        <f t="shared" si="95"/>
        <v>293901.598</v>
      </c>
      <c r="AZ364" s="78"/>
      <c r="BA364" s="7"/>
      <c r="BB364" s="7"/>
    </row>
    <row r="365" spans="1:54" s="59" customFormat="1" x14ac:dyDescent="0.2">
      <c r="A365" s="24">
        <f t="shared" si="96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72">
        <v>43713</v>
      </c>
      <c r="G365" s="24"/>
      <c r="H365" s="71">
        <v>6</v>
      </c>
      <c r="I365" s="24" t="s">
        <v>102</v>
      </c>
      <c r="J365" s="70" t="s">
        <v>103</v>
      </c>
      <c r="K365" s="73" t="s">
        <v>71</v>
      </c>
      <c r="L365" s="70" t="s">
        <v>114</v>
      </c>
      <c r="M365" s="74">
        <v>2652.9</v>
      </c>
      <c r="N365" s="32"/>
      <c r="O365" s="32">
        <f t="shared" si="81"/>
        <v>2652.9</v>
      </c>
      <c r="P365" s="74">
        <v>163.80000000000001</v>
      </c>
      <c r="Q365" s="32"/>
      <c r="R365" s="32"/>
      <c r="S365" s="33">
        <f t="shared" si="82"/>
        <v>464.25749999999999</v>
      </c>
      <c r="T365" s="32">
        <f t="shared" si="83"/>
        <v>79.587000000000003</v>
      </c>
      <c r="U365" s="75">
        <f t="shared" si="84"/>
        <v>159.17400000000001</v>
      </c>
      <c r="V365" s="32">
        <f t="shared" si="85"/>
        <v>53.058</v>
      </c>
      <c r="W365" s="74">
        <v>0</v>
      </c>
      <c r="X365" s="74">
        <v>98.1</v>
      </c>
      <c r="Y365" s="74">
        <v>14.1</v>
      </c>
      <c r="Z365" s="74">
        <v>19.68</v>
      </c>
      <c r="AA365" s="74">
        <v>0</v>
      </c>
      <c r="AB365" s="74">
        <v>0</v>
      </c>
      <c r="AC365" s="74">
        <v>0</v>
      </c>
      <c r="AD365" s="74">
        <v>0</v>
      </c>
      <c r="AE365" s="32">
        <v>0</v>
      </c>
      <c r="AF365" s="32">
        <f t="shared" si="86"/>
        <v>45.099300000000007</v>
      </c>
      <c r="AG365" s="32">
        <f t="shared" si="94"/>
        <v>1167.2760000000001</v>
      </c>
      <c r="AH365" s="32">
        <f t="shared" si="87"/>
        <v>2200.8000000000002</v>
      </c>
      <c r="AI365" s="32">
        <f t="shared" si="88"/>
        <v>4585</v>
      </c>
      <c r="AJ365" s="32">
        <v>88.43</v>
      </c>
      <c r="AK365" s="32">
        <f t="shared" si="89"/>
        <v>1326.45</v>
      </c>
      <c r="AL365" s="32">
        <v>876.2</v>
      </c>
      <c r="AM365" s="32">
        <f t="shared" si="90"/>
        <v>275.10000000000002</v>
      </c>
      <c r="AN365" s="32">
        <f t="shared" si="91"/>
        <v>458.5</v>
      </c>
      <c r="AO365" s="32">
        <f t="shared" si="92"/>
        <v>1375.5</v>
      </c>
      <c r="AP365" s="32">
        <f t="shared" si="93"/>
        <v>825.30000000000007</v>
      </c>
      <c r="AQ365" s="32">
        <v>2614.85</v>
      </c>
      <c r="AR365" s="32"/>
      <c r="AS365" s="74"/>
      <c r="AT365" s="32"/>
      <c r="AU365" s="32"/>
      <c r="AV365" s="32"/>
      <c r="AW365" s="32"/>
      <c r="AX365" s="32"/>
      <c r="AY365" s="76">
        <f t="shared" si="95"/>
        <v>60790.475600000005</v>
      </c>
      <c r="AZ365" s="78"/>
      <c r="BA365" s="7"/>
      <c r="BB365" s="7"/>
    </row>
    <row r="366" spans="1:54" s="59" customFormat="1" x14ac:dyDescent="0.2">
      <c r="A366" s="24">
        <f t="shared" si="96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72">
        <v>36425</v>
      </c>
      <c r="G366" s="24"/>
      <c r="H366" s="71">
        <v>30</v>
      </c>
      <c r="I366" s="24" t="s">
        <v>102</v>
      </c>
      <c r="J366" s="70" t="s">
        <v>138</v>
      </c>
      <c r="K366" s="73" t="s">
        <v>70</v>
      </c>
      <c r="L366" s="70" t="s">
        <v>115</v>
      </c>
      <c r="M366" s="74">
        <v>13651.5</v>
      </c>
      <c r="N366" s="32"/>
      <c r="O366" s="32">
        <f t="shared" si="81"/>
        <v>13651.5</v>
      </c>
      <c r="P366" s="74">
        <v>1091</v>
      </c>
      <c r="Q366" s="32"/>
      <c r="R366" s="32"/>
      <c r="S366" s="33">
        <f t="shared" si="82"/>
        <v>2389.0124999999998</v>
      </c>
      <c r="T366" s="32">
        <f t="shared" si="83"/>
        <v>409.54499999999996</v>
      </c>
      <c r="U366" s="75">
        <f t="shared" si="84"/>
        <v>1140.1728000000001</v>
      </c>
      <c r="V366" s="32">
        <f t="shared" si="85"/>
        <v>273.03000000000003</v>
      </c>
      <c r="W366" s="74">
        <v>5351.38</v>
      </c>
      <c r="X366" s="74">
        <v>472.66</v>
      </c>
      <c r="Y366" s="74">
        <v>64.3</v>
      </c>
      <c r="Z366" s="74">
        <v>675.9</v>
      </c>
      <c r="AA366" s="74">
        <v>0</v>
      </c>
      <c r="AB366" s="74">
        <v>0</v>
      </c>
      <c r="AC366" s="74">
        <v>0</v>
      </c>
      <c r="AD366" s="74">
        <v>0</v>
      </c>
      <c r="AE366" s="32">
        <v>0</v>
      </c>
      <c r="AF366" s="32">
        <f t="shared" si="86"/>
        <v>232.07550000000001</v>
      </c>
      <c r="AG366" s="32">
        <f t="shared" si="94"/>
        <v>6006.6600000000008</v>
      </c>
      <c r="AH366" s="32">
        <f t="shared" si="87"/>
        <v>15580.432000000001</v>
      </c>
      <c r="AI366" s="32">
        <f t="shared" si="88"/>
        <v>32459.233333333334</v>
      </c>
      <c r="AJ366" s="32">
        <v>6825.75</v>
      </c>
      <c r="AK366" s="32">
        <f t="shared" si="89"/>
        <v>6825.75</v>
      </c>
      <c r="AL366" s="32">
        <v>876.2</v>
      </c>
      <c r="AM366" s="32">
        <f t="shared" si="90"/>
        <v>1947.5540000000001</v>
      </c>
      <c r="AN366" s="32">
        <f t="shared" si="91"/>
        <v>3245.9233333333332</v>
      </c>
      <c r="AO366" s="32">
        <f t="shared" si="92"/>
        <v>9737.77</v>
      </c>
      <c r="AP366" s="32">
        <f t="shared" si="93"/>
        <v>5842.6620000000003</v>
      </c>
      <c r="AQ366" s="32">
        <v>3580.6</v>
      </c>
      <c r="AR366" s="32">
        <f>(M366+W366+X366)/30*40</f>
        <v>25967.386666666665</v>
      </c>
      <c r="AS366" s="74"/>
      <c r="AT366" s="32"/>
      <c r="AU366" s="32"/>
      <c r="AV366" s="32"/>
      <c r="AW366" s="32"/>
      <c r="AX366" s="32"/>
      <c r="AY366" s="76">
        <f t="shared" si="95"/>
        <v>427902.83093333337</v>
      </c>
      <c r="AZ366" s="78"/>
      <c r="BA366" s="7"/>
      <c r="BB366" s="7"/>
    </row>
    <row r="367" spans="1:54" s="59" customFormat="1" x14ac:dyDescent="0.2">
      <c r="A367" s="24">
        <f t="shared" si="96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72">
        <v>36495</v>
      </c>
      <c r="G367" s="24"/>
      <c r="H367" s="71">
        <v>17</v>
      </c>
      <c r="I367" s="24" t="s">
        <v>102</v>
      </c>
      <c r="J367" s="70" t="s">
        <v>103</v>
      </c>
      <c r="K367" s="73" t="s">
        <v>70</v>
      </c>
      <c r="L367" s="70" t="s">
        <v>115</v>
      </c>
      <c r="M367" s="74">
        <v>6229.8</v>
      </c>
      <c r="N367" s="32"/>
      <c r="O367" s="32">
        <f t="shared" si="81"/>
        <v>6229.8</v>
      </c>
      <c r="P367" s="74">
        <v>464.1</v>
      </c>
      <c r="Q367" s="32"/>
      <c r="R367" s="32"/>
      <c r="S367" s="33">
        <f t="shared" si="82"/>
        <v>1090.2149999999999</v>
      </c>
      <c r="T367" s="32">
        <f t="shared" si="83"/>
        <v>186.89400000000001</v>
      </c>
      <c r="U367" s="75">
        <f t="shared" si="84"/>
        <v>515.82720000000006</v>
      </c>
      <c r="V367" s="32">
        <f t="shared" si="85"/>
        <v>124.596</v>
      </c>
      <c r="W367" s="74">
        <v>2367.3200000000002</v>
      </c>
      <c r="X367" s="74">
        <v>224.4</v>
      </c>
      <c r="Y367" s="74">
        <v>32.299999999999997</v>
      </c>
      <c r="Z367" s="74">
        <v>383</v>
      </c>
      <c r="AA367" s="74">
        <v>0</v>
      </c>
      <c r="AB367" s="74">
        <v>0</v>
      </c>
      <c r="AC367" s="74">
        <v>0</v>
      </c>
      <c r="AD367" s="74">
        <v>0</v>
      </c>
      <c r="AE367" s="32">
        <v>0</v>
      </c>
      <c r="AF367" s="32">
        <f t="shared" si="86"/>
        <v>105.90660000000001</v>
      </c>
      <c r="AG367" s="32">
        <f t="shared" si="94"/>
        <v>2741.1120000000001</v>
      </c>
      <c r="AH367" s="32">
        <f t="shared" si="87"/>
        <v>7057.2160000000003</v>
      </c>
      <c r="AI367" s="32">
        <f t="shared" si="88"/>
        <v>14702.533333333335</v>
      </c>
      <c r="AJ367" s="32">
        <v>3114.9</v>
      </c>
      <c r="AK367" s="32">
        <f t="shared" si="89"/>
        <v>3114.9</v>
      </c>
      <c r="AL367" s="32">
        <v>876.2</v>
      </c>
      <c r="AM367" s="32">
        <f t="shared" si="90"/>
        <v>882.15200000000004</v>
      </c>
      <c r="AN367" s="32">
        <f t="shared" si="91"/>
        <v>1470.2533333333336</v>
      </c>
      <c r="AO367" s="32">
        <f t="shared" si="92"/>
        <v>4410.76</v>
      </c>
      <c r="AP367" s="32">
        <f t="shared" si="93"/>
        <v>2646.4560000000001</v>
      </c>
      <c r="AQ367" s="32">
        <v>2614.85</v>
      </c>
      <c r="AR367" s="32">
        <f>(M367+W367+X367)/30*40</f>
        <v>11762.026666666668</v>
      </c>
      <c r="AS367" s="74"/>
      <c r="AT367" s="32"/>
      <c r="AU367" s="32"/>
      <c r="AV367" s="32"/>
      <c r="AW367" s="32"/>
      <c r="AX367" s="32"/>
      <c r="AY367" s="76">
        <f t="shared" si="95"/>
        <v>196085.66493333335</v>
      </c>
      <c r="AZ367" s="78"/>
      <c r="BA367" s="7"/>
      <c r="BB367" s="7"/>
    </row>
    <row r="368" spans="1:54" s="59" customFormat="1" x14ac:dyDescent="0.2">
      <c r="A368" s="24">
        <f t="shared" si="96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72">
        <v>36766</v>
      </c>
      <c r="G368" s="24"/>
      <c r="H368" s="71">
        <v>29</v>
      </c>
      <c r="I368" s="24" t="s">
        <v>102</v>
      </c>
      <c r="J368" s="70" t="s">
        <v>103</v>
      </c>
      <c r="K368" s="73" t="s">
        <v>70</v>
      </c>
      <c r="L368" s="70" t="s">
        <v>115</v>
      </c>
      <c r="M368" s="74">
        <v>10627.2</v>
      </c>
      <c r="N368" s="32"/>
      <c r="O368" s="32">
        <f t="shared" si="81"/>
        <v>10627.2</v>
      </c>
      <c r="P368" s="74">
        <v>791.7</v>
      </c>
      <c r="Q368" s="32"/>
      <c r="R368" s="32"/>
      <c r="S368" s="33">
        <f t="shared" si="82"/>
        <v>1859.76</v>
      </c>
      <c r="T368" s="32">
        <f t="shared" si="83"/>
        <v>318.81600000000003</v>
      </c>
      <c r="U368" s="75">
        <f t="shared" si="84"/>
        <v>879.93240000000003</v>
      </c>
      <c r="V368" s="32">
        <f t="shared" si="85"/>
        <v>212.54400000000001</v>
      </c>
      <c r="W368" s="74">
        <v>4038.34</v>
      </c>
      <c r="X368" s="74">
        <v>382.8</v>
      </c>
      <c r="Y368" s="74">
        <v>55.1</v>
      </c>
      <c r="Z368" s="74">
        <v>653.38</v>
      </c>
      <c r="AA368" s="74">
        <v>0</v>
      </c>
      <c r="AB368" s="74">
        <v>0</v>
      </c>
      <c r="AC368" s="74">
        <v>0</v>
      </c>
      <c r="AD368" s="74">
        <v>0</v>
      </c>
      <c r="AE368" s="32">
        <v>0</v>
      </c>
      <c r="AF368" s="32">
        <f t="shared" si="86"/>
        <v>180.66240000000002</v>
      </c>
      <c r="AG368" s="32">
        <f t="shared" si="94"/>
        <v>4675.9679999999998</v>
      </c>
      <c r="AH368" s="32">
        <f t="shared" si="87"/>
        <v>12038.672</v>
      </c>
      <c r="AI368" s="32">
        <f t="shared" si="88"/>
        <v>25080.566666666666</v>
      </c>
      <c r="AJ368" s="32">
        <v>5313.6</v>
      </c>
      <c r="AK368" s="32">
        <f t="shared" si="89"/>
        <v>5313.6</v>
      </c>
      <c r="AL368" s="32">
        <v>876.2</v>
      </c>
      <c r="AM368" s="32">
        <f t="shared" si="90"/>
        <v>1504.8340000000001</v>
      </c>
      <c r="AN368" s="32">
        <f t="shared" si="91"/>
        <v>2508.0566666666668</v>
      </c>
      <c r="AO368" s="32">
        <f t="shared" si="92"/>
        <v>7524.17</v>
      </c>
      <c r="AP368" s="32">
        <f t="shared" si="93"/>
        <v>4514.5020000000004</v>
      </c>
      <c r="AQ368" s="32">
        <v>3580.6</v>
      </c>
      <c r="AR368" s="32"/>
      <c r="AS368" s="74"/>
      <c r="AT368" s="32"/>
      <c r="AU368" s="32"/>
      <c r="AV368" s="32"/>
      <c r="AW368" s="32"/>
      <c r="AX368" s="32"/>
      <c r="AY368" s="76">
        <f t="shared" si="95"/>
        <v>312933.58693333331</v>
      </c>
      <c r="AZ368" s="78"/>
      <c r="BA368" s="7"/>
      <c r="BB368" s="7"/>
    </row>
    <row r="369" spans="1:54" s="59" customFormat="1" x14ac:dyDescent="0.2">
      <c r="A369" s="24">
        <f t="shared" si="96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72">
        <v>36938</v>
      </c>
      <c r="G369" s="24"/>
      <c r="H369" s="71">
        <v>34</v>
      </c>
      <c r="I369" s="24" t="s">
        <v>102</v>
      </c>
      <c r="J369" s="70" t="s">
        <v>138</v>
      </c>
      <c r="K369" s="73" t="s">
        <v>70</v>
      </c>
      <c r="L369" s="70" t="s">
        <v>115</v>
      </c>
      <c r="M369" s="74">
        <v>15117.3</v>
      </c>
      <c r="N369" s="32"/>
      <c r="O369" s="32">
        <f t="shared" si="81"/>
        <v>15117.3</v>
      </c>
      <c r="P369" s="74">
        <v>1200.2</v>
      </c>
      <c r="Q369" s="32"/>
      <c r="R369" s="32"/>
      <c r="S369" s="33">
        <f t="shared" si="82"/>
        <v>2645.5274999999997</v>
      </c>
      <c r="T369" s="32">
        <f t="shared" si="83"/>
        <v>453.51899999999995</v>
      </c>
      <c r="U369" s="75">
        <f t="shared" si="84"/>
        <v>1233.5712000000001</v>
      </c>
      <c r="V369" s="32">
        <f t="shared" si="85"/>
        <v>302.346</v>
      </c>
      <c r="W369" s="74">
        <v>5442.22</v>
      </c>
      <c r="X369" s="74">
        <v>525.46</v>
      </c>
      <c r="Y369" s="74">
        <v>71.900000000000006</v>
      </c>
      <c r="Z369" s="74">
        <v>766.02</v>
      </c>
      <c r="AA369" s="74">
        <v>0</v>
      </c>
      <c r="AB369" s="74">
        <v>0</v>
      </c>
      <c r="AC369" s="74">
        <v>0</v>
      </c>
      <c r="AD369" s="74">
        <v>0</v>
      </c>
      <c r="AE369" s="32">
        <v>0</v>
      </c>
      <c r="AF369" s="32">
        <f t="shared" si="86"/>
        <v>256.9941</v>
      </c>
      <c r="AG369" s="32">
        <f t="shared" si="94"/>
        <v>6651.6120000000001</v>
      </c>
      <c r="AH369" s="32">
        <f t="shared" si="87"/>
        <v>16867.984</v>
      </c>
      <c r="AI369" s="32">
        <f t="shared" si="88"/>
        <v>35141.633333333331</v>
      </c>
      <c r="AJ369" s="32">
        <v>7558.65</v>
      </c>
      <c r="AK369" s="32">
        <f t="shared" si="89"/>
        <v>7558.65</v>
      </c>
      <c r="AL369" s="32">
        <v>876.2</v>
      </c>
      <c r="AM369" s="32">
        <f t="shared" si="90"/>
        <v>2108.498</v>
      </c>
      <c r="AN369" s="32">
        <f t="shared" si="91"/>
        <v>3514.1633333333334</v>
      </c>
      <c r="AO369" s="32">
        <f t="shared" si="92"/>
        <v>10542.49</v>
      </c>
      <c r="AP369" s="32">
        <f t="shared" si="93"/>
        <v>6325.4940000000006</v>
      </c>
      <c r="AQ369" s="32">
        <v>3580.6</v>
      </c>
      <c r="AR369" s="32"/>
      <c r="AS369" s="74"/>
      <c r="AT369" s="32"/>
      <c r="AU369" s="32"/>
      <c r="AV369" s="32"/>
      <c r="AW369" s="32"/>
      <c r="AX369" s="32"/>
      <c r="AY369" s="76">
        <f t="shared" si="95"/>
        <v>436906.6682666667</v>
      </c>
      <c r="AZ369" s="78"/>
      <c r="BA369" s="7"/>
      <c r="BB369" s="7"/>
    </row>
    <row r="370" spans="1:54" s="59" customFormat="1" x14ac:dyDescent="0.2">
      <c r="A370" s="24">
        <f t="shared" si="96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72">
        <v>37834</v>
      </c>
      <c r="G370" s="24"/>
      <c r="H370" s="71">
        <v>21</v>
      </c>
      <c r="I370" s="24" t="s">
        <v>102</v>
      </c>
      <c r="J370" s="70" t="s">
        <v>107</v>
      </c>
      <c r="K370" s="73" t="s">
        <v>70</v>
      </c>
      <c r="L370" s="70" t="s">
        <v>115</v>
      </c>
      <c r="M370" s="74">
        <v>9949.8000000000011</v>
      </c>
      <c r="N370" s="32"/>
      <c r="O370" s="32">
        <f t="shared" si="81"/>
        <v>9949.8000000000011</v>
      </c>
      <c r="P370" s="74">
        <v>573.29999999999995</v>
      </c>
      <c r="Q370" s="32"/>
      <c r="R370" s="32"/>
      <c r="S370" s="33">
        <f t="shared" si="82"/>
        <v>1741.2150000000001</v>
      </c>
      <c r="T370" s="32">
        <f t="shared" si="83"/>
        <v>298.49400000000003</v>
      </c>
      <c r="U370" s="75">
        <f t="shared" si="84"/>
        <v>788.02440000000001</v>
      </c>
      <c r="V370" s="32">
        <f t="shared" si="85"/>
        <v>198.99600000000004</v>
      </c>
      <c r="W370" s="74">
        <v>3183.94</v>
      </c>
      <c r="X370" s="74">
        <v>367.5</v>
      </c>
      <c r="Y370" s="74">
        <v>52.5</v>
      </c>
      <c r="Z370" s="74">
        <v>473.12</v>
      </c>
      <c r="AA370" s="74">
        <v>0</v>
      </c>
      <c r="AB370" s="74">
        <v>0</v>
      </c>
      <c r="AC370" s="74">
        <v>0</v>
      </c>
      <c r="AD370" s="74">
        <v>0</v>
      </c>
      <c r="AE370" s="32">
        <v>0</v>
      </c>
      <c r="AF370" s="32">
        <f t="shared" si="86"/>
        <v>169.14660000000003</v>
      </c>
      <c r="AG370" s="32">
        <f t="shared" si="94"/>
        <v>4377.9120000000012</v>
      </c>
      <c r="AH370" s="32">
        <f t="shared" si="87"/>
        <v>10800.992000000002</v>
      </c>
      <c r="AI370" s="32">
        <f t="shared" si="88"/>
        <v>22502.066666666669</v>
      </c>
      <c r="AJ370" s="32">
        <v>4974.8999999999996</v>
      </c>
      <c r="AK370" s="32">
        <f t="shared" si="89"/>
        <v>4974.9000000000005</v>
      </c>
      <c r="AL370" s="32">
        <v>876.2</v>
      </c>
      <c r="AM370" s="32">
        <f t="shared" si="90"/>
        <v>1350.1240000000003</v>
      </c>
      <c r="AN370" s="32">
        <f t="shared" si="91"/>
        <v>2250.2066666666669</v>
      </c>
      <c r="AO370" s="32">
        <f t="shared" si="92"/>
        <v>6750.6200000000008</v>
      </c>
      <c r="AP370" s="32">
        <f t="shared" si="93"/>
        <v>4050.3720000000008</v>
      </c>
      <c r="AQ370" s="32">
        <v>3580.6</v>
      </c>
      <c r="AR370" s="32"/>
      <c r="AS370" s="74"/>
      <c r="AT370" s="32"/>
      <c r="AU370" s="32"/>
      <c r="AV370" s="32"/>
      <c r="AW370" s="32"/>
      <c r="AX370" s="32"/>
      <c r="AY370" s="76">
        <f t="shared" si="95"/>
        <v>280041.32533333334</v>
      </c>
      <c r="AZ370" s="78"/>
      <c r="BA370" s="7"/>
      <c r="BB370" s="7"/>
    </row>
    <row r="371" spans="1:54" s="59" customFormat="1" x14ac:dyDescent="0.2">
      <c r="A371" s="24">
        <f t="shared" si="96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72">
        <v>37865</v>
      </c>
      <c r="G371" s="24"/>
      <c r="H371" s="71">
        <v>39</v>
      </c>
      <c r="I371" s="24" t="s">
        <v>102</v>
      </c>
      <c r="J371" s="70" t="s">
        <v>103</v>
      </c>
      <c r="K371" s="73" t="s">
        <v>70</v>
      </c>
      <c r="L371" s="70" t="s">
        <v>115</v>
      </c>
      <c r="M371" s="74">
        <v>14291.7</v>
      </c>
      <c r="N371" s="32"/>
      <c r="O371" s="32">
        <f t="shared" si="81"/>
        <v>14291.7</v>
      </c>
      <c r="P371" s="74">
        <v>1064.7</v>
      </c>
      <c r="Q371" s="32"/>
      <c r="R371" s="32"/>
      <c r="S371" s="33">
        <f t="shared" si="82"/>
        <v>2501.0475000000001</v>
      </c>
      <c r="T371" s="32">
        <f t="shared" si="83"/>
        <v>428.75100000000003</v>
      </c>
      <c r="U371" s="75">
        <f t="shared" si="84"/>
        <v>1131.9023999999999</v>
      </c>
      <c r="V371" s="32">
        <f t="shared" si="85"/>
        <v>285.834</v>
      </c>
      <c r="W371" s="74">
        <v>4573.34</v>
      </c>
      <c r="X371" s="74">
        <v>514.79999999999995</v>
      </c>
      <c r="Y371" s="74">
        <v>74.099999999999994</v>
      </c>
      <c r="Z371" s="74">
        <v>878.68</v>
      </c>
      <c r="AA371" s="74">
        <v>0</v>
      </c>
      <c r="AB371" s="74">
        <v>0</v>
      </c>
      <c r="AC371" s="74">
        <v>0</v>
      </c>
      <c r="AD371" s="74">
        <v>0</v>
      </c>
      <c r="AE371" s="32">
        <v>0</v>
      </c>
      <c r="AF371" s="32">
        <f t="shared" si="86"/>
        <v>242.95890000000003</v>
      </c>
      <c r="AG371" s="32">
        <f t="shared" si="94"/>
        <v>6288.348</v>
      </c>
      <c r="AH371" s="32">
        <f t="shared" si="87"/>
        <v>15503.872000000001</v>
      </c>
      <c r="AI371" s="32">
        <f t="shared" si="88"/>
        <v>32299.733333333337</v>
      </c>
      <c r="AJ371" s="32">
        <v>7145.85</v>
      </c>
      <c r="AK371" s="32">
        <f t="shared" si="89"/>
        <v>7145.85</v>
      </c>
      <c r="AL371" s="32">
        <v>876.2</v>
      </c>
      <c r="AM371" s="32">
        <f t="shared" si="90"/>
        <v>1937.9840000000002</v>
      </c>
      <c r="AN371" s="32">
        <f t="shared" si="91"/>
        <v>3229.9733333333334</v>
      </c>
      <c r="AO371" s="32">
        <f t="shared" si="92"/>
        <v>9689.92</v>
      </c>
      <c r="AP371" s="32">
        <f t="shared" si="93"/>
        <v>5813.9520000000002</v>
      </c>
      <c r="AQ371" s="32">
        <v>3580.6</v>
      </c>
      <c r="AR371" s="32"/>
      <c r="AS371" s="74"/>
      <c r="AT371" s="32"/>
      <c r="AU371" s="32"/>
      <c r="AV371" s="32"/>
      <c r="AW371" s="32"/>
      <c r="AX371" s="32"/>
      <c r="AY371" s="76">
        <f t="shared" si="95"/>
        <v>405366.04826666665</v>
      </c>
      <c r="AZ371" s="78"/>
      <c r="BA371" s="7"/>
      <c r="BB371" s="7"/>
    </row>
    <row r="372" spans="1:54" s="59" customFormat="1" x14ac:dyDescent="0.2">
      <c r="A372" s="24">
        <f t="shared" si="96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72">
        <v>38215</v>
      </c>
      <c r="G372" s="24"/>
      <c r="H372" s="71">
        <v>36</v>
      </c>
      <c r="I372" s="24" t="s">
        <v>102</v>
      </c>
      <c r="J372" s="70" t="s">
        <v>132</v>
      </c>
      <c r="K372" s="73" t="s">
        <v>70</v>
      </c>
      <c r="L372" s="70" t="s">
        <v>115</v>
      </c>
      <c r="M372" s="74">
        <v>14333.4</v>
      </c>
      <c r="N372" s="32"/>
      <c r="O372" s="32">
        <f t="shared" si="81"/>
        <v>14333.4</v>
      </c>
      <c r="P372" s="74">
        <v>1254.8</v>
      </c>
      <c r="Q372" s="32"/>
      <c r="R372" s="32"/>
      <c r="S372" s="33">
        <f t="shared" si="82"/>
        <v>2508.3449999999998</v>
      </c>
      <c r="T372" s="32">
        <f t="shared" si="83"/>
        <v>430.00199999999995</v>
      </c>
      <c r="U372" s="75">
        <f t="shared" si="84"/>
        <v>1118.0051999999998</v>
      </c>
      <c r="V372" s="32">
        <f t="shared" si="85"/>
        <v>286.66800000000001</v>
      </c>
      <c r="W372" s="74">
        <v>4300.0200000000004</v>
      </c>
      <c r="X372" s="74">
        <v>510.16</v>
      </c>
      <c r="Y372" s="74">
        <v>68.959999999999994</v>
      </c>
      <c r="Z372" s="74">
        <v>811.08</v>
      </c>
      <c r="AA372" s="74">
        <v>0</v>
      </c>
      <c r="AB372" s="74">
        <v>0</v>
      </c>
      <c r="AC372" s="74">
        <v>0</v>
      </c>
      <c r="AD372" s="74">
        <v>0</v>
      </c>
      <c r="AE372" s="32">
        <v>0</v>
      </c>
      <c r="AF372" s="32">
        <f t="shared" si="86"/>
        <v>243.6678</v>
      </c>
      <c r="AG372" s="32">
        <f t="shared" si="94"/>
        <v>6306.6959999999999</v>
      </c>
      <c r="AH372" s="32">
        <f t="shared" si="87"/>
        <v>15314.864</v>
      </c>
      <c r="AI372" s="32">
        <f t="shared" si="88"/>
        <v>31905.966666666667</v>
      </c>
      <c r="AJ372" s="32">
        <v>7166.7</v>
      </c>
      <c r="AK372" s="32">
        <f t="shared" si="89"/>
        <v>7166.7</v>
      </c>
      <c r="AL372" s="32">
        <v>876.2</v>
      </c>
      <c r="AM372" s="32">
        <f t="shared" si="90"/>
        <v>1914.3579999999999</v>
      </c>
      <c r="AN372" s="32">
        <f t="shared" si="91"/>
        <v>3190.5966666666664</v>
      </c>
      <c r="AO372" s="32">
        <f t="shared" si="92"/>
        <v>9571.7899999999991</v>
      </c>
      <c r="AP372" s="32">
        <f t="shared" si="93"/>
        <v>5743.0739999999996</v>
      </c>
      <c r="AQ372" s="32">
        <v>3580.6</v>
      </c>
      <c r="AR372" s="32">
        <f>(M372+W372+X372)/30*30</f>
        <v>19143.579999999998</v>
      </c>
      <c r="AS372" s="74"/>
      <c r="AT372" s="32"/>
      <c r="AU372" s="32"/>
      <c r="AV372" s="32"/>
      <c r="AW372" s="32"/>
      <c r="AX372" s="32"/>
      <c r="AY372" s="76">
        <f t="shared" si="95"/>
        <v>422262.4213333333</v>
      </c>
      <c r="AZ372" s="78"/>
      <c r="BA372" s="7"/>
      <c r="BB372" s="7"/>
    </row>
    <row r="373" spans="1:54" s="59" customFormat="1" x14ac:dyDescent="0.2">
      <c r="A373" s="24">
        <f t="shared" si="96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72">
        <v>38397</v>
      </c>
      <c r="G373" s="24"/>
      <c r="H373" s="71">
        <v>40</v>
      </c>
      <c r="I373" s="24" t="s">
        <v>102</v>
      </c>
      <c r="J373" s="70" t="s">
        <v>132</v>
      </c>
      <c r="K373" s="73" t="s">
        <v>70</v>
      </c>
      <c r="L373" s="70" t="s">
        <v>115</v>
      </c>
      <c r="M373" s="74">
        <v>15799.2</v>
      </c>
      <c r="N373" s="32"/>
      <c r="O373" s="32">
        <f t="shared" si="81"/>
        <v>15799.2</v>
      </c>
      <c r="P373" s="74">
        <v>1364</v>
      </c>
      <c r="Q373" s="32"/>
      <c r="R373" s="32"/>
      <c r="S373" s="33">
        <f t="shared" si="82"/>
        <v>2764.86</v>
      </c>
      <c r="T373" s="32">
        <f t="shared" si="83"/>
        <v>473.976</v>
      </c>
      <c r="U373" s="75">
        <f t="shared" si="84"/>
        <v>1213.3788</v>
      </c>
      <c r="V373" s="32">
        <f t="shared" si="85"/>
        <v>315.98400000000004</v>
      </c>
      <c r="W373" s="74">
        <v>4423.78</v>
      </c>
      <c r="X373" s="74">
        <v>562.96</v>
      </c>
      <c r="Y373" s="74">
        <v>76.56</v>
      </c>
      <c r="Z373" s="74">
        <v>901.2</v>
      </c>
      <c r="AA373" s="74">
        <v>0</v>
      </c>
      <c r="AB373" s="74">
        <v>0</v>
      </c>
      <c r="AC373" s="74">
        <v>0</v>
      </c>
      <c r="AD373" s="74">
        <v>0</v>
      </c>
      <c r="AE373" s="32">
        <v>0</v>
      </c>
      <c r="AF373" s="32">
        <f t="shared" si="86"/>
        <v>268.58640000000003</v>
      </c>
      <c r="AG373" s="32">
        <f t="shared" si="94"/>
        <v>6951.648000000001</v>
      </c>
      <c r="AH373" s="32">
        <f t="shared" si="87"/>
        <v>16628.752</v>
      </c>
      <c r="AI373" s="32">
        <f t="shared" si="88"/>
        <v>34643.23333333333</v>
      </c>
      <c r="AJ373" s="32">
        <v>7899.6</v>
      </c>
      <c r="AK373" s="32">
        <f t="shared" si="89"/>
        <v>7899.5999999999995</v>
      </c>
      <c r="AL373" s="32">
        <v>876.2</v>
      </c>
      <c r="AM373" s="32">
        <f t="shared" si="90"/>
        <v>2078.5940000000001</v>
      </c>
      <c r="AN373" s="32">
        <f t="shared" si="91"/>
        <v>3464.3233333333328</v>
      </c>
      <c r="AO373" s="32">
        <f t="shared" si="92"/>
        <v>10392.969999999999</v>
      </c>
      <c r="AP373" s="32">
        <f t="shared" si="93"/>
        <v>6235.7819999999992</v>
      </c>
      <c r="AQ373" s="32">
        <v>6139.45</v>
      </c>
      <c r="AR373" s="32"/>
      <c r="AS373" s="74"/>
      <c r="AT373" s="32"/>
      <c r="AU373" s="32"/>
      <c r="AV373" s="32"/>
      <c r="AW373" s="32"/>
      <c r="AX373" s="32"/>
      <c r="AY373" s="76">
        <f t="shared" si="95"/>
        <v>441183.97506666667</v>
      </c>
      <c r="AZ373" s="78"/>
      <c r="BA373" s="7"/>
      <c r="BB373" s="7"/>
    </row>
    <row r="374" spans="1:54" s="59" customFormat="1" x14ac:dyDescent="0.2">
      <c r="A374" s="24">
        <f t="shared" si="96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72">
        <v>38580</v>
      </c>
      <c r="G374" s="24"/>
      <c r="H374" s="71">
        <v>20</v>
      </c>
      <c r="I374" s="24" t="s">
        <v>102</v>
      </c>
      <c r="J374" s="70" t="s">
        <v>139</v>
      </c>
      <c r="K374" s="73" t="s">
        <v>70</v>
      </c>
      <c r="L374" s="70" t="s">
        <v>115</v>
      </c>
      <c r="M374" s="74">
        <v>9101.1</v>
      </c>
      <c r="N374" s="32"/>
      <c r="O374" s="32">
        <f t="shared" si="81"/>
        <v>9101.1</v>
      </c>
      <c r="P374" s="74">
        <v>1091</v>
      </c>
      <c r="Q374" s="32"/>
      <c r="R374" s="32"/>
      <c r="S374" s="33">
        <f t="shared" si="82"/>
        <v>1592.6924999999999</v>
      </c>
      <c r="T374" s="32">
        <f t="shared" si="83"/>
        <v>273.03300000000002</v>
      </c>
      <c r="U374" s="75">
        <f t="shared" si="84"/>
        <v>698.96400000000006</v>
      </c>
      <c r="V374" s="32">
        <f t="shared" si="85"/>
        <v>182.02200000000002</v>
      </c>
      <c r="W374" s="74">
        <v>2548.3000000000002</v>
      </c>
      <c r="X374" s="74">
        <v>315.10000000000002</v>
      </c>
      <c r="Y374" s="74">
        <v>42.96</v>
      </c>
      <c r="Z374" s="74">
        <v>450.6</v>
      </c>
      <c r="AA374" s="74">
        <v>0</v>
      </c>
      <c r="AB374" s="74">
        <v>0</v>
      </c>
      <c r="AC374" s="74">
        <v>0</v>
      </c>
      <c r="AD374" s="74">
        <v>0</v>
      </c>
      <c r="AE374" s="32">
        <v>0</v>
      </c>
      <c r="AF374" s="32">
        <f t="shared" si="86"/>
        <v>154.71870000000001</v>
      </c>
      <c r="AG374" s="32">
        <f t="shared" si="94"/>
        <v>4004.4840000000004</v>
      </c>
      <c r="AH374" s="32">
        <f t="shared" si="87"/>
        <v>9571.6000000000022</v>
      </c>
      <c r="AI374" s="32">
        <f t="shared" si="88"/>
        <v>19940.833333333336</v>
      </c>
      <c r="AJ374" s="32">
        <v>4550.55</v>
      </c>
      <c r="AK374" s="32">
        <f t="shared" si="89"/>
        <v>4550.55</v>
      </c>
      <c r="AL374" s="32">
        <v>876.2</v>
      </c>
      <c r="AM374" s="32">
        <f t="shared" si="90"/>
        <v>1196.4500000000003</v>
      </c>
      <c r="AN374" s="32">
        <f t="shared" si="91"/>
        <v>1994.0833333333335</v>
      </c>
      <c r="AO374" s="32">
        <f t="shared" si="92"/>
        <v>5982.2500000000009</v>
      </c>
      <c r="AP374" s="32">
        <f t="shared" si="93"/>
        <v>3589.3500000000004</v>
      </c>
      <c r="AQ374" s="32">
        <v>3580.6</v>
      </c>
      <c r="AR374" s="32"/>
      <c r="AS374" s="74"/>
      <c r="AT374" s="32"/>
      <c r="AU374" s="32"/>
      <c r="AV374" s="32"/>
      <c r="AW374" s="32"/>
      <c r="AX374" s="32"/>
      <c r="AY374" s="76">
        <f t="shared" si="95"/>
        <v>257242.83306666667</v>
      </c>
      <c r="AZ374" s="78"/>
      <c r="BA374" s="7"/>
      <c r="BB374" s="7"/>
    </row>
    <row r="375" spans="1:54" s="59" customFormat="1" x14ac:dyDescent="0.2">
      <c r="A375" s="24">
        <f t="shared" si="96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72">
        <v>38580</v>
      </c>
      <c r="G375" s="24"/>
      <c r="H375" s="71">
        <v>29</v>
      </c>
      <c r="I375" s="24" t="s">
        <v>102</v>
      </c>
      <c r="J375" s="70" t="s">
        <v>103</v>
      </c>
      <c r="K375" s="73" t="s">
        <v>70</v>
      </c>
      <c r="L375" s="70" t="s">
        <v>115</v>
      </c>
      <c r="M375" s="74">
        <v>10627.2</v>
      </c>
      <c r="N375" s="32"/>
      <c r="O375" s="32">
        <f t="shared" si="81"/>
        <v>10627.2</v>
      </c>
      <c r="P375" s="74">
        <v>791.7</v>
      </c>
      <c r="Q375" s="32"/>
      <c r="R375" s="32"/>
      <c r="S375" s="33">
        <f t="shared" si="82"/>
        <v>1859.76</v>
      </c>
      <c r="T375" s="32">
        <f t="shared" si="83"/>
        <v>318.81600000000003</v>
      </c>
      <c r="U375" s="75">
        <f t="shared" si="84"/>
        <v>816.16919999999993</v>
      </c>
      <c r="V375" s="32">
        <f t="shared" si="85"/>
        <v>212.54400000000001</v>
      </c>
      <c r="W375" s="74">
        <v>2975.62</v>
      </c>
      <c r="X375" s="74">
        <v>382.8</v>
      </c>
      <c r="Y375" s="74">
        <v>55.1</v>
      </c>
      <c r="Z375" s="74">
        <v>653.38</v>
      </c>
      <c r="AA375" s="74">
        <v>0</v>
      </c>
      <c r="AB375" s="74">
        <v>0</v>
      </c>
      <c r="AC375" s="74">
        <v>0</v>
      </c>
      <c r="AD375" s="74">
        <v>0</v>
      </c>
      <c r="AE375" s="32">
        <v>0</v>
      </c>
      <c r="AF375" s="32">
        <f t="shared" si="86"/>
        <v>180.66240000000002</v>
      </c>
      <c r="AG375" s="32">
        <f t="shared" si="94"/>
        <v>4675.9679999999998</v>
      </c>
      <c r="AH375" s="32">
        <f t="shared" si="87"/>
        <v>11188.495999999999</v>
      </c>
      <c r="AI375" s="32">
        <f t="shared" si="88"/>
        <v>23309.366666666665</v>
      </c>
      <c r="AJ375" s="32">
        <v>5313.6</v>
      </c>
      <c r="AK375" s="32">
        <f t="shared" si="89"/>
        <v>5313.6</v>
      </c>
      <c r="AL375" s="32">
        <v>876.2</v>
      </c>
      <c r="AM375" s="32">
        <f t="shared" si="90"/>
        <v>1398.5619999999999</v>
      </c>
      <c r="AN375" s="32">
        <f t="shared" si="91"/>
        <v>2330.9366666666665</v>
      </c>
      <c r="AO375" s="32">
        <f t="shared" si="92"/>
        <v>6992.8099999999995</v>
      </c>
      <c r="AP375" s="32">
        <f t="shared" si="93"/>
        <v>4195.6859999999997</v>
      </c>
      <c r="AQ375" s="32">
        <v>3580.6</v>
      </c>
      <c r="AR375" s="32"/>
      <c r="AS375" s="74"/>
      <c r="AT375" s="32"/>
      <c r="AU375" s="32"/>
      <c r="AV375" s="32"/>
      <c r="AW375" s="32"/>
      <c r="AX375" s="32"/>
      <c r="AY375" s="76">
        <f t="shared" si="95"/>
        <v>295660.84453333338</v>
      </c>
      <c r="AZ375" s="78"/>
      <c r="BA375" s="7"/>
      <c r="BB375" s="7"/>
    </row>
    <row r="376" spans="1:54" s="59" customFormat="1" x14ac:dyDescent="0.2">
      <c r="A376" s="24">
        <f t="shared" si="96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72">
        <v>38761</v>
      </c>
      <c r="G376" s="24"/>
      <c r="H376" s="71">
        <v>28</v>
      </c>
      <c r="I376" s="24" t="s">
        <v>102</v>
      </c>
      <c r="J376" s="70" t="s">
        <v>139</v>
      </c>
      <c r="K376" s="73" t="s">
        <v>70</v>
      </c>
      <c r="L376" s="70" t="s">
        <v>115</v>
      </c>
      <c r="M376" s="74">
        <v>12177</v>
      </c>
      <c r="N376" s="32"/>
      <c r="O376" s="32">
        <f t="shared" si="81"/>
        <v>12177</v>
      </c>
      <c r="P376" s="74">
        <v>1309.4000000000001</v>
      </c>
      <c r="Q376" s="32"/>
      <c r="R376" s="32"/>
      <c r="S376" s="33">
        <f t="shared" si="82"/>
        <v>2130.9749999999999</v>
      </c>
      <c r="T376" s="32">
        <f t="shared" si="83"/>
        <v>365.31</v>
      </c>
      <c r="U376" s="75">
        <f t="shared" si="84"/>
        <v>920.58119999999997</v>
      </c>
      <c r="V376" s="32">
        <f t="shared" si="85"/>
        <v>243.54</v>
      </c>
      <c r="W376" s="74">
        <v>3166.02</v>
      </c>
      <c r="X376" s="74">
        <v>424.3</v>
      </c>
      <c r="Y376" s="74">
        <v>58.9</v>
      </c>
      <c r="Z376" s="74">
        <v>630.84</v>
      </c>
      <c r="AA376" s="74">
        <v>0</v>
      </c>
      <c r="AB376" s="74">
        <v>0</v>
      </c>
      <c r="AC376" s="74">
        <v>0</v>
      </c>
      <c r="AD376" s="74">
        <v>0</v>
      </c>
      <c r="AE376" s="32">
        <v>0</v>
      </c>
      <c r="AF376" s="32">
        <f t="shared" si="86"/>
        <v>207.00900000000001</v>
      </c>
      <c r="AG376" s="32">
        <f t="shared" si="94"/>
        <v>5357.88</v>
      </c>
      <c r="AH376" s="32">
        <f t="shared" si="87"/>
        <v>12613.856</v>
      </c>
      <c r="AI376" s="32">
        <f t="shared" si="88"/>
        <v>26278.866666666665</v>
      </c>
      <c r="AJ376" s="32">
        <v>6088.5</v>
      </c>
      <c r="AK376" s="32">
        <f t="shared" si="89"/>
        <v>6088.5</v>
      </c>
      <c r="AL376" s="32">
        <v>876.2</v>
      </c>
      <c r="AM376" s="32">
        <f t="shared" si="90"/>
        <v>1576.732</v>
      </c>
      <c r="AN376" s="32">
        <f t="shared" si="91"/>
        <v>2627.8866666666663</v>
      </c>
      <c r="AO376" s="32">
        <f t="shared" si="92"/>
        <v>7883.6599999999989</v>
      </c>
      <c r="AP376" s="32">
        <f t="shared" si="93"/>
        <v>4730.1959999999999</v>
      </c>
      <c r="AQ376" s="32">
        <v>3580.6</v>
      </c>
      <c r="AR376" s="32"/>
      <c r="AS376" s="74"/>
      <c r="AT376" s="32"/>
      <c r="AU376" s="32"/>
      <c r="AV376" s="32"/>
      <c r="AW376" s="32"/>
      <c r="AX376" s="32"/>
      <c r="AY376" s="76">
        <f t="shared" si="95"/>
        <v>337309.37973333336</v>
      </c>
      <c r="AZ376" s="78"/>
      <c r="BA376" s="7"/>
      <c r="BB376" s="7"/>
    </row>
    <row r="377" spans="1:54" s="59" customFormat="1" x14ac:dyDescent="0.2">
      <c r="A377" s="24">
        <f t="shared" si="96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72">
        <v>38945</v>
      </c>
      <c r="G377" s="24"/>
      <c r="H377" s="71">
        <v>27</v>
      </c>
      <c r="I377" s="24" t="s">
        <v>102</v>
      </c>
      <c r="J377" s="70" t="s">
        <v>103</v>
      </c>
      <c r="K377" s="73" t="s">
        <v>70</v>
      </c>
      <c r="L377" s="70" t="s">
        <v>115</v>
      </c>
      <c r="M377" s="74">
        <v>9894.3000000000011</v>
      </c>
      <c r="N377" s="32"/>
      <c r="O377" s="32">
        <f t="shared" si="81"/>
        <v>9894.3000000000011</v>
      </c>
      <c r="P377" s="74">
        <v>737.1</v>
      </c>
      <c r="Q377" s="32"/>
      <c r="R377" s="32"/>
      <c r="S377" s="33">
        <f t="shared" si="82"/>
        <v>1731.5025000000001</v>
      </c>
      <c r="T377" s="32">
        <f t="shared" si="83"/>
        <v>296.82900000000001</v>
      </c>
      <c r="U377" s="75">
        <f t="shared" si="84"/>
        <v>748.00920000000008</v>
      </c>
      <c r="V377" s="32">
        <f t="shared" si="85"/>
        <v>197.88600000000002</v>
      </c>
      <c r="W377" s="74">
        <v>2572.52</v>
      </c>
      <c r="X377" s="74">
        <v>356.4</v>
      </c>
      <c r="Y377" s="74">
        <v>51.3</v>
      </c>
      <c r="Z377" s="74">
        <v>608.32000000000005</v>
      </c>
      <c r="AA377" s="74">
        <v>0</v>
      </c>
      <c r="AB377" s="74">
        <v>0</v>
      </c>
      <c r="AC377" s="74">
        <v>0</v>
      </c>
      <c r="AD377" s="74">
        <v>0</v>
      </c>
      <c r="AE377" s="32">
        <v>0</v>
      </c>
      <c r="AF377" s="32">
        <f t="shared" si="86"/>
        <v>168.20310000000003</v>
      </c>
      <c r="AG377" s="32">
        <f t="shared" si="94"/>
        <v>4353.4920000000002</v>
      </c>
      <c r="AH377" s="32">
        <f t="shared" si="87"/>
        <v>10258.576000000001</v>
      </c>
      <c r="AI377" s="32">
        <f t="shared" si="88"/>
        <v>21372.033333333333</v>
      </c>
      <c r="AJ377" s="32">
        <v>4947.1499999999996</v>
      </c>
      <c r="AK377" s="32">
        <f t="shared" si="89"/>
        <v>4947.1500000000005</v>
      </c>
      <c r="AL377" s="32">
        <v>876.2</v>
      </c>
      <c r="AM377" s="32">
        <f t="shared" si="90"/>
        <v>1282.3220000000001</v>
      </c>
      <c r="AN377" s="32">
        <f t="shared" si="91"/>
        <v>2137.2033333333334</v>
      </c>
      <c r="AO377" s="32">
        <f t="shared" si="92"/>
        <v>6411.6100000000006</v>
      </c>
      <c r="AP377" s="32">
        <f t="shared" si="93"/>
        <v>3846.9660000000003</v>
      </c>
      <c r="AQ377" s="32">
        <v>3580.6</v>
      </c>
      <c r="AR377" s="32"/>
      <c r="AS377" s="74"/>
      <c r="AT377" s="32"/>
      <c r="AU377" s="32"/>
      <c r="AV377" s="32"/>
      <c r="AW377" s="32"/>
      <c r="AX377" s="32"/>
      <c r="AY377" s="76">
        <f t="shared" si="95"/>
        <v>272361.74026666669</v>
      </c>
      <c r="AZ377" s="78"/>
      <c r="BA377" s="7"/>
      <c r="BB377" s="7"/>
    </row>
    <row r="378" spans="1:54" s="59" customFormat="1" x14ac:dyDescent="0.2">
      <c r="A378" s="24">
        <f t="shared" si="96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72">
        <v>38944</v>
      </c>
      <c r="G378" s="24"/>
      <c r="H378" s="71">
        <v>28</v>
      </c>
      <c r="I378" s="24" t="s">
        <v>102</v>
      </c>
      <c r="J378" s="70" t="s">
        <v>103</v>
      </c>
      <c r="K378" s="73" t="s">
        <v>70</v>
      </c>
      <c r="L378" s="70" t="s">
        <v>115</v>
      </c>
      <c r="M378" s="74">
        <v>10260.6</v>
      </c>
      <c r="N378" s="32"/>
      <c r="O378" s="32">
        <f t="shared" si="81"/>
        <v>10260.6</v>
      </c>
      <c r="P378" s="74">
        <v>764.4</v>
      </c>
      <c r="Q378" s="32"/>
      <c r="R378" s="32"/>
      <c r="S378" s="33">
        <f t="shared" si="82"/>
        <v>1795.605</v>
      </c>
      <c r="T378" s="32">
        <f t="shared" si="83"/>
        <v>307.81799999999998</v>
      </c>
      <c r="U378" s="75">
        <f t="shared" si="84"/>
        <v>775.70159999999998</v>
      </c>
      <c r="V378" s="32">
        <f t="shared" si="85"/>
        <v>205.21200000000002</v>
      </c>
      <c r="W378" s="74">
        <v>2667.76</v>
      </c>
      <c r="X378" s="74">
        <v>369.6</v>
      </c>
      <c r="Y378" s="74">
        <v>53.2</v>
      </c>
      <c r="Z378" s="74">
        <v>630.84</v>
      </c>
      <c r="AA378" s="74">
        <v>0</v>
      </c>
      <c r="AB378" s="74">
        <v>0</v>
      </c>
      <c r="AC378" s="74">
        <v>0</v>
      </c>
      <c r="AD378" s="74">
        <v>0</v>
      </c>
      <c r="AE378" s="32">
        <v>0</v>
      </c>
      <c r="AF378" s="32">
        <f t="shared" si="86"/>
        <v>174.43020000000001</v>
      </c>
      <c r="AG378" s="32">
        <f t="shared" si="94"/>
        <v>4514.6640000000007</v>
      </c>
      <c r="AH378" s="32">
        <f t="shared" si="87"/>
        <v>10638.368000000002</v>
      </c>
      <c r="AI378" s="32">
        <f t="shared" si="88"/>
        <v>22163.26666666667</v>
      </c>
      <c r="AJ378" s="32">
        <v>5130.3</v>
      </c>
      <c r="AK378" s="32">
        <f t="shared" si="89"/>
        <v>5130.3</v>
      </c>
      <c r="AL378" s="32">
        <v>876.2</v>
      </c>
      <c r="AM378" s="32">
        <f t="shared" si="90"/>
        <v>1329.7960000000003</v>
      </c>
      <c r="AN378" s="32">
        <f t="shared" si="91"/>
        <v>2216.3266666666668</v>
      </c>
      <c r="AO378" s="32">
        <f t="shared" si="92"/>
        <v>6648.9800000000005</v>
      </c>
      <c r="AP378" s="32">
        <f t="shared" si="93"/>
        <v>3989.3880000000004</v>
      </c>
      <c r="AQ378" s="32">
        <v>3580.6</v>
      </c>
      <c r="AR378" s="32"/>
      <c r="AS378" s="74"/>
      <c r="AT378" s="32"/>
      <c r="AU378" s="32"/>
      <c r="AV378" s="32"/>
      <c r="AW378" s="32"/>
      <c r="AX378" s="32"/>
      <c r="AY378" s="76">
        <f t="shared" si="95"/>
        <v>282280.1909333333</v>
      </c>
      <c r="AZ378" s="78"/>
      <c r="BA378" s="7"/>
      <c r="BB378" s="7"/>
    </row>
    <row r="379" spans="1:54" s="59" customFormat="1" x14ac:dyDescent="0.2">
      <c r="A379" s="24">
        <f t="shared" si="96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72">
        <v>38961</v>
      </c>
      <c r="G379" s="24"/>
      <c r="H379" s="71">
        <v>14</v>
      </c>
      <c r="I379" s="24" t="s">
        <v>102</v>
      </c>
      <c r="J379" s="70" t="s">
        <v>108</v>
      </c>
      <c r="K379" s="73" t="s">
        <v>70</v>
      </c>
      <c r="L379" s="70" t="s">
        <v>115</v>
      </c>
      <c r="M379" s="74">
        <v>5803.8</v>
      </c>
      <c r="N379" s="32"/>
      <c r="O379" s="32">
        <f t="shared" si="81"/>
        <v>5803.8</v>
      </c>
      <c r="P379" s="74">
        <v>382.2</v>
      </c>
      <c r="Q379" s="32"/>
      <c r="R379" s="32"/>
      <c r="S379" s="33">
        <f t="shared" si="82"/>
        <v>1015.665</v>
      </c>
      <c r="T379" s="32">
        <f t="shared" si="83"/>
        <v>174.114</v>
      </c>
      <c r="U379" s="75">
        <f t="shared" si="84"/>
        <v>438.76680000000005</v>
      </c>
      <c r="V379" s="32">
        <f t="shared" si="85"/>
        <v>116.07600000000001</v>
      </c>
      <c r="W379" s="74">
        <v>1508.98</v>
      </c>
      <c r="X379" s="74">
        <v>201.6</v>
      </c>
      <c r="Y379" s="74">
        <v>30.1</v>
      </c>
      <c r="Z379" s="74">
        <v>315.42</v>
      </c>
      <c r="AA379" s="74">
        <v>0</v>
      </c>
      <c r="AB379" s="74">
        <v>0</v>
      </c>
      <c r="AC379" s="74">
        <v>0</v>
      </c>
      <c r="AD379" s="74">
        <v>0</v>
      </c>
      <c r="AE379" s="32">
        <v>0</v>
      </c>
      <c r="AF379" s="32">
        <f t="shared" si="86"/>
        <v>98.664600000000007</v>
      </c>
      <c r="AG379" s="32">
        <f t="shared" si="94"/>
        <v>2553.672</v>
      </c>
      <c r="AH379" s="32">
        <f t="shared" si="87"/>
        <v>6011.5040000000008</v>
      </c>
      <c r="AI379" s="32">
        <f t="shared" si="88"/>
        <v>12523.966666666667</v>
      </c>
      <c r="AJ379" s="32">
        <v>2901.9</v>
      </c>
      <c r="AK379" s="32">
        <f t="shared" si="89"/>
        <v>2901.9</v>
      </c>
      <c r="AL379" s="32">
        <v>876.2</v>
      </c>
      <c r="AM379" s="32">
        <f t="shared" si="90"/>
        <v>751.4380000000001</v>
      </c>
      <c r="AN379" s="32">
        <f t="shared" si="91"/>
        <v>1252.3966666666668</v>
      </c>
      <c r="AO379" s="32">
        <f t="shared" si="92"/>
        <v>3757.1900000000005</v>
      </c>
      <c r="AP379" s="32">
        <f t="shared" si="93"/>
        <v>2254.3140000000003</v>
      </c>
      <c r="AQ379" s="32">
        <v>2614.85</v>
      </c>
      <c r="AR379" s="32"/>
      <c r="AS379" s="74"/>
      <c r="AT379" s="32"/>
      <c r="AU379" s="32"/>
      <c r="AV379" s="32"/>
      <c r="AW379" s="32"/>
      <c r="AX379" s="32"/>
      <c r="AY379" s="76">
        <f t="shared" si="95"/>
        <v>159423.96813333334</v>
      </c>
      <c r="AZ379" s="78"/>
      <c r="BA379" s="7"/>
      <c r="BB379" s="7"/>
    </row>
    <row r="380" spans="1:54" s="59" customFormat="1" x14ac:dyDescent="0.2">
      <c r="A380" s="24">
        <f t="shared" si="96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72">
        <v>39129</v>
      </c>
      <c r="G380" s="24"/>
      <c r="H380" s="71">
        <v>22</v>
      </c>
      <c r="I380" s="24" t="s">
        <v>102</v>
      </c>
      <c r="J380" s="70" t="s">
        <v>103</v>
      </c>
      <c r="K380" s="73" t="s">
        <v>70</v>
      </c>
      <c r="L380" s="70" t="s">
        <v>115</v>
      </c>
      <c r="M380" s="74">
        <v>8061.9</v>
      </c>
      <c r="N380" s="32"/>
      <c r="O380" s="32">
        <f t="shared" si="81"/>
        <v>8061.9</v>
      </c>
      <c r="P380" s="74">
        <v>600.6</v>
      </c>
      <c r="Q380" s="32"/>
      <c r="R380" s="32"/>
      <c r="S380" s="33">
        <f t="shared" si="82"/>
        <v>1410.8324999999998</v>
      </c>
      <c r="T380" s="32">
        <f t="shared" si="83"/>
        <v>241.85699999999997</v>
      </c>
      <c r="U380" s="75">
        <f t="shared" si="84"/>
        <v>599.80560000000003</v>
      </c>
      <c r="V380" s="32">
        <f t="shared" si="85"/>
        <v>161.238</v>
      </c>
      <c r="W380" s="74">
        <v>1934.86</v>
      </c>
      <c r="X380" s="74">
        <v>290.39999999999998</v>
      </c>
      <c r="Y380" s="74">
        <v>41.8</v>
      </c>
      <c r="Z380" s="74">
        <v>495.66</v>
      </c>
      <c r="AA380" s="74">
        <v>0</v>
      </c>
      <c r="AB380" s="74">
        <v>0</v>
      </c>
      <c r="AC380" s="74">
        <v>0</v>
      </c>
      <c r="AD380" s="74">
        <v>649</v>
      </c>
      <c r="AE380" s="32">
        <v>0</v>
      </c>
      <c r="AF380" s="32">
        <f t="shared" si="86"/>
        <v>137.0523</v>
      </c>
      <c r="AG380" s="32">
        <f t="shared" si="94"/>
        <v>3547.2359999999999</v>
      </c>
      <c r="AH380" s="32">
        <f t="shared" si="87"/>
        <v>8229.7279999999992</v>
      </c>
      <c r="AI380" s="32">
        <f t="shared" si="88"/>
        <v>17145.266666666666</v>
      </c>
      <c r="AJ380" s="32">
        <v>4030.95</v>
      </c>
      <c r="AK380" s="32">
        <f t="shared" si="89"/>
        <v>4030.9499999999994</v>
      </c>
      <c r="AL380" s="32">
        <v>876.2</v>
      </c>
      <c r="AM380" s="32">
        <f t="shared" si="90"/>
        <v>1028.7159999999999</v>
      </c>
      <c r="AN380" s="32">
        <f t="shared" si="91"/>
        <v>1714.5266666666666</v>
      </c>
      <c r="AO380" s="32">
        <f t="shared" si="92"/>
        <v>5143.58</v>
      </c>
      <c r="AP380" s="32">
        <f t="shared" si="93"/>
        <v>3086.1479999999997</v>
      </c>
      <c r="AQ380" s="32">
        <v>3580.6</v>
      </c>
      <c r="AR380" s="32"/>
      <c r="AS380" s="74"/>
      <c r="AT380" s="32"/>
      <c r="AU380" s="32"/>
      <c r="AV380" s="32"/>
      <c r="AW380" s="32"/>
      <c r="AX380" s="32"/>
      <c r="AY380" s="76">
        <f t="shared" si="95"/>
        <v>227913.96613333334</v>
      </c>
      <c r="AZ380" s="78"/>
      <c r="BA380" s="7"/>
      <c r="BB380" s="7"/>
    </row>
    <row r="381" spans="1:54" s="59" customFormat="1" x14ac:dyDescent="0.2">
      <c r="A381" s="24">
        <f t="shared" si="96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72">
        <v>39240</v>
      </c>
      <c r="G381" s="24"/>
      <c r="H381" s="71">
        <v>29</v>
      </c>
      <c r="I381" s="24" t="s">
        <v>102</v>
      </c>
      <c r="J381" s="70" t="s">
        <v>103</v>
      </c>
      <c r="K381" s="73" t="s">
        <v>70</v>
      </c>
      <c r="L381" s="70" t="s">
        <v>115</v>
      </c>
      <c r="M381" s="74">
        <v>10626.3</v>
      </c>
      <c r="N381" s="32"/>
      <c r="O381" s="32">
        <f t="shared" si="81"/>
        <v>10626.3</v>
      </c>
      <c r="P381" s="74">
        <v>791.7</v>
      </c>
      <c r="Q381" s="32"/>
      <c r="R381" s="32"/>
      <c r="S381" s="33">
        <f t="shared" si="82"/>
        <v>1859.6024999999997</v>
      </c>
      <c r="T381" s="32">
        <f t="shared" si="83"/>
        <v>318.78899999999999</v>
      </c>
      <c r="U381" s="75">
        <f t="shared" si="84"/>
        <v>790.59719999999993</v>
      </c>
      <c r="V381" s="32">
        <f t="shared" si="85"/>
        <v>212.52599999999998</v>
      </c>
      <c r="W381" s="74">
        <v>2550.3200000000002</v>
      </c>
      <c r="X381" s="74">
        <v>382.8</v>
      </c>
      <c r="Y381" s="74">
        <v>55.1</v>
      </c>
      <c r="Z381" s="74">
        <v>653.38</v>
      </c>
      <c r="AA381" s="74">
        <v>0</v>
      </c>
      <c r="AB381" s="74">
        <v>0</v>
      </c>
      <c r="AC381" s="74">
        <v>0</v>
      </c>
      <c r="AD381" s="74">
        <v>0</v>
      </c>
      <c r="AE381" s="32">
        <v>0</v>
      </c>
      <c r="AF381" s="32">
        <f t="shared" si="86"/>
        <v>180.64709999999999</v>
      </c>
      <c r="AG381" s="32">
        <f t="shared" si="94"/>
        <v>4675.5719999999992</v>
      </c>
      <c r="AH381" s="32">
        <f t="shared" si="87"/>
        <v>10847.535999999998</v>
      </c>
      <c r="AI381" s="32">
        <f t="shared" si="88"/>
        <v>22599.033333333329</v>
      </c>
      <c r="AJ381" s="32">
        <v>5313.15</v>
      </c>
      <c r="AK381" s="32">
        <f t="shared" si="89"/>
        <v>5313.15</v>
      </c>
      <c r="AL381" s="32">
        <v>876.2</v>
      </c>
      <c r="AM381" s="32">
        <f t="shared" si="90"/>
        <v>1355.9419999999998</v>
      </c>
      <c r="AN381" s="32">
        <f t="shared" si="91"/>
        <v>2259.9033333333327</v>
      </c>
      <c r="AO381" s="32">
        <f t="shared" si="92"/>
        <v>6779.7099999999991</v>
      </c>
      <c r="AP381" s="32">
        <f t="shared" si="93"/>
        <v>4067.8259999999991</v>
      </c>
      <c r="AQ381" s="32">
        <v>3580.6</v>
      </c>
      <c r="AR381" s="32"/>
      <c r="AS381" s="74"/>
      <c r="AT381" s="32"/>
      <c r="AU381" s="32"/>
      <c r="AV381" s="32"/>
      <c r="AW381" s="32"/>
      <c r="AX381" s="32"/>
      <c r="AY381" s="76">
        <f t="shared" si="95"/>
        <v>288729.76426666661</v>
      </c>
      <c r="AZ381" s="78"/>
      <c r="BA381" s="7"/>
      <c r="BB381" s="7"/>
    </row>
    <row r="382" spans="1:54" s="59" customFormat="1" x14ac:dyDescent="0.2">
      <c r="A382" s="24">
        <f t="shared" si="96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72">
        <v>39853</v>
      </c>
      <c r="G382" s="24"/>
      <c r="H382" s="71">
        <v>25</v>
      </c>
      <c r="I382" s="24" t="s">
        <v>102</v>
      </c>
      <c r="J382" s="70" t="s">
        <v>103</v>
      </c>
      <c r="K382" s="73" t="s">
        <v>70</v>
      </c>
      <c r="L382" s="70" t="s">
        <v>115</v>
      </c>
      <c r="M382" s="74">
        <v>9161.4</v>
      </c>
      <c r="N382" s="32"/>
      <c r="O382" s="32">
        <f t="shared" si="81"/>
        <v>9161.4</v>
      </c>
      <c r="P382" s="74">
        <v>682.5</v>
      </c>
      <c r="Q382" s="32"/>
      <c r="R382" s="32"/>
      <c r="S382" s="33">
        <f t="shared" si="82"/>
        <v>1603.2449999999999</v>
      </c>
      <c r="T382" s="32">
        <f t="shared" si="83"/>
        <v>274.84199999999998</v>
      </c>
      <c r="U382" s="75">
        <f t="shared" si="84"/>
        <v>659.62080000000003</v>
      </c>
      <c r="V382" s="32">
        <f t="shared" si="85"/>
        <v>183.22800000000001</v>
      </c>
      <c r="W382" s="74">
        <v>1832.28</v>
      </c>
      <c r="X382" s="74">
        <v>330</v>
      </c>
      <c r="Y382" s="74">
        <v>47.5</v>
      </c>
      <c r="Z382" s="74">
        <v>563.26</v>
      </c>
      <c r="AA382" s="74">
        <v>0</v>
      </c>
      <c r="AB382" s="74">
        <v>0</v>
      </c>
      <c r="AC382" s="74">
        <v>0</v>
      </c>
      <c r="AD382" s="74">
        <v>0</v>
      </c>
      <c r="AE382" s="32">
        <v>0</v>
      </c>
      <c r="AF382" s="32">
        <f t="shared" si="86"/>
        <v>155.74379999999999</v>
      </c>
      <c r="AG382" s="32">
        <f t="shared" si="94"/>
        <v>4031.0160000000001</v>
      </c>
      <c r="AH382" s="32">
        <f t="shared" si="87"/>
        <v>9058.9439999999995</v>
      </c>
      <c r="AI382" s="32">
        <f t="shared" si="88"/>
        <v>18872.8</v>
      </c>
      <c r="AJ382" s="32">
        <v>4580.7</v>
      </c>
      <c r="AK382" s="32">
        <f t="shared" si="89"/>
        <v>4580.7</v>
      </c>
      <c r="AL382" s="32">
        <v>876.2</v>
      </c>
      <c r="AM382" s="32">
        <f t="shared" si="90"/>
        <v>1132.3679999999999</v>
      </c>
      <c r="AN382" s="32">
        <f t="shared" si="91"/>
        <v>1887.2800000000002</v>
      </c>
      <c r="AO382" s="32">
        <f t="shared" si="92"/>
        <v>5661.84</v>
      </c>
      <c r="AP382" s="32">
        <f t="shared" si="93"/>
        <v>3397.1040000000003</v>
      </c>
      <c r="AQ382" s="32">
        <v>3580.6</v>
      </c>
      <c r="AR382" s="32">
        <f>(M382+W382+X382)/30*20</f>
        <v>7549.1200000000008</v>
      </c>
      <c r="AS382" s="74"/>
      <c r="AT382" s="32"/>
      <c r="AU382" s="32"/>
      <c r="AV382" s="32"/>
      <c r="AW382" s="32"/>
      <c r="AX382" s="32"/>
      <c r="AY382" s="76">
        <f t="shared" si="95"/>
        <v>251132.1072</v>
      </c>
      <c r="AZ382" s="78"/>
      <c r="BA382" s="7"/>
      <c r="BB382" s="7"/>
    </row>
    <row r="383" spans="1:54" s="59" customFormat="1" x14ac:dyDescent="0.2">
      <c r="A383" s="24">
        <f t="shared" si="96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72">
        <v>39853</v>
      </c>
      <c r="G383" s="24"/>
      <c r="H383" s="71">
        <v>22</v>
      </c>
      <c r="I383" s="24" t="s">
        <v>102</v>
      </c>
      <c r="J383" s="70" t="s">
        <v>103</v>
      </c>
      <c r="K383" s="73" t="s">
        <v>70</v>
      </c>
      <c r="L383" s="70" t="s">
        <v>115</v>
      </c>
      <c r="M383" s="74">
        <v>8061.9000000000005</v>
      </c>
      <c r="N383" s="32"/>
      <c r="O383" s="32">
        <f t="shared" si="81"/>
        <v>8061.9000000000005</v>
      </c>
      <c r="P383" s="74">
        <v>600.6</v>
      </c>
      <c r="Q383" s="32"/>
      <c r="R383" s="32"/>
      <c r="S383" s="33">
        <f t="shared" si="82"/>
        <v>1410.8325</v>
      </c>
      <c r="T383" s="32">
        <f t="shared" si="83"/>
        <v>241.857</v>
      </c>
      <c r="U383" s="75">
        <f t="shared" si="84"/>
        <v>580.45680000000004</v>
      </c>
      <c r="V383" s="32">
        <f t="shared" si="85"/>
        <v>161.23800000000003</v>
      </c>
      <c r="W383" s="74">
        <v>1612.38</v>
      </c>
      <c r="X383" s="74">
        <v>290.39999999999998</v>
      </c>
      <c r="Y383" s="74">
        <v>41.8</v>
      </c>
      <c r="Z383" s="74">
        <v>495.66</v>
      </c>
      <c r="AA383" s="74">
        <v>0</v>
      </c>
      <c r="AB383" s="74">
        <v>0</v>
      </c>
      <c r="AC383" s="74">
        <v>0</v>
      </c>
      <c r="AD383" s="74">
        <v>0</v>
      </c>
      <c r="AE383" s="32">
        <v>0</v>
      </c>
      <c r="AF383" s="32">
        <f t="shared" si="86"/>
        <v>137.05230000000003</v>
      </c>
      <c r="AG383" s="32">
        <f t="shared" si="94"/>
        <v>3547.2360000000008</v>
      </c>
      <c r="AH383" s="32">
        <f t="shared" si="87"/>
        <v>7971.7440000000006</v>
      </c>
      <c r="AI383" s="32">
        <f t="shared" si="88"/>
        <v>16607.8</v>
      </c>
      <c r="AJ383" s="32">
        <v>4030.95</v>
      </c>
      <c r="AK383" s="32">
        <f t="shared" si="89"/>
        <v>4030.9500000000003</v>
      </c>
      <c r="AL383" s="32">
        <v>876.2</v>
      </c>
      <c r="AM383" s="32">
        <f t="shared" si="90"/>
        <v>996.46800000000007</v>
      </c>
      <c r="AN383" s="32">
        <f t="shared" si="91"/>
        <v>1660.78</v>
      </c>
      <c r="AO383" s="32">
        <f t="shared" si="92"/>
        <v>4982.34</v>
      </c>
      <c r="AP383" s="32">
        <f t="shared" si="93"/>
        <v>2989.404</v>
      </c>
      <c r="AQ383" s="32">
        <v>3580.6</v>
      </c>
      <c r="AR383" s="32">
        <f>(M383+W383+X383)/30*20</f>
        <v>6643.12</v>
      </c>
      <c r="AS383" s="74"/>
      <c r="AT383" s="32"/>
      <c r="AU383" s="32"/>
      <c r="AV383" s="32"/>
      <c r="AW383" s="32"/>
      <c r="AX383" s="32"/>
      <c r="AY383" s="76">
        <f t="shared" si="95"/>
        <v>221527.71119999996</v>
      </c>
      <c r="AZ383" s="78"/>
      <c r="BA383" s="7"/>
      <c r="BB383" s="7"/>
    </row>
    <row r="384" spans="1:54" s="59" customFormat="1" x14ac:dyDescent="0.2">
      <c r="A384" s="24">
        <f t="shared" si="96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72">
        <v>40770</v>
      </c>
      <c r="G384" s="24"/>
      <c r="H384" s="71">
        <v>24</v>
      </c>
      <c r="I384" s="24" t="s">
        <v>102</v>
      </c>
      <c r="J384" s="70" t="s">
        <v>103</v>
      </c>
      <c r="K384" s="73" t="s">
        <v>70</v>
      </c>
      <c r="L384" s="70" t="s">
        <v>115</v>
      </c>
      <c r="M384" s="74">
        <v>8794.7999999999993</v>
      </c>
      <c r="N384" s="32"/>
      <c r="O384" s="32">
        <f t="shared" si="81"/>
        <v>8794.7999999999993</v>
      </c>
      <c r="P384" s="74">
        <v>655.20000000000005</v>
      </c>
      <c r="Q384" s="32"/>
      <c r="R384" s="32"/>
      <c r="S384" s="33">
        <f t="shared" si="82"/>
        <v>1539.0899999999997</v>
      </c>
      <c r="T384" s="32">
        <f t="shared" si="83"/>
        <v>263.84399999999999</v>
      </c>
      <c r="U384" s="75">
        <f t="shared" si="84"/>
        <v>612.11759999999992</v>
      </c>
      <c r="V384" s="32">
        <f t="shared" si="85"/>
        <v>175.89599999999999</v>
      </c>
      <c r="W384" s="74">
        <v>1407.16</v>
      </c>
      <c r="X384" s="74">
        <v>316.8</v>
      </c>
      <c r="Y384" s="74">
        <v>45.6</v>
      </c>
      <c r="Z384" s="74">
        <v>540.72</v>
      </c>
      <c r="AA384" s="74">
        <v>0</v>
      </c>
      <c r="AB384" s="74">
        <v>0</v>
      </c>
      <c r="AC384" s="74">
        <v>0</v>
      </c>
      <c r="AD384" s="74">
        <v>0</v>
      </c>
      <c r="AE384" s="32">
        <v>0</v>
      </c>
      <c r="AF384" s="32">
        <f t="shared" si="86"/>
        <v>149.51159999999999</v>
      </c>
      <c r="AG384" s="32">
        <f t="shared" si="94"/>
        <v>3869.7119999999995</v>
      </c>
      <c r="AH384" s="32">
        <f t="shared" si="87"/>
        <v>8415.007999999998</v>
      </c>
      <c r="AI384" s="32">
        <f t="shared" si="88"/>
        <v>17531.266666666663</v>
      </c>
      <c r="AJ384" s="32">
        <v>4397.3999999999996</v>
      </c>
      <c r="AK384" s="32">
        <f t="shared" si="89"/>
        <v>4397.3999999999996</v>
      </c>
      <c r="AL384" s="32">
        <v>876.2</v>
      </c>
      <c r="AM384" s="32">
        <f t="shared" si="90"/>
        <v>1051.8759999999997</v>
      </c>
      <c r="AN384" s="32">
        <f t="shared" si="91"/>
        <v>1753.1266666666666</v>
      </c>
      <c r="AO384" s="32">
        <f t="shared" si="92"/>
        <v>5259.3799999999992</v>
      </c>
      <c r="AP384" s="32">
        <f t="shared" si="93"/>
        <v>3155.6279999999997</v>
      </c>
      <c r="AQ384" s="32">
        <v>3580.6</v>
      </c>
      <c r="AR384" s="32"/>
      <c r="AS384" s="74"/>
      <c r="AT384" s="32"/>
      <c r="AU384" s="32"/>
      <c r="AV384" s="32"/>
      <c r="AW384" s="32"/>
      <c r="AX384" s="32"/>
      <c r="AY384" s="76">
        <f t="shared" si="95"/>
        <v>228296.46773333329</v>
      </c>
      <c r="AZ384" s="78"/>
      <c r="BA384" s="7"/>
      <c r="BB384" s="7"/>
    </row>
    <row r="385" spans="1:54" s="59" customFormat="1" x14ac:dyDescent="0.2">
      <c r="A385" s="24">
        <f t="shared" si="96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72">
        <v>41680</v>
      </c>
      <c r="G385" s="24"/>
      <c r="H385" s="71">
        <v>33</v>
      </c>
      <c r="I385" s="24" t="s">
        <v>102</v>
      </c>
      <c r="J385" s="70" t="s">
        <v>103</v>
      </c>
      <c r="K385" s="73" t="s">
        <v>70</v>
      </c>
      <c r="L385" s="70" t="s">
        <v>115</v>
      </c>
      <c r="M385" s="74">
        <v>12093</v>
      </c>
      <c r="N385" s="32"/>
      <c r="O385" s="32">
        <f t="shared" si="81"/>
        <v>12093</v>
      </c>
      <c r="P385" s="74">
        <v>900.9</v>
      </c>
      <c r="Q385" s="32"/>
      <c r="R385" s="32"/>
      <c r="S385" s="33">
        <f t="shared" si="82"/>
        <v>2116.2750000000001</v>
      </c>
      <c r="T385" s="32">
        <f t="shared" si="83"/>
        <v>362.78999999999996</v>
      </c>
      <c r="U385" s="75">
        <f t="shared" si="84"/>
        <v>798.13799999999992</v>
      </c>
      <c r="V385" s="32">
        <f t="shared" si="85"/>
        <v>241.86</v>
      </c>
      <c r="W385" s="74">
        <v>1209.3</v>
      </c>
      <c r="X385" s="74">
        <v>435.6</v>
      </c>
      <c r="Y385" s="74">
        <v>62.7</v>
      </c>
      <c r="Z385" s="74">
        <v>743.5</v>
      </c>
      <c r="AA385" s="74">
        <v>0</v>
      </c>
      <c r="AB385" s="74">
        <v>0</v>
      </c>
      <c r="AC385" s="74">
        <v>0</v>
      </c>
      <c r="AD385" s="74">
        <v>0</v>
      </c>
      <c r="AE385" s="32">
        <v>0</v>
      </c>
      <c r="AF385" s="32">
        <f t="shared" si="86"/>
        <v>205.58100000000002</v>
      </c>
      <c r="AG385" s="32">
        <f t="shared" si="94"/>
        <v>5320.92</v>
      </c>
      <c r="AH385" s="32">
        <f t="shared" si="87"/>
        <v>10990.32</v>
      </c>
      <c r="AI385" s="32">
        <f t="shared" si="88"/>
        <v>22896.5</v>
      </c>
      <c r="AJ385" s="32">
        <v>6046.5</v>
      </c>
      <c r="AK385" s="32">
        <f t="shared" si="89"/>
        <v>6046.5</v>
      </c>
      <c r="AL385" s="32">
        <v>876.2</v>
      </c>
      <c r="AM385" s="32">
        <f t="shared" si="90"/>
        <v>1373.79</v>
      </c>
      <c r="AN385" s="32">
        <f t="shared" si="91"/>
        <v>2289.65</v>
      </c>
      <c r="AO385" s="32">
        <f t="shared" si="92"/>
        <v>6868.95</v>
      </c>
      <c r="AP385" s="32">
        <f t="shared" si="93"/>
        <v>4121.37</v>
      </c>
      <c r="AQ385" s="32">
        <v>3580.6</v>
      </c>
      <c r="AR385" s="32"/>
      <c r="AS385" s="74"/>
      <c r="AT385" s="32"/>
      <c r="AU385" s="32"/>
      <c r="AV385" s="32"/>
      <c r="AW385" s="32"/>
      <c r="AX385" s="32"/>
      <c r="AY385" s="76">
        <f t="shared" si="95"/>
        <v>300447.02799999993</v>
      </c>
      <c r="AZ385" s="78"/>
      <c r="BA385" s="7"/>
      <c r="BB385" s="7"/>
    </row>
    <row r="386" spans="1:54" s="59" customFormat="1" x14ac:dyDescent="0.2">
      <c r="A386" s="24">
        <f t="shared" si="96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72">
        <v>41680</v>
      </c>
      <c r="G386" s="24"/>
      <c r="H386" s="71">
        <v>17</v>
      </c>
      <c r="I386" s="24" t="s">
        <v>102</v>
      </c>
      <c r="J386" s="70" t="s">
        <v>103</v>
      </c>
      <c r="K386" s="73" t="s">
        <v>70</v>
      </c>
      <c r="L386" s="70" t="s">
        <v>115</v>
      </c>
      <c r="M386" s="74">
        <v>6229.8</v>
      </c>
      <c r="N386" s="32"/>
      <c r="O386" s="32">
        <f t="shared" si="81"/>
        <v>6229.8</v>
      </c>
      <c r="P386" s="74">
        <v>464.1</v>
      </c>
      <c r="Q386" s="32"/>
      <c r="R386" s="32"/>
      <c r="S386" s="33">
        <f t="shared" si="82"/>
        <v>1090.2149999999999</v>
      </c>
      <c r="T386" s="32">
        <f t="shared" si="83"/>
        <v>186.89400000000001</v>
      </c>
      <c r="U386" s="75">
        <f t="shared" si="84"/>
        <v>411.16680000000002</v>
      </c>
      <c r="V386" s="32">
        <f t="shared" si="85"/>
        <v>124.596</v>
      </c>
      <c r="W386" s="74">
        <v>622.98</v>
      </c>
      <c r="X386" s="74">
        <v>224.4</v>
      </c>
      <c r="Y386" s="74">
        <v>32.299999999999997</v>
      </c>
      <c r="Z386" s="74">
        <v>383</v>
      </c>
      <c r="AA386" s="74">
        <v>0</v>
      </c>
      <c r="AB386" s="74">
        <v>0</v>
      </c>
      <c r="AC386" s="74">
        <v>0</v>
      </c>
      <c r="AD386" s="74">
        <v>0</v>
      </c>
      <c r="AE386" s="32">
        <v>0</v>
      </c>
      <c r="AF386" s="32">
        <f t="shared" si="86"/>
        <v>105.90660000000001</v>
      </c>
      <c r="AG386" s="32">
        <f t="shared" si="94"/>
        <v>2741.1120000000001</v>
      </c>
      <c r="AH386" s="32">
        <f t="shared" si="87"/>
        <v>5661.7440000000006</v>
      </c>
      <c r="AI386" s="32">
        <f t="shared" si="88"/>
        <v>11795.300000000001</v>
      </c>
      <c r="AJ386" s="32">
        <v>3114.9</v>
      </c>
      <c r="AK386" s="32">
        <f t="shared" si="89"/>
        <v>3114.9</v>
      </c>
      <c r="AL386" s="32">
        <v>876.2</v>
      </c>
      <c r="AM386" s="32">
        <f t="shared" si="90"/>
        <v>707.71800000000007</v>
      </c>
      <c r="AN386" s="32">
        <f t="shared" si="91"/>
        <v>1179.53</v>
      </c>
      <c r="AO386" s="32">
        <f t="shared" si="92"/>
        <v>3538.59</v>
      </c>
      <c r="AP386" s="32">
        <f t="shared" si="93"/>
        <v>2123.154</v>
      </c>
      <c r="AQ386" s="32">
        <v>2614.85</v>
      </c>
      <c r="AR386" s="32"/>
      <c r="AS386" s="74"/>
      <c r="AT386" s="32"/>
      <c r="AU386" s="32"/>
      <c r="AV386" s="32"/>
      <c r="AW386" s="32"/>
      <c r="AX386" s="32"/>
      <c r="AY386" s="76">
        <f t="shared" si="95"/>
        <v>155972.29879999999</v>
      </c>
      <c r="AZ386" s="78"/>
      <c r="BA386" s="7"/>
      <c r="BB386" s="7"/>
    </row>
    <row r="387" spans="1:54" s="59" customFormat="1" x14ac:dyDescent="0.2">
      <c r="A387" s="24">
        <f t="shared" si="96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72">
        <v>42773</v>
      </c>
      <c r="G387" s="24"/>
      <c r="H387" s="71">
        <v>12</v>
      </c>
      <c r="I387" s="24" t="s">
        <v>102</v>
      </c>
      <c r="J387" s="70" t="s">
        <v>103</v>
      </c>
      <c r="K387" s="73" t="s">
        <v>70</v>
      </c>
      <c r="L387" s="70" t="s">
        <v>115</v>
      </c>
      <c r="M387" s="74">
        <v>4397.3999999999996</v>
      </c>
      <c r="N387" s="32"/>
      <c r="O387" s="32">
        <f t="shared" si="81"/>
        <v>4397.3999999999996</v>
      </c>
      <c r="P387" s="74">
        <v>327.60000000000002</v>
      </c>
      <c r="Q387" s="32"/>
      <c r="R387" s="32"/>
      <c r="S387" s="33">
        <f t="shared" si="82"/>
        <v>769.54499999999985</v>
      </c>
      <c r="T387" s="32">
        <f t="shared" si="83"/>
        <v>131.922</v>
      </c>
      <c r="U387" s="75">
        <f t="shared" si="84"/>
        <v>263.84399999999999</v>
      </c>
      <c r="V387" s="32">
        <f t="shared" si="85"/>
        <v>87.947999999999993</v>
      </c>
      <c r="W387" s="74">
        <v>0</v>
      </c>
      <c r="X387" s="74">
        <v>158.4</v>
      </c>
      <c r="Y387" s="74">
        <v>22.8</v>
      </c>
      <c r="Z387" s="74">
        <v>270.36</v>
      </c>
      <c r="AA387" s="74">
        <v>0</v>
      </c>
      <c r="AB387" s="74">
        <v>0</v>
      </c>
      <c r="AC387" s="74">
        <v>0</v>
      </c>
      <c r="AD387" s="74">
        <v>0</v>
      </c>
      <c r="AE387" s="32">
        <v>0</v>
      </c>
      <c r="AF387" s="32">
        <f t="shared" si="86"/>
        <v>74.755799999999994</v>
      </c>
      <c r="AG387" s="32">
        <f t="shared" si="94"/>
        <v>1934.8559999999998</v>
      </c>
      <c r="AH387" s="32">
        <f t="shared" si="87"/>
        <v>3644.6399999999994</v>
      </c>
      <c r="AI387" s="32">
        <f t="shared" si="88"/>
        <v>7592.9999999999991</v>
      </c>
      <c r="AJ387" s="32">
        <v>2198.6999999999998</v>
      </c>
      <c r="AK387" s="32">
        <f t="shared" si="89"/>
        <v>2198.6999999999998</v>
      </c>
      <c r="AL387" s="32">
        <v>876.2</v>
      </c>
      <c r="AM387" s="32">
        <f t="shared" si="90"/>
        <v>455.57999999999993</v>
      </c>
      <c r="AN387" s="32">
        <f t="shared" si="91"/>
        <v>759.3</v>
      </c>
      <c r="AO387" s="32">
        <f t="shared" si="92"/>
        <v>2277.8999999999996</v>
      </c>
      <c r="AP387" s="32">
        <f t="shared" si="93"/>
        <v>1366.7399999999998</v>
      </c>
      <c r="AQ387" s="32">
        <v>2614.85</v>
      </c>
      <c r="AR387" s="32"/>
      <c r="AS387" s="74"/>
      <c r="AT387" s="32"/>
      <c r="AU387" s="32"/>
      <c r="AV387" s="32"/>
      <c r="AW387" s="32"/>
      <c r="AX387" s="32"/>
      <c r="AY387" s="76">
        <f t="shared" si="95"/>
        <v>103975.36359999998</v>
      </c>
      <c r="AZ387" s="78"/>
      <c r="BA387" s="7"/>
      <c r="BB387" s="7"/>
    </row>
    <row r="388" spans="1:54" s="59" customFormat="1" x14ac:dyDescent="0.2">
      <c r="A388" s="24">
        <f t="shared" si="96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72">
        <v>41137</v>
      </c>
      <c r="G388" s="24"/>
      <c r="H388" s="71">
        <v>29</v>
      </c>
      <c r="I388" s="24" t="s">
        <v>102</v>
      </c>
      <c r="J388" s="70" t="s">
        <v>103</v>
      </c>
      <c r="K388" s="73" t="s">
        <v>70</v>
      </c>
      <c r="L388" s="70" t="s">
        <v>115</v>
      </c>
      <c r="M388" s="74">
        <v>10627.2</v>
      </c>
      <c r="N388" s="32"/>
      <c r="O388" s="32">
        <f t="shared" ref="O388:O449" si="98">M388+N388</f>
        <v>10627.2</v>
      </c>
      <c r="P388" s="74">
        <v>791.7</v>
      </c>
      <c r="Q388" s="32"/>
      <c r="R388" s="32"/>
      <c r="S388" s="33">
        <f t="shared" si="82"/>
        <v>1859.76</v>
      </c>
      <c r="T388" s="32">
        <f t="shared" si="83"/>
        <v>318.81600000000003</v>
      </c>
      <c r="U388" s="75">
        <f t="shared" si="84"/>
        <v>726.9</v>
      </c>
      <c r="V388" s="32">
        <f t="shared" si="85"/>
        <v>212.54400000000001</v>
      </c>
      <c r="W388" s="74">
        <v>1487.8</v>
      </c>
      <c r="X388" s="74">
        <v>382.8</v>
      </c>
      <c r="Y388" s="74">
        <v>55.1</v>
      </c>
      <c r="Z388" s="74">
        <v>653.38</v>
      </c>
      <c r="AA388" s="74">
        <v>0</v>
      </c>
      <c r="AB388" s="74">
        <v>0</v>
      </c>
      <c r="AC388" s="74">
        <v>0</v>
      </c>
      <c r="AD388" s="74">
        <v>855.5</v>
      </c>
      <c r="AE388" s="32">
        <v>0</v>
      </c>
      <c r="AF388" s="32">
        <f t="shared" si="86"/>
        <v>180.66240000000002</v>
      </c>
      <c r="AG388" s="32">
        <f t="shared" si="94"/>
        <v>4675.9679999999998</v>
      </c>
      <c r="AH388" s="32">
        <f t="shared" si="87"/>
        <v>9998.24</v>
      </c>
      <c r="AI388" s="32">
        <f t="shared" si="88"/>
        <v>20829.666666666664</v>
      </c>
      <c r="AJ388" s="32">
        <v>5313.6</v>
      </c>
      <c r="AK388" s="32">
        <f t="shared" si="89"/>
        <v>5313.6</v>
      </c>
      <c r="AL388" s="32">
        <v>876.2</v>
      </c>
      <c r="AM388" s="32">
        <f t="shared" si="90"/>
        <v>1249.78</v>
      </c>
      <c r="AN388" s="32">
        <f t="shared" si="91"/>
        <v>2082.9666666666667</v>
      </c>
      <c r="AO388" s="32">
        <f t="shared" si="92"/>
        <v>6248.9</v>
      </c>
      <c r="AP388" s="32">
        <f t="shared" si="93"/>
        <v>3749.3399999999997</v>
      </c>
      <c r="AQ388" s="32">
        <v>3580.6</v>
      </c>
      <c r="AR388" s="32"/>
      <c r="AS388" s="74"/>
      <c r="AT388" s="32"/>
      <c r="AU388" s="32"/>
      <c r="AV388" s="32"/>
      <c r="AW388" s="32"/>
      <c r="AX388" s="32"/>
      <c r="AY388" s="76">
        <f t="shared" si="95"/>
        <v>281744.81013333332</v>
      </c>
      <c r="AZ388" s="78"/>
      <c r="BA388" s="7"/>
      <c r="BB388" s="7"/>
    </row>
    <row r="389" spans="1:54" s="59" customFormat="1" x14ac:dyDescent="0.2">
      <c r="A389" s="24">
        <f t="shared" si="96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72">
        <v>42402</v>
      </c>
      <c r="G389" s="24"/>
      <c r="H389" s="71">
        <v>25</v>
      </c>
      <c r="I389" s="24" t="s">
        <v>102</v>
      </c>
      <c r="J389" s="70" t="s">
        <v>103</v>
      </c>
      <c r="K389" s="73" t="s">
        <v>70</v>
      </c>
      <c r="L389" s="70" t="s">
        <v>115</v>
      </c>
      <c r="M389" s="74">
        <v>9161.4</v>
      </c>
      <c r="N389" s="32"/>
      <c r="O389" s="32">
        <f t="shared" si="98"/>
        <v>9161.4</v>
      </c>
      <c r="P389" s="74">
        <v>682.5</v>
      </c>
      <c r="Q389" s="32"/>
      <c r="R389" s="32"/>
      <c r="S389" s="33">
        <f t="shared" si="82"/>
        <v>1603.2449999999999</v>
      </c>
      <c r="T389" s="32">
        <f t="shared" si="83"/>
        <v>274.84199999999998</v>
      </c>
      <c r="U389" s="75">
        <f t="shared" si="84"/>
        <v>549.68399999999997</v>
      </c>
      <c r="V389" s="32">
        <f t="shared" si="85"/>
        <v>183.22800000000001</v>
      </c>
      <c r="W389" s="74">
        <v>0</v>
      </c>
      <c r="X389" s="74">
        <v>330</v>
      </c>
      <c r="Y389" s="74">
        <v>47.5</v>
      </c>
      <c r="Z389" s="74">
        <v>563.26</v>
      </c>
      <c r="AA389" s="74">
        <v>0</v>
      </c>
      <c r="AB389" s="74">
        <v>0</v>
      </c>
      <c r="AC389" s="74">
        <v>0</v>
      </c>
      <c r="AD389" s="74">
        <v>0</v>
      </c>
      <c r="AE389" s="32">
        <v>0</v>
      </c>
      <c r="AF389" s="32">
        <f t="shared" si="86"/>
        <v>155.74379999999999</v>
      </c>
      <c r="AG389" s="32">
        <f t="shared" si="94"/>
        <v>4031.0160000000001</v>
      </c>
      <c r="AH389" s="32">
        <f t="shared" si="87"/>
        <v>7593.12</v>
      </c>
      <c r="AI389" s="32">
        <f t="shared" si="88"/>
        <v>15819</v>
      </c>
      <c r="AJ389" s="32">
        <v>4580.7</v>
      </c>
      <c r="AK389" s="32">
        <f t="shared" si="89"/>
        <v>4580.7</v>
      </c>
      <c r="AL389" s="32">
        <v>876.2</v>
      </c>
      <c r="AM389" s="32">
        <f t="shared" si="90"/>
        <v>949.14</v>
      </c>
      <c r="AN389" s="32">
        <f t="shared" si="91"/>
        <v>1581.9</v>
      </c>
      <c r="AO389" s="32">
        <f t="shared" si="92"/>
        <v>4745.7</v>
      </c>
      <c r="AP389" s="32">
        <f t="shared" si="93"/>
        <v>2847.42</v>
      </c>
      <c r="AQ389" s="32">
        <v>3580.6</v>
      </c>
      <c r="AR389" s="32"/>
      <c r="AS389" s="74"/>
      <c r="AT389" s="32"/>
      <c r="AU389" s="32"/>
      <c r="AV389" s="32"/>
      <c r="AW389" s="32"/>
      <c r="AX389" s="32"/>
      <c r="AY389" s="76">
        <f t="shared" si="95"/>
        <v>213802.3296</v>
      </c>
      <c r="AZ389" s="78"/>
      <c r="BA389" s="7"/>
      <c r="BB389" s="7"/>
    </row>
    <row r="390" spans="1:54" s="59" customFormat="1" x14ac:dyDescent="0.2">
      <c r="A390" s="24">
        <f t="shared" si="96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72">
        <v>42402</v>
      </c>
      <c r="G390" s="24"/>
      <c r="H390" s="71">
        <v>17</v>
      </c>
      <c r="I390" s="24" t="s">
        <v>102</v>
      </c>
      <c r="J390" s="70" t="s">
        <v>103</v>
      </c>
      <c r="K390" s="73" t="s">
        <v>70</v>
      </c>
      <c r="L390" s="70" t="s">
        <v>115</v>
      </c>
      <c r="M390" s="74">
        <v>6229.8</v>
      </c>
      <c r="N390" s="32"/>
      <c r="O390" s="32">
        <f t="shared" si="98"/>
        <v>6229.8</v>
      </c>
      <c r="P390" s="74">
        <v>464.1</v>
      </c>
      <c r="Q390" s="32"/>
      <c r="R390" s="32"/>
      <c r="S390" s="33">
        <f t="shared" si="82"/>
        <v>1090.2149999999999</v>
      </c>
      <c r="T390" s="32">
        <f t="shared" si="83"/>
        <v>186.89400000000001</v>
      </c>
      <c r="U390" s="75">
        <f t="shared" si="84"/>
        <v>373.78800000000001</v>
      </c>
      <c r="V390" s="32">
        <f t="shared" si="85"/>
        <v>124.596</v>
      </c>
      <c r="W390" s="74">
        <v>0</v>
      </c>
      <c r="X390" s="74">
        <v>224.4</v>
      </c>
      <c r="Y390" s="74">
        <v>32.299999999999997</v>
      </c>
      <c r="Z390" s="74">
        <v>383</v>
      </c>
      <c r="AA390" s="74">
        <v>0</v>
      </c>
      <c r="AB390" s="74">
        <v>0</v>
      </c>
      <c r="AC390" s="74">
        <v>0</v>
      </c>
      <c r="AD390" s="74">
        <v>0</v>
      </c>
      <c r="AE390" s="32">
        <v>0</v>
      </c>
      <c r="AF390" s="32">
        <f t="shared" si="86"/>
        <v>105.90660000000001</v>
      </c>
      <c r="AG390" s="32">
        <f t="shared" si="94"/>
        <v>2741.1120000000001</v>
      </c>
      <c r="AH390" s="32">
        <f t="shared" si="87"/>
        <v>5163.3599999999997</v>
      </c>
      <c r="AI390" s="32">
        <f t="shared" si="88"/>
        <v>10757</v>
      </c>
      <c r="AJ390" s="32">
        <v>3114.9</v>
      </c>
      <c r="AK390" s="32">
        <f t="shared" si="89"/>
        <v>3114.9</v>
      </c>
      <c r="AL390" s="32">
        <v>876.2</v>
      </c>
      <c r="AM390" s="32">
        <f t="shared" si="90"/>
        <v>645.41999999999996</v>
      </c>
      <c r="AN390" s="32">
        <f t="shared" si="91"/>
        <v>1075.6999999999998</v>
      </c>
      <c r="AO390" s="32">
        <f t="shared" si="92"/>
        <v>3227.1</v>
      </c>
      <c r="AP390" s="32">
        <f t="shared" si="93"/>
        <v>1936.2599999999998</v>
      </c>
      <c r="AQ390" s="32">
        <v>2614.85</v>
      </c>
      <c r="AR390" s="32"/>
      <c r="AS390" s="74"/>
      <c r="AT390" s="32"/>
      <c r="AU390" s="32"/>
      <c r="AV390" s="32"/>
      <c r="AW390" s="32"/>
      <c r="AX390" s="32"/>
      <c r="AY390" s="76">
        <f t="shared" si="95"/>
        <v>145846.7972</v>
      </c>
      <c r="AZ390" s="78"/>
      <c r="BA390" s="7"/>
      <c r="BB390" s="7"/>
    </row>
    <row r="391" spans="1:54" s="59" customFormat="1" x14ac:dyDescent="0.2">
      <c r="A391" s="24">
        <f t="shared" si="96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72">
        <v>38397</v>
      </c>
      <c r="G391" s="24"/>
      <c r="H391" s="71">
        <v>27</v>
      </c>
      <c r="I391" s="24" t="s">
        <v>102</v>
      </c>
      <c r="J391" s="70" t="s">
        <v>139</v>
      </c>
      <c r="K391" s="73" t="s">
        <v>70</v>
      </c>
      <c r="L391" s="70" t="s">
        <v>116</v>
      </c>
      <c r="M391" s="74">
        <v>11858.7</v>
      </c>
      <c r="N391" s="32"/>
      <c r="O391" s="32">
        <f t="shared" si="98"/>
        <v>11858.7</v>
      </c>
      <c r="P391" s="74">
        <v>1282.0999999999999</v>
      </c>
      <c r="Q391" s="32"/>
      <c r="R391" s="32"/>
      <c r="S391" s="33">
        <f t="shared" ref="S391:S454" si="99">(M391*17.5%)</f>
        <v>2075.2725</v>
      </c>
      <c r="T391" s="32">
        <f t="shared" ref="T391:T454" si="100">M391*3%</f>
        <v>355.76100000000002</v>
      </c>
      <c r="U391" s="75">
        <f t="shared" ref="U391:U454" si="101">(M391+W391)*6%</f>
        <v>910.74840000000006</v>
      </c>
      <c r="V391" s="32">
        <f t="shared" ref="V391:V454" si="102">M391*2%</f>
        <v>237.17400000000001</v>
      </c>
      <c r="W391" s="74">
        <v>3320.44</v>
      </c>
      <c r="X391" s="74">
        <v>412.3</v>
      </c>
      <c r="Y391" s="74">
        <v>57.26</v>
      </c>
      <c r="Z391" s="74">
        <v>608.29999999999995</v>
      </c>
      <c r="AA391" s="74">
        <v>0</v>
      </c>
      <c r="AB391" s="74">
        <v>0</v>
      </c>
      <c r="AC391" s="74">
        <v>0</v>
      </c>
      <c r="AD391" s="74">
        <v>0</v>
      </c>
      <c r="AE391" s="32">
        <v>0</v>
      </c>
      <c r="AF391" s="32">
        <f t="shared" ref="AF391:AF454" si="103">M391*1.7%</f>
        <v>201.59790000000004</v>
      </c>
      <c r="AG391" s="32">
        <f t="shared" si="94"/>
        <v>5217.8280000000004</v>
      </c>
      <c r="AH391" s="32">
        <f t="shared" ref="AH391:AH454" si="104">(M391+W391+X391)/30*24</f>
        <v>12473.151999999998</v>
      </c>
      <c r="AI391" s="32">
        <f t="shared" ref="AI391:AI454" si="105">(M391+W391+X391)/30*50</f>
        <v>25985.73333333333</v>
      </c>
      <c r="AJ391" s="32">
        <v>5929.35</v>
      </c>
      <c r="AK391" s="32">
        <f t="shared" ref="AK391:AK454" si="106">(M391/30)*15</f>
        <v>5929.35</v>
      </c>
      <c r="AL391" s="32">
        <v>876.2</v>
      </c>
      <c r="AM391" s="32">
        <f t="shared" ref="AM391:AM454" si="107">(M391+W391+X391)/30*3</f>
        <v>1559.1439999999998</v>
      </c>
      <c r="AN391" s="32">
        <f t="shared" ref="AN391:AN454" si="108">(M391+W391+X391)/30*5</f>
        <v>2598.5733333333333</v>
      </c>
      <c r="AO391" s="32">
        <f t="shared" ref="AO391:AO454" si="109">(M391+W391+X391)/30*15</f>
        <v>7795.7199999999993</v>
      </c>
      <c r="AP391" s="32">
        <f t="shared" ref="AP391:AP454" si="110">(M391+W391+X391)/30*9</f>
        <v>4677.4319999999998</v>
      </c>
      <c r="AQ391" s="32">
        <v>3580.6</v>
      </c>
      <c r="AR391" s="32"/>
      <c r="AS391" s="74"/>
      <c r="AT391" s="32"/>
      <c r="AU391" s="32"/>
      <c r="AV391" s="32"/>
      <c r="AW391" s="32"/>
      <c r="AX391" s="32"/>
      <c r="AY391" s="76">
        <f t="shared" si="95"/>
        <v>332458.9282666666</v>
      </c>
      <c r="AZ391" s="78"/>
      <c r="BA391" s="7"/>
      <c r="BB391" s="7"/>
    </row>
    <row r="392" spans="1:54" s="59" customFormat="1" x14ac:dyDescent="0.2">
      <c r="A392" s="24">
        <f t="shared" si="96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72">
        <v>37123</v>
      </c>
      <c r="G392" s="24"/>
      <c r="H392" s="71">
        <v>40</v>
      </c>
      <c r="I392" s="24" t="s">
        <v>102</v>
      </c>
      <c r="J392" s="70" t="s">
        <v>103</v>
      </c>
      <c r="K392" s="73" t="s">
        <v>70</v>
      </c>
      <c r="L392" s="70" t="s">
        <v>116</v>
      </c>
      <c r="M392" s="74">
        <v>14658</v>
      </c>
      <c r="N392" s="32"/>
      <c r="O392" s="32">
        <f t="shared" si="98"/>
        <v>14658</v>
      </c>
      <c r="P392" s="74">
        <v>1092</v>
      </c>
      <c r="Q392" s="32"/>
      <c r="R392" s="32"/>
      <c r="S392" s="33">
        <f t="shared" si="99"/>
        <v>2565.1499999999996</v>
      </c>
      <c r="T392" s="32">
        <f t="shared" si="100"/>
        <v>439.74</v>
      </c>
      <c r="U392" s="75">
        <f t="shared" si="101"/>
        <v>1196.0928000000001</v>
      </c>
      <c r="V392" s="32">
        <f t="shared" si="102"/>
        <v>293.16000000000003</v>
      </c>
      <c r="W392" s="74">
        <v>5276.88</v>
      </c>
      <c r="X392" s="74">
        <v>528</v>
      </c>
      <c r="Y392" s="74">
        <v>76</v>
      </c>
      <c r="Z392" s="74">
        <v>901.2</v>
      </c>
      <c r="AA392" s="74">
        <v>0</v>
      </c>
      <c r="AB392" s="74">
        <v>0</v>
      </c>
      <c r="AC392" s="74">
        <v>0</v>
      </c>
      <c r="AD392" s="74">
        <v>0</v>
      </c>
      <c r="AE392" s="32">
        <v>0</v>
      </c>
      <c r="AF392" s="32">
        <f t="shared" si="103"/>
        <v>249.18600000000001</v>
      </c>
      <c r="AG392" s="32">
        <f t="shared" si="94"/>
        <v>6449.52</v>
      </c>
      <c r="AH392" s="32">
        <f t="shared" si="104"/>
        <v>16370.304</v>
      </c>
      <c r="AI392" s="32">
        <f t="shared" si="105"/>
        <v>34104.800000000003</v>
      </c>
      <c r="AJ392" s="32">
        <v>7329</v>
      </c>
      <c r="AK392" s="32">
        <f t="shared" si="106"/>
        <v>7329</v>
      </c>
      <c r="AL392" s="32">
        <v>876.2</v>
      </c>
      <c r="AM392" s="32">
        <f t="shared" si="107"/>
        <v>2046.288</v>
      </c>
      <c r="AN392" s="32">
        <f t="shared" si="108"/>
        <v>3410.48</v>
      </c>
      <c r="AO392" s="32">
        <f t="shared" si="109"/>
        <v>10231.44</v>
      </c>
      <c r="AP392" s="32">
        <f t="shared" si="110"/>
        <v>6138.8639999999996</v>
      </c>
      <c r="AQ392" s="32">
        <v>6139.45</v>
      </c>
      <c r="AR392" s="32"/>
      <c r="AS392" s="74"/>
      <c r="AT392" s="32"/>
      <c r="AU392" s="32"/>
      <c r="AV392" s="32"/>
      <c r="AW392" s="32"/>
      <c r="AX392" s="32"/>
      <c r="AY392" s="76">
        <f t="shared" ref="AY392:AY455" si="111">(O392+P392+Q392+R392+S392+T392+U392+V392+W392+X392+Y392+Z392+AA392+AB392+AC392+AD392+AE392+AF392)*12+(AG392+AH392+AI392+AJ392+AK392+AL392+AM392+AN392+AO392+AP392+AQ392+AR392+AS392+AT392+AU392+AV392+AW392+AX392)</f>
        <v>427730.25160000008</v>
      </c>
      <c r="AZ392" s="78"/>
      <c r="BA392" s="7"/>
      <c r="BB392" s="7"/>
    </row>
    <row r="393" spans="1:54" s="59" customFormat="1" x14ac:dyDescent="0.2">
      <c r="A393" s="24">
        <f t="shared" si="96"/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72">
        <v>37484</v>
      </c>
      <c r="G393" s="24"/>
      <c r="H393" s="71">
        <v>21</v>
      </c>
      <c r="I393" s="24" t="s">
        <v>102</v>
      </c>
      <c r="J393" s="70" t="s">
        <v>139</v>
      </c>
      <c r="K393" s="73" t="s">
        <v>70</v>
      </c>
      <c r="L393" s="70" t="s">
        <v>116</v>
      </c>
      <c r="M393" s="74">
        <v>9515.7000000000007</v>
      </c>
      <c r="N393" s="32"/>
      <c r="O393" s="32">
        <f t="shared" si="98"/>
        <v>9515.7000000000007</v>
      </c>
      <c r="P393" s="74">
        <v>1118.3</v>
      </c>
      <c r="Q393" s="32"/>
      <c r="R393" s="32"/>
      <c r="S393" s="33">
        <f t="shared" si="99"/>
        <v>1665.2474999999999</v>
      </c>
      <c r="T393" s="32">
        <f t="shared" si="100"/>
        <v>285.471</v>
      </c>
      <c r="U393" s="75">
        <f t="shared" si="101"/>
        <v>765.06240000000003</v>
      </c>
      <c r="V393" s="32">
        <f t="shared" si="102"/>
        <v>190.31400000000002</v>
      </c>
      <c r="W393" s="74">
        <v>3235.34</v>
      </c>
      <c r="X393" s="74">
        <v>329.5</v>
      </c>
      <c r="Y393" s="74">
        <v>45.1</v>
      </c>
      <c r="Z393" s="74">
        <v>473.14</v>
      </c>
      <c r="AA393" s="74">
        <v>0</v>
      </c>
      <c r="AB393" s="74">
        <v>0</v>
      </c>
      <c r="AC393" s="74">
        <v>0</v>
      </c>
      <c r="AD393" s="74">
        <v>0</v>
      </c>
      <c r="AE393" s="32">
        <v>0</v>
      </c>
      <c r="AF393" s="32">
        <f t="shared" si="103"/>
        <v>161.76690000000002</v>
      </c>
      <c r="AG393" s="32">
        <f t="shared" ref="AG393:AG456" si="112">(M393*4%)*11</f>
        <v>4186.9080000000004</v>
      </c>
      <c r="AH393" s="32">
        <f t="shared" si="104"/>
        <v>10464.432000000001</v>
      </c>
      <c r="AI393" s="32">
        <f t="shared" si="105"/>
        <v>21800.9</v>
      </c>
      <c r="AJ393" s="32">
        <v>4757.8500000000004</v>
      </c>
      <c r="AK393" s="32">
        <f t="shared" si="106"/>
        <v>4757.8500000000004</v>
      </c>
      <c r="AL393" s="32">
        <v>876.2</v>
      </c>
      <c r="AM393" s="32">
        <f t="shared" si="107"/>
        <v>1308.0540000000001</v>
      </c>
      <c r="AN393" s="32">
        <f t="shared" si="108"/>
        <v>2180.09</v>
      </c>
      <c r="AO393" s="32">
        <f t="shared" si="109"/>
        <v>6540.27</v>
      </c>
      <c r="AP393" s="32">
        <f t="shared" si="110"/>
        <v>3924.1620000000003</v>
      </c>
      <c r="AQ393" s="32">
        <v>3580.6</v>
      </c>
      <c r="AR393" s="32"/>
      <c r="AS393" s="74"/>
      <c r="AT393" s="32"/>
      <c r="AU393" s="32"/>
      <c r="AV393" s="32"/>
      <c r="AW393" s="32"/>
      <c r="AX393" s="32"/>
      <c r="AY393" s="76">
        <f t="shared" si="111"/>
        <v>277796.61759999994</v>
      </c>
      <c r="AZ393" s="78"/>
      <c r="BA393" s="7"/>
      <c r="BB393" s="7"/>
    </row>
    <row r="394" spans="1:54" s="59" customFormat="1" x14ac:dyDescent="0.2">
      <c r="A394" s="24">
        <f t="shared" ref="A394:A457" si="113">A393+1</f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72">
        <v>37849</v>
      </c>
      <c r="G394" s="24"/>
      <c r="H394" s="71">
        <v>30</v>
      </c>
      <c r="I394" s="24" t="s">
        <v>102</v>
      </c>
      <c r="J394" s="70" t="s">
        <v>138</v>
      </c>
      <c r="K394" s="73" t="s">
        <v>70</v>
      </c>
      <c r="L394" s="70" t="s">
        <v>116</v>
      </c>
      <c r="M394" s="74">
        <v>13651.5</v>
      </c>
      <c r="N394" s="32"/>
      <c r="O394" s="32">
        <f t="shared" si="98"/>
        <v>13651.5</v>
      </c>
      <c r="P394" s="74">
        <v>1091</v>
      </c>
      <c r="Q394" s="32"/>
      <c r="R394" s="32"/>
      <c r="S394" s="33">
        <f t="shared" si="99"/>
        <v>2389.0124999999998</v>
      </c>
      <c r="T394" s="32">
        <f t="shared" si="100"/>
        <v>409.54499999999996</v>
      </c>
      <c r="U394" s="75">
        <f t="shared" si="101"/>
        <v>1081.1987999999999</v>
      </c>
      <c r="V394" s="32">
        <f t="shared" si="102"/>
        <v>273.03000000000003</v>
      </c>
      <c r="W394" s="74">
        <v>4368.4799999999996</v>
      </c>
      <c r="X394" s="74">
        <v>472.66</v>
      </c>
      <c r="Y394" s="74">
        <v>64.3</v>
      </c>
      <c r="Z394" s="74">
        <v>675.9</v>
      </c>
      <c r="AA394" s="74">
        <v>0</v>
      </c>
      <c r="AB394" s="74">
        <v>0</v>
      </c>
      <c r="AC394" s="74">
        <v>0</v>
      </c>
      <c r="AD394" s="74">
        <v>0</v>
      </c>
      <c r="AE394" s="32">
        <v>0</v>
      </c>
      <c r="AF394" s="32">
        <f t="shared" si="103"/>
        <v>232.07550000000001</v>
      </c>
      <c r="AG394" s="32">
        <f t="shared" si="112"/>
        <v>6006.6600000000008</v>
      </c>
      <c r="AH394" s="32">
        <f t="shared" si="104"/>
        <v>14794.112000000001</v>
      </c>
      <c r="AI394" s="32">
        <f t="shared" si="105"/>
        <v>30821.066666666666</v>
      </c>
      <c r="AJ394" s="32">
        <v>6825.75</v>
      </c>
      <c r="AK394" s="32">
        <f t="shared" si="106"/>
        <v>6825.75</v>
      </c>
      <c r="AL394" s="32">
        <v>876.2</v>
      </c>
      <c r="AM394" s="32">
        <f t="shared" si="107"/>
        <v>1849.2640000000001</v>
      </c>
      <c r="AN394" s="32">
        <f t="shared" si="108"/>
        <v>3082.1066666666666</v>
      </c>
      <c r="AO394" s="32">
        <f t="shared" si="109"/>
        <v>9246.32</v>
      </c>
      <c r="AP394" s="32">
        <f t="shared" si="110"/>
        <v>5547.7920000000004</v>
      </c>
      <c r="AQ394" s="32">
        <v>3580.6</v>
      </c>
      <c r="AR394" s="32"/>
      <c r="AS394" s="74"/>
      <c r="AT394" s="32"/>
      <c r="AU394" s="32"/>
      <c r="AV394" s="32"/>
      <c r="AW394" s="32"/>
      <c r="AX394" s="32"/>
      <c r="AY394" s="76">
        <f t="shared" si="111"/>
        <v>385960.04293333326</v>
      </c>
      <c r="AZ394" s="78"/>
      <c r="BA394" s="7"/>
      <c r="BB394" s="7"/>
    </row>
    <row r="395" spans="1:54" s="59" customFormat="1" x14ac:dyDescent="0.2">
      <c r="A395" s="24">
        <f t="shared" si="113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72">
        <v>37895</v>
      </c>
      <c r="G395" s="24"/>
      <c r="H395" s="71">
        <v>30</v>
      </c>
      <c r="I395" s="24" t="s">
        <v>102</v>
      </c>
      <c r="J395" s="70" t="s">
        <v>138</v>
      </c>
      <c r="K395" s="73" t="s">
        <v>70</v>
      </c>
      <c r="L395" s="70" t="s">
        <v>116</v>
      </c>
      <c r="M395" s="74">
        <v>13651.5</v>
      </c>
      <c r="N395" s="32"/>
      <c r="O395" s="32">
        <f t="shared" si="98"/>
        <v>13651.5</v>
      </c>
      <c r="P395" s="74">
        <v>1091</v>
      </c>
      <c r="Q395" s="32"/>
      <c r="R395" s="32"/>
      <c r="S395" s="33">
        <f t="shared" si="99"/>
        <v>2389.0124999999998</v>
      </c>
      <c r="T395" s="32">
        <f t="shared" si="100"/>
        <v>409.54499999999996</v>
      </c>
      <c r="U395" s="75">
        <f t="shared" si="101"/>
        <v>1064.8175999999999</v>
      </c>
      <c r="V395" s="32">
        <f t="shared" si="102"/>
        <v>273.03000000000003</v>
      </c>
      <c r="W395" s="74">
        <v>4095.46</v>
      </c>
      <c r="X395" s="74">
        <v>472.66</v>
      </c>
      <c r="Y395" s="74">
        <v>64.3</v>
      </c>
      <c r="Z395" s="74">
        <v>675.9</v>
      </c>
      <c r="AA395" s="74">
        <v>0</v>
      </c>
      <c r="AB395" s="74">
        <v>0</v>
      </c>
      <c r="AC395" s="74">
        <v>0</v>
      </c>
      <c r="AD395" s="74">
        <v>0</v>
      </c>
      <c r="AE395" s="32">
        <v>0</v>
      </c>
      <c r="AF395" s="32">
        <f t="shared" si="103"/>
        <v>232.07550000000001</v>
      </c>
      <c r="AG395" s="32">
        <f t="shared" si="112"/>
        <v>6006.6600000000008</v>
      </c>
      <c r="AH395" s="32">
        <f t="shared" si="104"/>
        <v>14575.696</v>
      </c>
      <c r="AI395" s="32">
        <f t="shared" si="105"/>
        <v>30366.033333333333</v>
      </c>
      <c r="AJ395" s="32">
        <v>6825.75</v>
      </c>
      <c r="AK395" s="32">
        <f t="shared" si="106"/>
        <v>6825.75</v>
      </c>
      <c r="AL395" s="32">
        <v>876.2</v>
      </c>
      <c r="AM395" s="32">
        <f t="shared" si="107"/>
        <v>1821.962</v>
      </c>
      <c r="AN395" s="32">
        <f t="shared" si="108"/>
        <v>3036.603333333333</v>
      </c>
      <c r="AO395" s="32">
        <f t="shared" si="109"/>
        <v>9109.81</v>
      </c>
      <c r="AP395" s="32">
        <f t="shared" si="110"/>
        <v>5465.8859999999995</v>
      </c>
      <c r="AQ395" s="32">
        <v>3580.6</v>
      </c>
      <c r="AR395" s="32"/>
      <c r="AS395" s="74"/>
      <c r="AT395" s="32"/>
      <c r="AU395" s="32"/>
      <c r="AV395" s="32"/>
      <c r="AW395" s="32"/>
      <c r="AX395" s="32"/>
      <c r="AY395" s="76">
        <f t="shared" si="111"/>
        <v>381522.55786666664</v>
      </c>
      <c r="AZ395" s="78"/>
      <c r="BA395" s="7"/>
      <c r="BB395" s="7"/>
    </row>
    <row r="396" spans="1:54" s="59" customFormat="1" x14ac:dyDescent="0.2">
      <c r="A396" s="24">
        <f t="shared" si="113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72">
        <v>38215</v>
      </c>
      <c r="G396" s="24"/>
      <c r="H396" s="71">
        <v>21</v>
      </c>
      <c r="I396" s="24" t="s">
        <v>102</v>
      </c>
      <c r="J396" s="70" t="s">
        <v>139</v>
      </c>
      <c r="K396" s="73" t="s">
        <v>70</v>
      </c>
      <c r="L396" s="70" t="s">
        <v>116</v>
      </c>
      <c r="M396" s="74">
        <v>9467.4</v>
      </c>
      <c r="N396" s="32"/>
      <c r="O396" s="32">
        <f t="shared" si="98"/>
        <v>9467.4</v>
      </c>
      <c r="P396" s="74">
        <v>1118.3</v>
      </c>
      <c r="Q396" s="32"/>
      <c r="R396" s="32"/>
      <c r="S396" s="33">
        <f t="shared" si="99"/>
        <v>1656.7949999999998</v>
      </c>
      <c r="T396" s="32">
        <f t="shared" si="100"/>
        <v>284.02199999999999</v>
      </c>
      <c r="U396" s="75">
        <f t="shared" si="101"/>
        <v>738.45719999999994</v>
      </c>
      <c r="V396" s="32">
        <f t="shared" si="102"/>
        <v>189.34799999999998</v>
      </c>
      <c r="W396" s="74">
        <v>2840.22</v>
      </c>
      <c r="X396" s="74">
        <v>328.3</v>
      </c>
      <c r="Y396" s="74">
        <v>44.86</v>
      </c>
      <c r="Z396" s="74">
        <v>473.14</v>
      </c>
      <c r="AA396" s="74">
        <v>0</v>
      </c>
      <c r="AB396" s="74">
        <v>0</v>
      </c>
      <c r="AC396" s="74">
        <v>0</v>
      </c>
      <c r="AD396" s="74">
        <v>0</v>
      </c>
      <c r="AE396" s="32">
        <v>0</v>
      </c>
      <c r="AF396" s="32">
        <f t="shared" si="103"/>
        <v>160.94579999999999</v>
      </c>
      <c r="AG396" s="32">
        <f t="shared" si="112"/>
        <v>4165.6559999999999</v>
      </c>
      <c r="AH396" s="32">
        <f t="shared" si="104"/>
        <v>10108.735999999999</v>
      </c>
      <c r="AI396" s="32">
        <f t="shared" si="105"/>
        <v>21059.866666666665</v>
      </c>
      <c r="AJ396" s="32">
        <v>4733.7</v>
      </c>
      <c r="AK396" s="32">
        <f t="shared" si="106"/>
        <v>4733.7</v>
      </c>
      <c r="AL396" s="32">
        <v>876.2</v>
      </c>
      <c r="AM396" s="32">
        <f t="shared" si="107"/>
        <v>1263.5919999999999</v>
      </c>
      <c r="AN396" s="32">
        <f t="shared" si="108"/>
        <v>2105.9866666666667</v>
      </c>
      <c r="AO396" s="32">
        <f t="shared" si="109"/>
        <v>6317.9599999999991</v>
      </c>
      <c r="AP396" s="32">
        <f t="shared" si="110"/>
        <v>3790.7759999999998</v>
      </c>
      <c r="AQ396" s="32">
        <v>3580.6</v>
      </c>
      <c r="AR396" s="32">
        <f>(M396+W396+X396)/30*30</f>
        <v>12635.919999999998</v>
      </c>
      <c r="AS396" s="74"/>
      <c r="AT396" s="32"/>
      <c r="AU396" s="32"/>
      <c r="AV396" s="32"/>
      <c r="AW396" s="32"/>
      <c r="AX396" s="32"/>
      <c r="AY396" s="76">
        <f t="shared" si="111"/>
        <v>282994.14933333331</v>
      </c>
      <c r="AZ396" s="78"/>
      <c r="BA396" s="7"/>
      <c r="BB396" s="7"/>
    </row>
    <row r="397" spans="1:54" s="59" customFormat="1" x14ac:dyDescent="0.2">
      <c r="A397" s="24">
        <f t="shared" si="113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72">
        <v>38777</v>
      </c>
      <c r="G397" s="24"/>
      <c r="H397" s="71">
        <v>21</v>
      </c>
      <c r="I397" s="24" t="s">
        <v>102</v>
      </c>
      <c r="J397" s="70" t="s">
        <v>103</v>
      </c>
      <c r="K397" s="73" t="s">
        <v>70</v>
      </c>
      <c r="L397" s="70" t="s">
        <v>116</v>
      </c>
      <c r="M397" s="74">
        <v>7695.6</v>
      </c>
      <c r="N397" s="32"/>
      <c r="O397" s="32">
        <f t="shared" si="98"/>
        <v>7695.6</v>
      </c>
      <c r="P397" s="74">
        <v>573.29999999999995</v>
      </c>
      <c r="Q397" s="32"/>
      <c r="R397" s="32"/>
      <c r="S397" s="33">
        <f t="shared" si="99"/>
        <v>1346.73</v>
      </c>
      <c r="T397" s="32">
        <f t="shared" si="100"/>
        <v>230.86799999999999</v>
      </c>
      <c r="U397" s="75">
        <f t="shared" si="101"/>
        <v>581.7876</v>
      </c>
      <c r="V397" s="32">
        <f t="shared" si="102"/>
        <v>153.91200000000001</v>
      </c>
      <c r="W397" s="74">
        <v>2000.86</v>
      </c>
      <c r="X397" s="74">
        <v>277.2</v>
      </c>
      <c r="Y397" s="74">
        <v>39.9</v>
      </c>
      <c r="Z397" s="74">
        <v>473.12</v>
      </c>
      <c r="AA397" s="74">
        <v>0</v>
      </c>
      <c r="AB397" s="74">
        <v>0</v>
      </c>
      <c r="AC397" s="74">
        <v>0</v>
      </c>
      <c r="AD397" s="74">
        <v>0</v>
      </c>
      <c r="AE397" s="32">
        <v>0</v>
      </c>
      <c r="AF397" s="32">
        <f t="shared" si="103"/>
        <v>130.82520000000002</v>
      </c>
      <c r="AG397" s="32">
        <f t="shared" si="112"/>
        <v>3386.0640000000003</v>
      </c>
      <c r="AH397" s="32">
        <f t="shared" si="104"/>
        <v>7978.9280000000017</v>
      </c>
      <c r="AI397" s="32">
        <f t="shared" si="105"/>
        <v>16622.76666666667</v>
      </c>
      <c r="AJ397" s="32">
        <v>3847.8</v>
      </c>
      <c r="AK397" s="32">
        <f t="shared" si="106"/>
        <v>3847.8000000000006</v>
      </c>
      <c r="AL397" s="32">
        <v>876.2</v>
      </c>
      <c r="AM397" s="32">
        <f t="shared" si="107"/>
        <v>997.36600000000021</v>
      </c>
      <c r="AN397" s="32">
        <f t="shared" si="108"/>
        <v>1662.2766666666669</v>
      </c>
      <c r="AO397" s="32">
        <f t="shared" si="109"/>
        <v>4986.8300000000008</v>
      </c>
      <c r="AP397" s="32">
        <f t="shared" si="110"/>
        <v>2992.0980000000004</v>
      </c>
      <c r="AQ397" s="32">
        <v>3580.6</v>
      </c>
      <c r="AR397" s="32"/>
      <c r="AS397" s="74"/>
      <c r="AT397" s="32"/>
      <c r="AU397" s="32"/>
      <c r="AV397" s="32"/>
      <c r="AW397" s="32"/>
      <c r="AX397" s="32"/>
      <c r="AY397" s="76">
        <f t="shared" si="111"/>
        <v>212827.96293333336</v>
      </c>
      <c r="AZ397" s="78"/>
      <c r="BA397" s="7"/>
      <c r="BB397" s="7"/>
    </row>
    <row r="398" spans="1:54" s="59" customFormat="1" x14ac:dyDescent="0.2">
      <c r="A398" s="24">
        <f t="shared" si="113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72">
        <v>40770</v>
      </c>
      <c r="G398" s="24"/>
      <c r="H398" s="71">
        <v>15</v>
      </c>
      <c r="I398" s="24" t="s">
        <v>102</v>
      </c>
      <c r="J398" s="70" t="s">
        <v>103</v>
      </c>
      <c r="K398" s="73" t="s">
        <v>70</v>
      </c>
      <c r="L398" s="70" t="s">
        <v>116</v>
      </c>
      <c r="M398" s="74">
        <v>5496.9</v>
      </c>
      <c r="N398" s="32"/>
      <c r="O398" s="32">
        <f t="shared" si="98"/>
        <v>5496.9</v>
      </c>
      <c r="P398" s="74">
        <v>409.5</v>
      </c>
      <c r="Q398" s="32"/>
      <c r="R398" s="32"/>
      <c r="S398" s="33">
        <f t="shared" si="99"/>
        <v>961.95749999999987</v>
      </c>
      <c r="T398" s="32">
        <f t="shared" si="100"/>
        <v>164.90699999999998</v>
      </c>
      <c r="U398" s="75">
        <f t="shared" si="101"/>
        <v>382.58399999999995</v>
      </c>
      <c r="V398" s="32">
        <f t="shared" si="102"/>
        <v>109.93799999999999</v>
      </c>
      <c r="W398" s="74">
        <v>879.5</v>
      </c>
      <c r="X398" s="74">
        <v>198</v>
      </c>
      <c r="Y398" s="74">
        <v>28.5</v>
      </c>
      <c r="Z398" s="74">
        <v>337.96</v>
      </c>
      <c r="AA398" s="74">
        <v>0</v>
      </c>
      <c r="AB398" s="74">
        <v>0</v>
      </c>
      <c r="AC398" s="74">
        <v>0</v>
      </c>
      <c r="AD398" s="74">
        <v>0</v>
      </c>
      <c r="AE398" s="32">
        <v>0</v>
      </c>
      <c r="AF398" s="32">
        <f t="shared" si="103"/>
        <v>93.447299999999998</v>
      </c>
      <c r="AG398" s="32">
        <f t="shared" si="112"/>
        <v>2418.6359999999995</v>
      </c>
      <c r="AH398" s="32">
        <f t="shared" si="104"/>
        <v>5259.5199999999995</v>
      </c>
      <c r="AI398" s="32">
        <f t="shared" si="105"/>
        <v>10957.333333333332</v>
      </c>
      <c r="AJ398" s="32">
        <v>2748.45</v>
      </c>
      <c r="AK398" s="32">
        <f t="shared" si="106"/>
        <v>2748.45</v>
      </c>
      <c r="AL398" s="32">
        <v>876.2</v>
      </c>
      <c r="AM398" s="32">
        <f t="shared" si="107"/>
        <v>657.43999999999994</v>
      </c>
      <c r="AN398" s="32">
        <f t="shared" si="108"/>
        <v>1095.7333333333331</v>
      </c>
      <c r="AO398" s="32">
        <f t="shared" si="109"/>
        <v>3287.2</v>
      </c>
      <c r="AP398" s="32">
        <f t="shared" si="110"/>
        <v>1972.3199999999997</v>
      </c>
      <c r="AQ398" s="32">
        <v>2614.85</v>
      </c>
      <c r="AR398" s="32"/>
      <c r="AS398" s="74"/>
      <c r="AT398" s="32"/>
      <c r="AU398" s="32"/>
      <c r="AV398" s="32"/>
      <c r="AW398" s="32"/>
      <c r="AX398" s="32"/>
      <c r="AY398" s="76">
        <f t="shared" si="111"/>
        <v>143394.45826666662</v>
      </c>
      <c r="AZ398" s="78"/>
      <c r="BA398" s="7"/>
      <c r="BB398" s="7"/>
    </row>
    <row r="399" spans="1:54" s="59" customFormat="1" x14ac:dyDescent="0.2">
      <c r="A399" s="24">
        <f t="shared" si="113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72">
        <v>40770</v>
      </c>
      <c r="G399" s="24"/>
      <c r="H399" s="71">
        <v>12</v>
      </c>
      <c r="I399" s="24" t="s">
        <v>102</v>
      </c>
      <c r="J399" s="70" t="s">
        <v>103</v>
      </c>
      <c r="K399" s="73" t="s">
        <v>70</v>
      </c>
      <c r="L399" s="70" t="s">
        <v>116</v>
      </c>
      <c r="M399" s="74">
        <v>4397.3999999999996</v>
      </c>
      <c r="N399" s="32"/>
      <c r="O399" s="32">
        <f t="shared" si="98"/>
        <v>4397.3999999999996</v>
      </c>
      <c r="P399" s="74">
        <v>327.60000000000002</v>
      </c>
      <c r="Q399" s="32"/>
      <c r="R399" s="32"/>
      <c r="S399" s="33">
        <f t="shared" si="99"/>
        <v>769.54499999999985</v>
      </c>
      <c r="T399" s="32">
        <f t="shared" si="100"/>
        <v>131.922</v>
      </c>
      <c r="U399" s="75">
        <f t="shared" si="101"/>
        <v>306.05879999999996</v>
      </c>
      <c r="V399" s="32">
        <f t="shared" si="102"/>
        <v>87.947999999999993</v>
      </c>
      <c r="W399" s="74">
        <v>703.58</v>
      </c>
      <c r="X399" s="74">
        <v>158.4</v>
      </c>
      <c r="Y399" s="74">
        <v>22.8</v>
      </c>
      <c r="Z399" s="74">
        <v>270.36</v>
      </c>
      <c r="AA399" s="74">
        <v>0</v>
      </c>
      <c r="AB399" s="74">
        <v>0</v>
      </c>
      <c r="AC399" s="74">
        <v>0</v>
      </c>
      <c r="AD399" s="74">
        <v>0</v>
      </c>
      <c r="AE399" s="32">
        <v>0</v>
      </c>
      <c r="AF399" s="32">
        <f t="shared" si="103"/>
        <v>74.755799999999994</v>
      </c>
      <c r="AG399" s="32">
        <f t="shared" si="112"/>
        <v>1934.8559999999998</v>
      </c>
      <c r="AH399" s="32">
        <f t="shared" si="104"/>
        <v>4207.503999999999</v>
      </c>
      <c r="AI399" s="32">
        <f t="shared" si="105"/>
        <v>8765.6333333333314</v>
      </c>
      <c r="AJ399" s="32">
        <v>1453.59</v>
      </c>
      <c r="AK399" s="32">
        <f t="shared" si="106"/>
        <v>2198.6999999999998</v>
      </c>
      <c r="AL399" s="32">
        <v>876.2</v>
      </c>
      <c r="AM399" s="32">
        <f t="shared" si="107"/>
        <v>525.93799999999987</v>
      </c>
      <c r="AN399" s="32">
        <f t="shared" si="108"/>
        <v>876.56333333333328</v>
      </c>
      <c r="AO399" s="32">
        <f t="shared" si="109"/>
        <v>2629.6899999999996</v>
      </c>
      <c r="AP399" s="32">
        <f t="shared" si="110"/>
        <v>1577.8139999999999</v>
      </c>
      <c r="AQ399" s="32">
        <v>2614.85</v>
      </c>
      <c r="AR399" s="32"/>
      <c r="AS399" s="74"/>
      <c r="AT399" s="32"/>
      <c r="AU399" s="32"/>
      <c r="AV399" s="32"/>
      <c r="AW399" s="32"/>
      <c r="AX399" s="32"/>
      <c r="AY399" s="76">
        <f t="shared" si="111"/>
        <v>114665.77386666666</v>
      </c>
      <c r="AZ399" s="78"/>
      <c r="BA399" s="7"/>
      <c r="BB399" s="7"/>
    </row>
    <row r="400" spans="1:54" s="59" customFormat="1" x14ac:dyDescent="0.2">
      <c r="A400" s="24">
        <f t="shared" si="113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72">
        <v>40770</v>
      </c>
      <c r="G400" s="24"/>
      <c r="H400" s="71">
        <v>26</v>
      </c>
      <c r="I400" s="24" t="s">
        <v>102</v>
      </c>
      <c r="J400" s="70" t="s">
        <v>103</v>
      </c>
      <c r="K400" s="73" t="s">
        <v>70</v>
      </c>
      <c r="L400" s="70" t="s">
        <v>116</v>
      </c>
      <c r="M400" s="74">
        <v>9527.7000000000007</v>
      </c>
      <c r="N400" s="32"/>
      <c r="O400" s="32">
        <f t="shared" si="98"/>
        <v>9527.7000000000007</v>
      </c>
      <c r="P400" s="74">
        <v>709.8</v>
      </c>
      <c r="Q400" s="32"/>
      <c r="R400" s="32"/>
      <c r="S400" s="33">
        <f t="shared" si="99"/>
        <v>1667.3475000000001</v>
      </c>
      <c r="T400" s="32">
        <f t="shared" si="100"/>
        <v>285.83100000000002</v>
      </c>
      <c r="U400" s="75">
        <f t="shared" si="101"/>
        <v>663.12840000000006</v>
      </c>
      <c r="V400" s="32">
        <f t="shared" si="102"/>
        <v>190.55400000000003</v>
      </c>
      <c r="W400" s="74">
        <v>1524.44</v>
      </c>
      <c r="X400" s="74">
        <v>343.2</v>
      </c>
      <c r="Y400" s="74">
        <v>49.4</v>
      </c>
      <c r="Z400" s="74">
        <v>585.78</v>
      </c>
      <c r="AA400" s="74">
        <v>0</v>
      </c>
      <c r="AB400" s="74">
        <v>0</v>
      </c>
      <c r="AC400" s="74">
        <v>0</v>
      </c>
      <c r="AD400" s="74">
        <v>0</v>
      </c>
      <c r="AE400" s="32">
        <v>1105.72</v>
      </c>
      <c r="AF400" s="32">
        <f t="shared" si="103"/>
        <v>161.97090000000003</v>
      </c>
      <c r="AG400" s="32">
        <f t="shared" si="112"/>
        <v>4192.188000000001</v>
      </c>
      <c r="AH400" s="32">
        <f t="shared" si="104"/>
        <v>9116.2720000000008</v>
      </c>
      <c r="AI400" s="32">
        <f t="shared" si="105"/>
        <v>18992.233333333337</v>
      </c>
      <c r="AJ400" s="32">
        <v>4763.8500000000004</v>
      </c>
      <c r="AK400" s="32">
        <f t="shared" si="106"/>
        <v>4763.8500000000004</v>
      </c>
      <c r="AL400" s="32">
        <v>876.2</v>
      </c>
      <c r="AM400" s="32">
        <f t="shared" si="107"/>
        <v>1139.5340000000001</v>
      </c>
      <c r="AN400" s="32">
        <f t="shared" si="108"/>
        <v>1899.2233333333338</v>
      </c>
      <c r="AO400" s="32">
        <f t="shared" si="109"/>
        <v>5697.670000000001</v>
      </c>
      <c r="AP400" s="32">
        <f t="shared" si="110"/>
        <v>3418.6020000000008</v>
      </c>
      <c r="AQ400" s="32">
        <v>3580.6</v>
      </c>
      <c r="AR400" s="32"/>
      <c r="AS400" s="74"/>
      <c r="AT400" s="32"/>
      <c r="AU400" s="32"/>
      <c r="AV400" s="32"/>
      <c r="AW400" s="32"/>
      <c r="AX400" s="32"/>
      <c r="AY400" s="76">
        <f t="shared" si="111"/>
        <v>260218.68426666668</v>
      </c>
      <c r="AZ400" s="78"/>
      <c r="BA400" s="7"/>
      <c r="BB400" s="7"/>
    </row>
    <row r="401" spans="1:54" s="59" customFormat="1" x14ac:dyDescent="0.2">
      <c r="A401" s="24">
        <f t="shared" si="113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72">
        <v>40770</v>
      </c>
      <c r="G401" s="24"/>
      <c r="H401" s="71">
        <v>6</v>
      </c>
      <c r="I401" s="24" t="s">
        <v>102</v>
      </c>
      <c r="J401" s="70" t="s">
        <v>103</v>
      </c>
      <c r="K401" s="73" t="s">
        <v>70</v>
      </c>
      <c r="L401" s="70" t="s">
        <v>116</v>
      </c>
      <c r="M401" s="74">
        <v>2198.6999999999998</v>
      </c>
      <c r="N401" s="32"/>
      <c r="O401" s="32">
        <f t="shared" si="98"/>
        <v>2198.6999999999998</v>
      </c>
      <c r="P401" s="74">
        <v>163.80000000000001</v>
      </c>
      <c r="Q401" s="32"/>
      <c r="R401" s="32"/>
      <c r="S401" s="33">
        <f t="shared" si="99"/>
        <v>384.77249999999992</v>
      </c>
      <c r="T401" s="32">
        <f t="shared" si="100"/>
        <v>65.960999999999999</v>
      </c>
      <c r="U401" s="75">
        <f t="shared" si="101"/>
        <v>153.03</v>
      </c>
      <c r="V401" s="32">
        <f t="shared" si="102"/>
        <v>43.973999999999997</v>
      </c>
      <c r="W401" s="74">
        <v>351.8</v>
      </c>
      <c r="X401" s="74">
        <v>79.2</v>
      </c>
      <c r="Y401" s="74">
        <v>11.4</v>
      </c>
      <c r="Z401" s="74">
        <v>135.18</v>
      </c>
      <c r="AA401" s="74">
        <v>0</v>
      </c>
      <c r="AB401" s="74">
        <v>0</v>
      </c>
      <c r="AC401" s="74">
        <v>0</v>
      </c>
      <c r="AD401" s="74">
        <v>0</v>
      </c>
      <c r="AE401" s="32">
        <v>0</v>
      </c>
      <c r="AF401" s="32">
        <f t="shared" si="103"/>
        <v>37.377899999999997</v>
      </c>
      <c r="AG401" s="32">
        <f t="shared" si="112"/>
        <v>967.42799999999988</v>
      </c>
      <c r="AH401" s="32">
        <f t="shared" si="104"/>
        <v>2103.7600000000002</v>
      </c>
      <c r="AI401" s="32">
        <f t="shared" si="105"/>
        <v>4382.833333333333</v>
      </c>
      <c r="AJ401" s="32">
        <v>1099.3499999999999</v>
      </c>
      <c r="AK401" s="32">
        <f t="shared" si="106"/>
        <v>1099.3499999999999</v>
      </c>
      <c r="AL401" s="32">
        <v>876.2</v>
      </c>
      <c r="AM401" s="32">
        <f t="shared" si="107"/>
        <v>262.97000000000003</v>
      </c>
      <c r="AN401" s="32">
        <f t="shared" si="108"/>
        <v>438.2833333333333</v>
      </c>
      <c r="AO401" s="32">
        <f t="shared" si="109"/>
        <v>1314.85</v>
      </c>
      <c r="AP401" s="32">
        <f t="shared" si="110"/>
        <v>788.91</v>
      </c>
      <c r="AQ401" s="32">
        <v>2614.85</v>
      </c>
      <c r="AR401" s="32"/>
      <c r="AS401" s="74"/>
      <c r="AT401" s="32"/>
      <c r="AU401" s="32"/>
      <c r="AV401" s="32"/>
      <c r="AW401" s="32"/>
      <c r="AX401" s="32"/>
      <c r="AY401" s="76">
        <f t="shared" si="111"/>
        <v>59451.129466666665</v>
      </c>
      <c r="AZ401" s="78"/>
      <c r="BA401" s="7"/>
      <c r="BB401" s="7"/>
    </row>
    <row r="402" spans="1:54" s="59" customFormat="1" x14ac:dyDescent="0.2">
      <c r="A402" s="24">
        <f t="shared" si="113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72">
        <v>43696</v>
      </c>
      <c r="G402" s="24"/>
      <c r="H402" s="71">
        <v>6</v>
      </c>
      <c r="I402" s="24" t="s">
        <v>102</v>
      </c>
      <c r="J402" s="70" t="s">
        <v>103</v>
      </c>
      <c r="K402" s="73" t="s">
        <v>70</v>
      </c>
      <c r="L402" s="70" t="s">
        <v>116</v>
      </c>
      <c r="M402" s="74">
        <v>2198.6999999999998</v>
      </c>
      <c r="N402" s="32"/>
      <c r="O402" s="32">
        <f t="shared" si="98"/>
        <v>2198.6999999999998</v>
      </c>
      <c r="P402" s="74">
        <v>163.80000000000001</v>
      </c>
      <c r="Q402" s="32"/>
      <c r="R402" s="32"/>
      <c r="S402" s="33">
        <f t="shared" si="99"/>
        <v>384.77249999999992</v>
      </c>
      <c r="T402" s="32">
        <f t="shared" si="100"/>
        <v>65.960999999999999</v>
      </c>
      <c r="U402" s="75">
        <f t="shared" si="101"/>
        <v>131.922</v>
      </c>
      <c r="V402" s="32">
        <f t="shared" si="102"/>
        <v>43.973999999999997</v>
      </c>
      <c r="W402" s="74">
        <v>0</v>
      </c>
      <c r="X402" s="74">
        <v>79.2</v>
      </c>
      <c r="Y402" s="74">
        <v>11.4</v>
      </c>
      <c r="Z402" s="74">
        <v>135.18</v>
      </c>
      <c r="AA402" s="74">
        <v>0</v>
      </c>
      <c r="AB402" s="74">
        <v>0</v>
      </c>
      <c r="AC402" s="74">
        <v>0</v>
      </c>
      <c r="AD402" s="74">
        <v>0</v>
      </c>
      <c r="AE402" s="32">
        <v>0</v>
      </c>
      <c r="AF402" s="32">
        <f t="shared" si="103"/>
        <v>37.377899999999997</v>
      </c>
      <c r="AG402" s="32">
        <f t="shared" si="112"/>
        <v>967.42799999999988</v>
      </c>
      <c r="AH402" s="32">
        <f t="shared" si="104"/>
        <v>1822.3199999999997</v>
      </c>
      <c r="AI402" s="32">
        <f t="shared" si="105"/>
        <v>3796.4999999999995</v>
      </c>
      <c r="AJ402" s="32">
        <v>122.15</v>
      </c>
      <c r="AK402" s="32">
        <f t="shared" si="106"/>
        <v>1099.3499999999999</v>
      </c>
      <c r="AL402" s="32">
        <v>876.2</v>
      </c>
      <c r="AM402" s="32">
        <f t="shared" si="107"/>
        <v>227.78999999999996</v>
      </c>
      <c r="AN402" s="32">
        <f t="shared" si="108"/>
        <v>379.65</v>
      </c>
      <c r="AO402" s="32">
        <f t="shared" si="109"/>
        <v>1138.9499999999998</v>
      </c>
      <c r="AP402" s="32">
        <f t="shared" si="110"/>
        <v>683.36999999999989</v>
      </c>
      <c r="AQ402" s="32">
        <v>2614.85</v>
      </c>
      <c r="AR402" s="32"/>
      <c r="AS402" s="74"/>
      <c r="AT402" s="32"/>
      <c r="AU402" s="32"/>
      <c r="AV402" s="32"/>
      <c r="AW402" s="32"/>
      <c r="AX402" s="32"/>
      <c r="AY402" s="76">
        <f t="shared" si="111"/>
        <v>52756.006799999996</v>
      </c>
      <c r="AZ402" s="78"/>
      <c r="BA402" s="7"/>
      <c r="BB402" s="7"/>
    </row>
    <row r="403" spans="1:54" s="59" customFormat="1" x14ac:dyDescent="0.2">
      <c r="A403" s="24">
        <f t="shared" si="113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72">
        <v>36423</v>
      </c>
      <c r="G403" s="24"/>
      <c r="H403" s="71">
        <v>25</v>
      </c>
      <c r="I403" s="24" t="s">
        <v>102</v>
      </c>
      <c r="J403" s="70" t="s">
        <v>105</v>
      </c>
      <c r="K403" s="73" t="s">
        <v>70</v>
      </c>
      <c r="L403" s="70" t="s">
        <v>117</v>
      </c>
      <c r="M403" s="74">
        <v>13487.4</v>
      </c>
      <c r="N403" s="32"/>
      <c r="O403" s="32">
        <f t="shared" si="98"/>
        <v>13487.4</v>
      </c>
      <c r="P403" s="74">
        <v>682.5</v>
      </c>
      <c r="Q403" s="32"/>
      <c r="R403" s="32"/>
      <c r="S403" s="33">
        <f t="shared" si="99"/>
        <v>2360.2949999999996</v>
      </c>
      <c r="T403" s="32">
        <f t="shared" si="100"/>
        <v>404.62199999999996</v>
      </c>
      <c r="U403" s="75">
        <f t="shared" si="101"/>
        <v>1128.6251999999999</v>
      </c>
      <c r="V403" s="32">
        <f t="shared" si="102"/>
        <v>269.74799999999999</v>
      </c>
      <c r="W403" s="74">
        <v>5323.02</v>
      </c>
      <c r="X403" s="74">
        <v>512.5</v>
      </c>
      <c r="Y403" s="74">
        <v>73.760000000000005</v>
      </c>
      <c r="Z403" s="74">
        <v>563.26</v>
      </c>
      <c r="AA403" s="74">
        <v>0</v>
      </c>
      <c r="AB403" s="74">
        <v>0</v>
      </c>
      <c r="AC403" s="74">
        <v>0</v>
      </c>
      <c r="AD403" s="74">
        <v>0</v>
      </c>
      <c r="AE403" s="32">
        <v>0</v>
      </c>
      <c r="AF403" s="32">
        <f t="shared" si="103"/>
        <v>229.28580000000002</v>
      </c>
      <c r="AG403" s="32">
        <f t="shared" si="112"/>
        <v>5934.4560000000001</v>
      </c>
      <c r="AH403" s="32">
        <f t="shared" si="104"/>
        <v>15458.335999999999</v>
      </c>
      <c r="AI403" s="32">
        <f t="shared" si="105"/>
        <v>32204.866666666665</v>
      </c>
      <c r="AJ403" s="32">
        <v>6743.7</v>
      </c>
      <c r="AK403" s="32">
        <f t="shared" si="106"/>
        <v>6743.7</v>
      </c>
      <c r="AL403" s="32">
        <v>876.2</v>
      </c>
      <c r="AM403" s="32">
        <f t="shared" si="107"/>
        <v>1932.2919999999999</v>
      </c>
      <c r="AN403" s="32">
        <f t="shared" si="108"/>
        <v>3220.4866666666662</v>
      </c>
      <c r="AO403" s="32">
        <f t="shared" si="109"/>
        <v>9661.4599999999991</v>
      </c>
      <c r="AP403" s="32">
        <f t="shared" si="110"/>
        <v>5796.8759999999993</v>
      </c>
      <c r="AQ403" s="32">
        <v>3580.6</v>
      </c>
      <c r="AR403" s="32">
        <f>(M403+W403+X403)/30*40</f>
        <v>25763.89333333333</v>
      </c>
      <c r="AS403" s="74"/>
      <c r="AT403" s="32"/>
      <c r="AU403" s="32"/>
      <c r="AV403" s="32"/>
      <c r="AW403" s="32"/>
      <c r="AX403" s="32"/>
      <c r="AY403" s="76">
        <f t="shared" si="111"/>
        <v>418337.05866666662</v>
      </c>
      <c r="AZ403" s="78"/>
      <c r="BA403" s="7"/>
      <c r="BB403" s="7"/>
    </row>
    <row r="404" spans="1:54" s="59" customFormat="1" x14ac:dyDescent="0.2">
      <c r="A404" s="24">
        <f t="shared" si="113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72">
        <v>36423</v>
      </c>
      <c r="G404" s="24"/>
      <c r="H404" s="71">
        <v>33</v>
      </c>
      <c r="I404" s="24" t="s">
        <v>102</v>
      </c>
      <c r="J404" s="70" t="s">
        <v>135</v>
      </c>
      <c r="K404" s="73" t="s">
        <v>70</v>
      </c>
      <c r="L404" s="70" t="s">
        <v>117</v>
      </c>
      <c r="M404" s="74">
        <v>17069.099999999999</v>
      </c>
      <c r="N404" s="32"/>
      <c r="O404" s="32">
        <f t="shared" si="98"/>
        <v>17069.099999999999</v>
      </c>
      <c r="P404" s="74">
        <v>1172.9000000000001</v>
      </c>
      <c r="Q404" s="32"/>
      <c r="R404" s="32"/>
      <c r="S404" s="33">
        <f t="shared" si="99"/>
        <v>2987.0924999999997</v>
      </c>
      <c r="T404" s="32">
        <f t="shared" si="100"/>
        <v>512.07299999999998</v>
      </c>
      <c r="U404" s="75">
        <f t="shared" si="101"/>
        <v>1428.3419999999999</v>
      </c>
      <c r="V404" s="32">
        <f t="shared" si="102"/>
        <v>341.38200000000001</v>
      </c>
      <c r="W404" s="74">
        <v>6736.6</v>
      </c>
      <c r="X404" s="74">
        <v>568.66</v>
      </c>
      <c r="Y404" s="74">
        <v>81.36</v>
      </c>
      <c r="Z404" s="74">
        <v>743.48</v>
      </c>
      <c r="AA404" s="74">
        <v>0</v>
      </c>
      <c r="AB404" s="74">
        <v>0</v>
      </c>
      <c r="AC404" s="74">
        <v>0</v>
      </c>
      <c r="AD404" s="74">
        <v>0</v>
      </c>
      <c r="AE404" s="32">
        <v>0</v>
      </c>
      <c r="AF404" s="32">
        <f t="shared" si="103"/>
        <v>290.17469999999997</v>
      </c>
      <c r="AG404" s="32">
        <f t="shared" si="112"/>
        <v>7510.4040000000005</v>
      </c>
      <c r="AH404" s="32">
        <f t="shared" si="104"/>
        <v>19499.487999999998</v>
      </c>
      <c r="AI404" s="32">
        <f t="shared" si="105"/>
        <v>40623.933333333327</v>
      </c>
      <c r="AJ404" s="32">
        <v>8534.5499999999993</v>
      </c>
      <c r="AK404" s="32">
        <f t="shared" si="106"/>
        <v>8534.5499999999993</v>
      </c>
      <c r="AL404" s="32">
        <v>876.2</v>
      </c>
      <c r="AM404" s="32">
        <f t="shared" si="107"/>
        <v>2437.4359999999997</v>
      </c>
      <c r="AN404" s="32">
        <f t="shared" si="108"/>
        <v>4062.3933333333325</v>
      </c>
      <c r="AO404" s="32">
        <f t="shared" si="109"/>
        <v>12187.179999999998</v>
      </c>
      <c r="AP404" s="32">
        <f t="shared" si="110"/>
        <v>7312.3079999999991</v>
      </c>
      <c r="AQ404" s="32">
        <v>3580.6</v>
      </c>
      <c r="AR404" s="32">
        <f>(M404+W404+X404)/30*40</f>
        <v>32499.14666666666</v>
      </c>
      <c r="AS404" s="74"/>
      <c r="AT404" s="32"/>
      <c r="AU404" s="32"/>
      <c r="AV404" s="32"/>
      <c r="AW404" s="32"/>
      <c r="AX404" s="32"/>
      <c r="AY404" s="76">
        <f t="shared" si="111"/>
        <v>530832.15973333339</v>
      </c>
      <c r="AZ404" s="78"/>
      <c r="BA404" s="7"/>
      <c r="BB404" s="7"/>
    </row>
    <row r="405" spans="1:54" s="59" customFormat="1" x14ac:dyDescent="0.2">
      <c r="A405" s="24">
        <f t="shared" si="113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72">
        <v>36572</v>
      </c>
      <c r="G405" s="24"/>
      <c r="H405" s="71">
        <v>40</v>
      </c>
      <c r="I405" s="24" t="s">
        <v>102</v>
      </c>
      <c r="J405" s="70" t="s">
        <v>139</v>
      </c>
      <c r="K405" s="73" t="s">
        <v>70</v>
      </c>
      <c r="L405" s="70" t="s">
        <v>117</v>
      </c>
      <c r="M405" s="74">
        <v>16526.099999999999</v>
      </c>
      <c r="N405" s="32"/>
      <c r="O405" s="32">
        <f t="shared" si="98"/>
        <v>16526.099999999999</v>
      </c>
      <c r="P405" s="74">
        <v>1637</v>
      </c>
      <c r="Q405" s="32"/>
      <c r="R405" s="32"/>
      <c r="S405" s="33">
        <f t="shared" si="99"/>
        <v>2892.0674999999997</v>
      </c>
      <c r="T405" s="32">
        <f t="shared" si="100"/>
        <v>495.78299999999996</v>
      </c>
      <c r="U405" s="75">
        <f t="shared" si="101"/>
        <v>1368.3611999999998</v>
      </c>
      <c r="V405" s="32">
        <f t="shared" si="102"/>
        <v>330.52199999999999</v>
      </c>
      <c r="W405" s="74">
        <v>6279.92</v>
      </c>
      <c r="X405" s="74">
        <v>581.5</v>
      </c>
      <c r="Y405" s="74">
        <v>81.459999999999994</v>
      </c>
      <c r="Z405" s="74">
        <v>901.2</v>
      </c>
      <c r="AA405" s="74">
        <v>0</v>
      </c>
      <c r="AB405" s="74">
        <v>0</v>
      </c>
      <c r="AC405" s="74">
        <v>0</v>
      </c>
      <c r="AD405" s="74">
        <v>0</v>
      </c>
      <c r="AE405" s="32">
        <v>0</v>
      </c>
      <c r="AF405" s="32">
        <f t="shared" si="103"/>
        <v>280.94369999999998</v>
      </c>
      <c r="AG405" s="32">
        <f t="shared" si="112"/>
        <v>7271.4839999999995</v>
      </c>
      <c r="AH405" s="32">
        <f t="shared" si="104"/>
        <v>18710.016</v>
      </c>
      <c r="AI405" s="32">
        <f t="shared" si="105"/>
        <v>38979.199999999997</v>
      </c>
      <c r="AJ405" s="32">
        <v>8263.0499999999993</v>
      </c>
      <c r="AK405" s="32">
        <f t="shared" si="106"/>
        <v>8263.0499999999993</v>
      </c>
      <c r="AL405" s="32">
        <v>876.2</v>
      </c>
      <c r="AM405" s="32">
        <f t="shared" si="107"/>
        <v>2338.752</v>
      </c>
      <c r="AN405" s="32">
        <f t="shared" si="108"/>
        <v>3897.9199999999996</v>
      </c>
      <c r="AO405" s="32">
        <f t="shared" si="109"/>
        <v>11693.759999999998</v>
      </c>
      <c r="AP405" s="32">
        <f t="shared" si="110"/>
        <v>7016.2559999999994</v>
      </c>
      <c r="AQ405" s="32">
        <v>6139.45</v>
      </c>
      <c r="AR405" s="32"/>
      <c r="AS405" s="74"/>
      <c r="AT405" s="32"/>
      <c r="AU405" s="32"/>
      <c r="AV405" s="32"/>
      <c r="AW405" s="32"/>
      <c r="AX405" s="32"/>
      <c r="AY405" s="76">
        <f t="shared" si="111"/>
        <v>489947.42679999996</v>
      </c>
      <c r="AZ405" s="78"/>
      <c r="BA405" s="7"/>
      <c r="BB405" s="7"/>
    </row>
    <row r="406" spans="1:54" s="59" customFormat="1" x14ac:dyDescent="0.2">
      <c r="A406" s="24">
        <f t="shared" si="113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72">
        <v>36586</v>
      </c>
      <c r="G406" s="24"/>
      <c r="H406" s="71">
        <v>32</v>
      </c>
      <c r="I406" s="24" t="s">
        <v>102</v>
      </c>
      <c r="J406" s="70" t="s">
        <v>136</v>
      </c>
      <c r="K406" s="73" t="s">
        <v>70</v>
      </c>
      <c r="L406" s="70" t="s">
        <v>117</v>
      </c>
      <c r="M406" s="74">
        <v>19701.599999999999</v>
      </c>
      <c r="N406" s="32"/>
      <c r="O406" s="32">
        <f t="shared" si="98"/>
        <v>19701.599999999999</v>
      </c>
      <c r="P406" s="74">
        <v>1145.5999999999999</v>
      </c>
      <c r="Q406" s="32"/>
      <c r="R406" s="32"/>
      <c r="S406" s="33">
        <f t="shared" si="99"/>
        <v>3447.7799999999997</v>
      </c>
      <c r="T406" s="32">
        <f t="shared" si="100"/>
        <v>591.04799999999989</v>
      </c>
      <c r="U406" s="75">
        <f t="shared" si="101"/>
        <v>1631.2919999999997</v>
      </c>
      <c r="V406" s="32">
        <f t="shared" si="102"/>
        <v>394.03199999999998</v>
      </c>
      <c r="W406" s="74">
        <v>7486.6</v>
      </c>
      <c r="X406" s="74">
        <v>614.26</v>
      </c>
      <c r="Y406" s="74">
        <v>93.9</v>
      </c>
      <c r="Z406" s="74">
        <v>720.96</v>
      </c>
      <c r="AA406" s="74">
        <v>0</v>
      </c>
      <c r="AB406" s="74">
        <v>0</v>
      </c>
      <c r="AC406" s="74">
        <v>0</v>
      </c>
      <c r="AD406" s="74">
        <v>0</v>
      </c>
      <c r="AE406" s="32">
        <v>0</v>
      </c>
      <c r="AF406" s="32">
        <f t="shared" si="103"/>
        <v>334.92720000000003</v>
      </c>
      <c r="AG406" s="32">
        <f t="shared" si="112"/>
        <v>8668.7039999999997</v>
      </c>
      <c r="AH406" s="32">
        <f t="shared" si="104"/>
        <v>22241.967999999997</v>
      </c>
      <c r="AI406" s="32">
        <f t="shared" si="105"/>
        <v>46337.433333333327</v>
      </c>
      <c r="AJ406" s="32">
        <v>9850.7999999999993</v>
      </c>
      <c r="AK406" s="32">
        <f t="shared" si="106"/>
        <v>9850.7999999999993</v>
      </c>
      <c r="AL406" s="32">
        <v>876.2</v>
      </c>
      <c r="AM406" s="32">
        <f t="shared" si="107"/>
        <v>2780.2459999999996</v>
      </c>
      <c r="AN406" s="32">
        <f t="shared" si="108"/>
        <v>4633.7433333333329</v>
      </c>
      <c r="AO406" s="32">
        <f t="shared" si="109"/>
        <v>13901.229999999998</v>
      </c>
      <c r="AP406" s="32">
        <f t="shared" si="110"/>
        <v>8340.7379999999994</v>
      </c>
      <c r="AQ406" s="32">
        <v>3580.6</v>
      </c>
      <c r="AR406" s="32"/>
      <c r="AS406" s="74"/>
      <c r="AT406" s="32"/>
      <c r="AU406" s="32"/>
      <c r="AV406" s="32"/>
      <c r="AW406" s="32"/>
      <c r="AX406" s="32"/>
      <c r="AY406" s="76">
        <f t="shared" si="111"/>
        <v>565006.45306666661</v>
      </c>
      <c r="AZ406" s="78"/>
      <c r="BA406" s="7"/>
      <c r="BB406" s="7"/>
    </row>
    <row r="407" spans="1:54" s="59" customFormat="1" x14ac:dyDescent="0.2">
      <c r="A407" s="24">
        <f t="shared" si="113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72">
        <v>36766</v>
      </c>
      <c r="G407" s="24"/>
      <c r="H407" s="71">
        <v>38</v>
      </c>
      <c r="I407" s="24" t="s">
        <v>102</v>
      </c>
      <c r="J407" s="70" t="s">
        <v>138</v>
      </c>
      <c r="K407" s="73" t="s">
        <v>70</v>
      </c>
      <c r="L407" s="70" t="s">
        <v>117</v>
      </c>
      <c r="M407" s="74">
        <v>16583.099999999999</v>
      </c>
      <c r="N407" s="32"/>
      <c r="O407" s="32">
        <f t="shared" si="98"/>
        <v>16583.099999999999</v>
      </c>
      <c r="P407" s="74">
        <v>1309.4000000000001</v>
      </c>
      <c r="Q407" s="32"/>
      <c r="R407" s="32"/>
      <c r="S407" s="33">
        <f t="shared" si="99"/>
        <v>2902.0424999999996</v>
      </c>
      <c r="T407" s="32">
        <f t="shared" si="100"/>
        <v>497.49299999999994</v>
      </c>
      <c r="U407" s="75">
        <f t="shared" si="101"/>
        <v>1373.0808</v>
      </c>
      <c r="V407" s="32">
        <f t="shared" si="102"/>
        <v>331.66199999999998</v>
      </c>
      <c r="W407" s="74">
        <v>6301.58</v>
      </c>
      <c r="X407" s="74">
        <v>578.26</v>
      </c>
      <c r="Y407" s="74">
        <v>79.5</v>
      </c>
      <c r="Z407" s="74">
        <v>856.14</v>
      </c>
      <c r="AA407" s="74">
        <v>0</v>
      </c>
      <c r="AB407" s="74">
        <v>0</v>
      </c>
      <c r="AC407" s="74">
        <v>0</v>
      </c>
      <c r="AD407" s="74">
        <v>0</v>
      </c>
      <c r="AE407" s="32">
        <v>0</v>
      </c>
      <c r="AF407" s="32">
        <f t="shared" si="103"/>
        <v>281.91269999999997</v>
      </c>
      <c r="AG407" s="32">
        <f t="shared" si="112"/>
        <v>7296.5639999999994</v>
      </c>
      <c r="AH407" s="32">
        <f t="shared" si="104"/>
        <v>18770.351999999999</v>
      </c>
      <c r="AI407" s="32">
        <f t="shared" si="105"/>
        <v>39104.899999999994</v>
      </c>
      <c r="AJ407" s="32">
        <v>8291.5499999999993</v>
      </c>
      <c r="AK407" s="32">
        <f t="shared" si="106"/>
        <v>8291.5499999999993</v>
      </c>
      <c r="AL407" s="32">
        <v>876.2</v>
      </c>
      <c r="AM407" s="32">
        <f t="shared" si="107"/>
        <v>2346.2939999999999</v>
      </c>
      <c r="AN407" s="32">
        <f t="shared" si="108"/>
        <v>3910.49</v>
      </c>
      <c r="AO407" s="32">
        <f t="shared" si="109"/>
        <v>11731.47</v>
      </c>
      <c r="AP407" s="32">
        <f t="shared" si="110"/>
        <v>7038.8819999999996</v>
      </c>
      <c r="AQ407" s="32">
        <v>3580.6</v>
      </c>
      <c r="AR407" s="32"/>
      <c r="AS407" s="74"/>
      <c r="AT407" s="32"/>
      <c r="AU407" s="32"/>
      <c r="AV407" s="32"/>
      <c r="AW407" s="32"/>
      <c r="AX407" s="32"/>
      <c r="AY407" s="76">
        <f t="shared" si="111"/>
        <v>484368.90399999998</v>
      </c>
      <c r="AZ407" s="78"/>
      <c r="BA407" s="7"/>
      <c r="BB407" s="7"/>
    </row>
    <row r="408" spans="1:54" s="59" customFormat="1" x14ac:dyDescent="0.2">
      <c r="A408" s="24">
        <f t="shared" si="113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72">
        <v>36766</v>
      </c>
      <c r="G408" s="24"/>
      <c r="H408" s="71">
        <v>25</v>
      </c>
      <c r="I408" s="24" t="s">
        <v>102</v>
      </c>
      <c r="J408" s="70" t="s">
        <v>107</v>
      </c>
      <c r="K408" s="73" t="s">
        <v>70</v>
      </c>
      <c r="L408" s="70" t="s">
        <v>117</v>
      </c>
      <c r="M408" s="74">
        <v>11737.8</v>
      </c>
      <c r="N408" s="32"/>
      <c r="O408" s="32">
        <f t="shared" si="98"/>
        <v>11737.8</v>
      </c>
      <c r="P408" s="74">
        <v>682.5</v>
      </c>
      <c r="Q408" s="32"/>
      <c r="R408" s="32"/>
      <c r="S408" s="33">
        <f t="shared" si="99"/>
        <v>2054.1149999999998</v>
      </c>
      <c r="T408" s="32">
        <f t="shared" si="100"/>
        <v>352.13399999999996</v>
      </c>
      <c r="U408" s="75">
        <f t="shared" si="101"/>
        <v>971.88959999999997</v>
      </c>
      <c r="V408" s="32">
        <f t="shared" si="102"/>
        <v>234.756</v>
      </c>
      <c r="W408" s="74">
        <v>4460.3599999999997</v>
      </c>
      <c r="X408" s="74">
        <v>433.2</v>
      </c>
      <c r="Y408" s="74">
        <v>61.9</v>
      </c>
      <c r="Z408" s="74">
        <v>563.26</v>
      </c>
      <c r="AA408" s="74">
        <v>0</v>
      </c>
      <c r="AB408" s="74">
        <v>0</v>
      </c>
      <c r="AC408" s="74">
        <v>0</v>
      </c>
      <c r="AD408" s="74">
        <v>1475</v>
      </c>
      <c r="AE408" s="32">
        <v>0</v>
      </c>
      <c r="AF408" s="32">
        <f t="shared" si="103"/>
        <v>199.54259999999999</v>
      </c>
      <c r="AG408" s="32">
        <f t="shared" si="112"/>
        <v>5164.6319999999996</v>
      </c>
      <c r="AH408" s="32">
        <f t="shared" si="104"/>
        <v>13305.088000000002</v>
      </c>
      <c r="AI408" s="32">
        <f t="shared" si="105"/>
        <v>27718.933333333338</v>
      </c>
      <c r="AJ408" s="32">
        <v>5868.9</v>
      </c>
      <c r="AK408" s="32">
        <f t="shared" si="106"/>
        <v>5868.9</v>
      </c>
      <c r="AL408" s="32">
        <v>876.2</v>
      </c>
      <c r="AM408" s="32">
        <f t="shared" si="107"/>
        <v>1663.1360000000002</v>
      </c>
      <c r="AN408" s="32">
        <f t="shared" si="108"/>
        <v>2771.8933333333334</v>
      </c>
      <c r="AO408" s="32">
        <f t="shared" si="109"/>
        <v>8315.68</v>
      </c>
      <c r="AP408" s="32">
        <f t="shared" si="110"/>
        <v>4989.4080000000004</v>
      </c>
      <c r="AQ408" s="32">
        <v>3580.6</v>
      </c>
      <c r="AR408" s="32"/>
      <c r="AS408" s="74"/>
      <c r="AT408" s="32"/>
      <c r="AU408" s="32"/>
      <c r="AV408" s="32"/>
      <c r="AW408" s="32"/>
      <c r="AX408" s="32"/>
      <c r="AY408" s="76">
        <f t="shared" si="111"/>
        <v>358840.85706666665</v>
      </c>
      <c r="AZ408" s="78"/>
      <c r="BA408" s="7"/>
      <c r="BB408" s="7"/>
    </row>
    <row r="409" spans="1:54" s="59" customFormat="1" x14ac:dyDescent="0.2">
      <c r="A409" s="24">
        <f t="shared" si="113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72">
        <v>36938</v>
      </c>
      <c r="G409" s="24"/>
      <c r="H409" s="71">
        <v>36</v>
      </c>
      <c r="I409" s="24" t="s">
        <v>102</v>
      </c>
      <c r="J409" s="70" t="s">
        <v>135</v>
      </c>
      <c r="K409" s="73" t="s">
        <v>70</v>
      </c>
      <c r="L409" s="70" t="s">
        <v>117</v>
      </c>
      <c r="M409" s="74">
        <v>18061.2</v>
      </c>
      <c r="N409" s="32"/>
      <c r="O409" s="32">
        <f t="shared" si="98"/>
        <v>18061.2</v>
      </c>
      <c r="P409" s="74">
        <v>1254.8</v>
      </c>
      <c r="Q409" s="32"/>
      <c r="R409" s="32"/>
      <c r="S409" s="33">
        <f t="shared" si="99"/>
        <v>3160.71</v>
      </c>
      <c r="T409" s="32">
        <f t="shared" si="100"/>
        <v>541.83600000000001</v>
      </c>
      <c r="U409" s="75">
        <f t="shared" si="101"/>
        <v>1473.7944</v>
      </c>
      <c r="V409" s="32">
        <f t="shared" si="102"/>
        <v>361.22400000000005</v>
      </c>
      <c r="W409" s="74">
        <v>6502.04</v>
      </c>
      <c r="X409" s="74">
        <v>603.96</v>
      </c>
      <c r="Y409" s="74">
        <v>86.46</v>
      </c>
      <c r="Z409" s="74">
        <v>811.08</v>
      </c>
      <c r="AA409" s="74">
        <v>0</v>
      </c>
      <c r="AB409" s="74">
        <v>0</v>
      </c>
      <c r="AC409" s="74">
        <v>0</v>
      </c>
      <c r="AD409" s="74">
        <v>0</v>
      </c>
      <c r="AE409" s="32">
        <v>0</v>
      </c>
      <c r="AF409" s="32">
        <f t="shared" si="103"/>
        <v>307.04040000000003</v>
      </c>
      <c r="AG409" s="32">
        <f t="shared" si="112"/>
        <v>7946.9280000000008</v>
      </c>
      <c r="AH409" s="32">
        <f t="shared" si="104"/>
        <v>20133.759999999998</v>
      </c>
      <c r="AI409" s="32">
        <f t="shared" si="105"/>
        <v>41945.333333333328</v>
      </c>
      <c r="AJ409" s="32">
        <v>9030.6</v>
      </c>
      <c r="AK409" s="32">
        <f t="shared" si="106"/>
        <v>9030.6</v>
      </c>
      <c r="AL409" s="32">
        <v>876.2</v>
      </c>
      <c r="AM409" s="32">
        <f t="shared" si="107"/>
        <v>2516.7199999999998</v>
      </c>
      <c r="AN409" s="32">
        <f t="shared" si="108"/>
        <v>4194.5333333333328</v>
      </c>
      <c r="AO409" s="32">
        <f t="shared" si="109"/>
        <v>12583.6</v>
      </c>
      <c r="AP409" s="32">
        <f t="shared" si="110"/>
        <v>7550.16</v>
      </c>
      <c r="AQ409" s="32">
        <v>3580.6</v>
      </c>
      <c r="AR409" s="32"/>
      <c r="AS409" s="74"/>
      <c r="AT409" s="32"/>
      <c r="AU409" s="32"/>
      <c r="AV409" s="32"/>
      <c r="AW409" s="32"/>
      <c r="AX409" s="32"/>
      <c r="AY409" s="76">
        <f t="shared" si="111"/>
        <v>517358.77226666664</v>
      </c>
      <c r="AZ409" s="78"/>
      <c r="BA409" s="7"/>
      <c r="BB409" s="7"/>
    </row>
    <row r="410" spans="1:54" s="59" customFormat="1" x14ac:dyDescent="0.2">
      <c r="A410" s="24">
        <f t="shared" si="113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72">
        <v>36938</v>
      </c>
      <c r="G410" s="24"/>
      <c r="H410" s="71">
        <v>35</v>
      </c>
      <c r="I410" s="24" t="s">
        <v>102</v>
      </c>
      <c r="J410" s="70" t="s">
        <v>139</v>
      </c>
      <c r="K410" s="73" t="s">
        <v>70</v>
      </c>
      <c r="L410" s="70" t="s">
        <v>117</v>
      </c>
      <c r="M410" s="74">
        <v>15078.9</v>
      </c>
      <c r="N410" s="32"/>
      <c r="O410" s="32">
        <f t="shared" si="98"/>
        <v>15078.9</v>
      </c>
      <c r="P410" s="74">
        <v>1500.5</v>
      </c>
      <c r="Q410" s="32"/>
      <c r="R410" s="32"/>
      <c r="S410" s="33">
        <f t="shared" si="99"/>
        <v>2638.8074999999999</v>
      </c>
      <c r="T410" s="32">
        <f t="shared" si="100"/>
        <v>452.36699999999996</v>
      </c>
      <c r="U410" s="75">
        <f t="shared" si="101"/>
        <v>1230.4379999999999</v>
      </c>
      <c r="V410" s="32">
        <f t="shared" si="102"/>
        <v>301.57799999999997</v>
      </c>
      <c r="W410" s="74">
        <v>5428.4</v>
      </c>
      <c r="X410" s="74">
        <v>525.1</v>
      </c>
      <c r="Y410" s="74">
        <v>73.959999999999994</v>
      </c>
      <c r="Z410" s="74">
        <v>788.56</v>
      </c>
      <c r="AA410" s="74">
        <v>0</v>
      </c>
      <c r="AB410" s="74">
        <v>0</v>
      </c>
      <c r="AC410" s="74">
        <v>0</v>
      </c>
      <c r="AD410" s="74">
        <v>0</v>
      </c>
      <c r="AE410" s="32">
        <v>0</v>
      </c>
      <c r="AF410" s="32">
        <f t="shared" si="103"/>
        <v>256.34129999999999</v>
      </c>
      <c r="AG410" s="32">
        <f t="shared" si="112"/>
        <v>6634.7159999999994</v>
      </c>
      <c r="AH410" s="32">
        <f t="shared" si="104"/>
        <v>16825.919999999998</v>
      </c>
      <c r="AI410" s="32">
        <f t="shared" si="105"/>
        <v>35054</v>
      </c>
      <c r="AJ410" s="32">
        <v>7539.45</v>
      </c>
      <c r="AK410" s="32">
        <f t="shared" si="106"/>
        <v>7539.45</v>
      </c>
      <c r="AL410" s="32">
        <v>876.2</v>
      </c>
      <c r="AM410" s="32">
        <f t="shared" si="107"/>
        <v>2103.2399999999998</v>
      </c>
      <c r="AN410" s="32">
        <f t="shared" si="108"/>
        <v>3505.3999999999996</v>
      </c>
      <c r="AO410" s="32">
        <f t="shared" si="109"/>
        <v>10516.199999999999</v>
      </c>
      <c r="AP410" s="32">
        <f t="shared" si="110"/>
        <v>6309.7199999999993</v>
      </c>
      <c r="AQ410" s="32">
        <v>3580.6</v>
      </c>
      <c r="AR410" s="32"/>
      <c r="AS410" s="74"/>
      <c r="AT410" s="32"/>
      <c r="AU410" s="32"/>
      <c r="AV410" s="32"/>
      <c r="AW410" s="32"/>
      <c r="AX410" s="32"/>
      <c r="AY410" s="76">
        <f t="shared" si="111"/>
        <v>439784.31760000001</v>
      </c>
      <c r="AZ410" s="78"/>
      <c r="BA410" s="7"/>
      <c r="BB410" s="7"/>
    </row>
    <row r="411" spans="1:54" s="59" customFormat="1" x14ac:dyDescent="0.2">
      <c r="A411" s="24">
        <f t="shared" si="113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72">
        <v>37123</v>
      </c>
      <c r="G411" s="24"/>
      <c r="H411" s="71">
        <v>38</v>
      </c>
      <c r="I411" s="24" t="s">
        <v>102</v>
      </c>
      <c r="J411" s="70" t="s">
        <v>132</v>
      </c>
      <c r="K411" s="73" t="s">
        <v>70</v>
      </c>
      <c r="L411" s="70" t="s">
        <v>117</v>
      </c>
      <c r="M411" s="74">
        <v>15066.3</v>
      </c>
      <c r="N411" s="32"/>
      <c r="O411" s="32">
        <f t="shared" si="98"/>
        <v>15066.3</v>
      </c>
      <c r="P411" s="74">
        <v>1309.4000000000001</v>
      </c>
      <c r="Q411" s="32"/>
      <c r="R411" s="32"/>
      <c r="S411" s="33">
        <f t="shared" si="99"/>
        <v>2636.6024999999995</v>
      </c>
      <c r="T411" s="32">
        <f t="shared" si="100"/>
        <v>451.98899999999998</v>
      </c>
      <c r="U411" s="75">
        <f t="shared" si="101"/>
        <v>1229.4096</v>
      </c>
      <c r="V411" s="32">
        <f t="shared" si="102"/>
        <v>301.32599999999996</v>
      </c>
      <c r="W411" s="74">
        <v>5423.86</v>
      </c>
      <c r="X411" s="74">
        <v>536.55999999999995</v>
      </c>
      <c r="Y411" s="74">
        <v>72.760000000000005</v>
      </c>
      <c r="Z411" s="74">
        <v>856.14</v>
      </c>
      <c r="AA411" s="74">
        <v>0</v>
      </c>
      <c r="AB411" s="74">
        <v>0</v>
      </c>
      <c r="AC411" s="74">
        <v>0</v>
      </c>
      <c r="AD411" s="74">
        <v>0</v>
      </c>
      <c r="AE411" s="32">
        <v>0</v>
      </c>
      <c r="AF411" s="32">
        <f t="shared" si="103"/>
        <v>256.12709999999998</v>
      </c>
      <c r="AG411" s="32">
        <f t="shared" si="112"/>
        <v>6629.1719999999996</v>
      </c>
      <c r="AH411" s="32">
        <f t="shared" si="104"/>
        <v>16821.376</v>
      </c>
      <c r="AI411" s="32">
        <f t="shared" si="105"/>
        <v>35044.533333333333</v>
      </c>
      <c r="AJ411" s="32">
        <v>7533.15</v>
      </c>
      <c r="AK411" s="32">
        <f t="shared" si="106"/>
        <v>7533.15</v>
      </c>
      <c r="AL411" s="32">
        <v>876.2</v>
      </c>
      <c r="AM411" s="32">
        <f t="shared" si="107"/>
        <v>2102.672</v>
      </c>
      <c r="AN411" s="32">
        <f t="shared" si="108"/>
        <v>3504.4533333333334</v>
      </c>
      <c r="AO411" s="32">
        <f t="shared" si="109"/>
        <v>10513.36</v>
      </c>
      <c r="AP411" s="32">
        <f t="shared" si="110"/>
        <v>6308.0159999999996</v>
      </c>
      <c r="AQ411" s="32">
        <v>3580.6</v>
      </c>
      <c r="AR411" s="32"/>
      <c r="AS411" s="74"/>
      <c r="AT411" s="32"/>
      <c r="AU411" s="32"/>
      <c r="AV411" s="32"/>
      <c r="AW411" s="32"/>
      <c r="AX411" s="32"/>
      <c r="AY411" s="76">
        <f t="shared" si="111"/>
        <v>438132.37306666671</v>
      </c>
      <c r="AZ411" s="78"/>
      <c r="BA411" s="7"/>
      <c r="BB411" s="7"/>
    </row>
    <row r="412" spans="1:54" s="59" customFormat="1" x14ac:dyDescent="0.2">
      <c r="A412" s="24">
        <f t="shared" si="113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72">
        <v>37123</v>
      </c>
      <c r="G412" s="24"/>
      <c r="H412" s="71">
        <v>32</v>
      </c>
      <c r="I412" s="24" t="s">
        <v>102</v>
      </c>
      <c r="J412" s="70" t="s">
        <v>103</v>
      </c>
      <c r="K412" s="73" t="s">
        <v>70</v>
      </c>
      <c r="L412" s="70" t="s">
        <v>117</v>
      </c>
      <c r="M412" s="74">
        <v>11726.4</v>
      </c>
      <c r="N412" s="32"/>
      <c r="O412" s="32">
        <f t="shared" si="98"/>
        <v>11726.4</v>
      </c>
      <c r="P412" s="74">
        <v>873.6</v>
      </c>
      <c r="Q412" s="32"/>
      <c r="R412" s="32"/>
      <c r="S412" s="33">
        <f t="shared" si="99"/>
        <v>2052.12</v>
      </c>
      <c r="T412" s="32">
        <f t="shared" si="100"/>
        <v>351.79199999999997</v>
      </c>
      <c r="U412" s="75">
        <f t="shared" si="101"/>
        <v>956.87399999999991</v>
      </c>
      <c r="V412" s="32">
        <f t="shared" si="102"/>
        <v>234.52799999999999</v>
      </c>
      <c r="W412" s="74">
        <v>4221.5</v>
      </c>
      <c r="X412" s="74">
        <v>422.4</v>
      </c>
      <c r="Y412" s="74">
        <v>60.8</v>
      </c>
      <c r="Z412" s="74">
        <v>720.96</v>
      </c>
      <c r="AA412" s="74">
        <v>0</v>
      </c>
      <c r="AB412" s="74">
        <v>0</v>
      </c>
      <c r="AC412" s="74">
        <v>0</v>
      </c>
      <c r="AD412" s="74">
        <v>0</v>
      </c>
      <c r="AE412" s="32">
        <v>0</v>
      </c>
      <c r="AF412" s="32">
        <f t="shared" si="103"/>
        <v>199.34880000000001</v>
      </c>
      <c r="AG412" s="32">
        <f t="shared" si="112"/>
        <v>5159.616</v>
      </c>
      <c r="AH412" s="32">
        <f t="shared" si="104"/>
        <v>13096.239999999998</v>
      </c>
      <c r="AI412" s="32">
        <f t="shared" si="105"/>
        <v>27283.833333333332</v>
      </c>
      <c r="AJ412" s="32">
        <v>5863.2</v>
      </c>
      <c r="AK412" s="32">
        <f t="shared" si="106"/>
        <v>5863.2</v>
      </c>
      <c r="AL412" s="32">
        <v>876.2</v>
      </c>
      <c r="AM412" s="32">
        <f t="shared" si="107"/>
        <v>1637.0299999999997</v>
      </c>
      <c r="AN412" s="32">
        <f t="shared" si="108"/>
        <v>2728.3833333333332</v>
      </c>
      <c r="AO412" s="32">
        <f t="shared" si="109"/>
        <v>8185.15</v>
      </c>
      <c r="AP412" s="32">
        <f t="shared" si="110"/>
        <v>4911.0899999999992</v>
      </c>
      <c r="AQ412" s="32">
        <v>3580.6</v>
      </c>
      <c r="AR412" s="32"/>
      <c r="AS412" s="74"/>
      <c r="AT412" s="32"/>
      <c r="AU412" s="32"/>
      <c r="AV412" s="32"/>
      <c r="AW412" s="32"/>
      <c r="AX412" s="32"/>
      <c r="AY412" s="76">
        <f t="shared" si="111"/>
        <v>341028.41626666661</v>
      </c>
      <c r="AZ412" s="78"/>
      <c r="BA412" s="7"/>
      <c r="BB412" s="7"/>
    </row>
    <row r="413" spans="1:54" s="59" customFormat="1" x14ac:dyDescent="0.2">
      <c r="A413" s="24">
        <f t="shared" si="113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72">
        <v>37123</v>
      </c>
      <c r="G413" s="24"/>
      <c r="H413" s="71">
        <v>28</v>
      </c>
      <c r="I413" s="24" t="s">
        <v>102</v>
      </c>
      <c r="J413" s="70" t="s">
        <v>108</v>
      </c>
      <c r="K413" s="73" t="s">
        <v>70</v>
      </c>
      <c r="L413" s="70" t="s">
        <v>117</v>
      </c>
      <c r="M413" s="74">
        <v>11367</v>
      </c>
      <c r="N413" s="32"/>
      <c r="O413" s="32">
        <f t="shared" si="98"/>
        <v>11367</v>
      </c>
      <c r="P413" s="74">
        <v>764.4</v>
      </c>
      <c r="Q413" s="32"/>
      <c r="R413" s="32"/>
      <c r="S413" s="33">
        <f t="shared" si="99"/>
        <v>1989.2249999999999</v>
      </c>
      <c r="T413" s="32">
        <f t="shared" si="100"/>
        <v>341.01</v>
      </c>
      <c r="U413" s="75">
        <f t="shared" si="101"/>
        <v>927.54719999999986</v>
      </c>
      <c r="V413" s="32">
        <f t="shared" si="102"/>
        <v>227.34</v>
      </c>
      <c r="W413" s="74">
        <v>4092.12</v>
      </c>
      <c r="X413" s="74">
        <v>397.2</v>
      </c>
      <c r="Y413" s="74">
        <v>58.94</v>
      </c>
      <c r="Z413" s="74">
        <v>630.84</v>
      </c>
      <c r="AA413" s="74">
        <v>0</v>
      </c>
      <c r="AB413" s="74">
        <v>0</v>
      </c>
      <c r="AC413" s="74">
        <v>0</v>
      </c>
      <c r="AD413" s="74">
        <v>0</v>
      </c>
      <c r="AE413" s="32">
        <v>0</v>
      </c>
      <c r="AF413" s="32">
        <f t="shared" si="103"/>
        <v>193.239</v>
      </c>
      <c r="AG413" s="32">
        <f t="shared" si="112"/>
        <v>5001.4800000000005</v>
      </c>
      <c r="AH413" s="32">
        <f t="shared" si="104"/>
        <v>12685.056</v>
      </c>
      <c r="AI413" s="32">
        <f t="shared" si="105"/>
        <v>26427.200000000001</v>
      </c>
      <c r="AJ413" s="32">
        <v>5683.5</v>
      </c>
      <c r="AK413" s="32">
        <f t="shared" si="106"/>
        <v>5683.5</v>
      </c>
      <c r="AL413" s="32">
        <v>876.2</v>
      </c>
      <c r="AM413" s="32">
        <f t="shared" si="107"/>
        <v>1585.6320000000001</v>
      </c>
      <c r="AN413" s="32">
        <f t="shared" si="108"/>
        <v>2642.72</v>
      </c>
      <c r="AO413" s="32">
        <f t="shared" si="109"/>
        <v>7928.16</v>
      </c>
      <c r="AP413" s="32">
        <f t="shared" si="110"/>
        <v>4756.8959999999997</v>
      </c>
      <c r="AQ413" s="32">
        <v>3580.6</v>
      </c>
      <c r="AR413" s="32"/>
      <c r="AS413" s="74"/>
      <c r="AT413" s="32"/>
      <c r="AU413" s="32"/>
      <c r="AV413" s="32"/>
      <c r="AW413" s="32"/>
      <c r="AX413" s="32"/>
      <c r="AY413" s="76">
        <f t="shared" si="111"/>
        <v>328717.27840000001</v>
      </c>
      <c r="AZ413" s="78"/>
      <c r="BA413" s="7"/>
      <c r="BB413" s="7"/>
    </row>
    <row r="414" spans="1:54" s="59" customFormat="1" x14ac:dyDescent="0.2">
      <c r="A414" s="24">
        <f t="shared" si="113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72">
        <v>37123</v>
      </c>
      <c r="G414" s="24"/>
      <c r="H414" s="71">
        <v>30</v>
      </c>
      <c r="I414" s="24" t="s">
        <v>102</v>
      </c>
      <c r="J414" s="70" t="s">
        <v>138</v>
      </c>
      <c r="K414" s="73" t="s">
        <v>70</v>
      </c>
      <c r="L414" s="70" t="s">
        <v>117</v>
      </c>
      <c r="M414" s="74">
        <v>13651.5</v>
      </c>
      <c r="N414" s="32"/>
      <c r="O414" s="32">
        <f t="shared" si="98"/>
        <v>13651.5</v>
      </c>
      <c r="P414" s="74">
        <v>1091</v>
      </c>
      <c r="Q414" s="32"/>
      <c r="R414" s="32"/>
      <c r="S414" s="33">
        <f t="shared" si="99"/>
        <v>2389.0124999999998</v>
      </c>
      <c r="T414" s="32">
        <f t="shared" si="100"/>
        <v>409.54499999999996</v>
      </c>
      <c r="U414" s="75">
        <f t="shared" si="101"/>
        <v>1113.9624000000001</v>
      </c>
      <c r="V414" s="32">
        <f t="shared" si="102"/>
        <v>273.03000000000003</v>
      </c>
      <c r="W414" s="74">
        <v>4914.54</v>
      </c>
      <c r="X414" s="74">
        <v>472.66</v>
      </c>
      <c r="Y414" s="74">
        <v>64.3</v>
      </c>
      <c r="Z414" s="74">
        <v>675.9</v>
      </c>
      <c r="AA414" s="74">
        <v>0</v>
      </c>
      <c r="AB414" s="74">
        <v>0</v>
      </c>
      <c r="AC414" s="74">
        <v>0</v>
      </c>
      <c r="AD414" s="74">
        <v>0</v>
      </c>
      <c r="AE414" s="32">
        <v>0</v>
      </c>
      <c r="AF414" s="32">
        <f t="shared" si="103"/>
        <v>232.07550000000001</v>
      </c>
      <c r="AG414" s="32">
        <f t="shared" si="112"/>
        <v>6006.6600000000008</v>
      </c>
      <c r="AH414" s="32">
        <f t="shared" si="104"/>
        <v>15230.96</v>
      </c>
      <c r="AI414" s="32">
        <f t="shared" si="105"/>
        <v>31731.166666666668</v>
      </c>
      <c r="AJ414" s="32">
        <v>6825.75</v>
      </c>
      <c r="AK414" s="32">
        <f t="shared" si="106"/>
        <v>6825.75</v>
      </c>
      <c r="AL414" s="32">
        <v>876.2</v>
      </c>
      <c r="AM414" s="32">
        <f t="shared" si="107"/>
        <v>1903.87</v>
      </c>
      <c r="AN414" s="32">
        <f t="shared" si="108"/>
        <v>3173.1166666666668</v>
      </c>
      <c r="AO414" s="32">
        <f t="shared" si="109"/>
        <v>9519.35</v>
      </c>
      <c r="AP414" s="32">
        <f t="shared" si="110"/>
        <v>5711.61</v>
      </c>
      <c r="AQ414" s="32">
        <v>3580.6</v>
      </c>
      <c r="AR414" s="32"/>
      <c r="AS414" s="74"/>
      <c r="AT414" s="32"/>
      <c r="AU414" s="32"/>
      <c r="AV414" s="32"/>
      <c r="AW414" s="32"/>
      <c r="AX414" s="32"/>
      <c r="AY414" s="76">
        <f t="shared" si="111"/>
        <v>394835.33813333331</v>
      </c>
      <c r="AZ414" s="78"/>
      <c r="BA414" s="7"/>
      <c r="BB414" s="7"/>
    </row>
    <row r="415" spans="1:54" s="59" customFormat="1" x14ac:dyDescent="0.2">
      <c r="A415" s="24">
        <f t="shared" si="113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72">
        <v>37123</v>
      </c>
      <c r="G415" s="24"/>
      <c r="H415" s="71">
        <v>37</v>
      </c>
      <c r="I415" s="24" t="s">
        <v>102</v>
      </c>
      <c r="J415" s="70" t="s">
        <v>138</v>
      </c>
      <c r="K415" s="73" t="s">
        <v>70</v>
      </c>
      <c r="L415" s="70" t="s">
        <v>117</v>
      </c>
      <c r="M415" s="74">
        <v>16312.8</v>
      </c>
      <c r="N415" s="32"/>
      <c r="O415" s="32">
        <f t="shared" si="98"/>
        <v>16312.8</v>
      </c>
      <c r="P415" s="74">
        <v>1282.0999999999999</v>
      </c>
      <c r="Q415" s="32"/>
      <c r="R415" s="32"/>
      <c r="S415" s="33">
        <f t="shared" si="99"/>
        <v>2854.74</v>
      </c>
      <c r="T415" s="32">
        <f t="shared" si="100"/>
        <v>489.38399999999996</v>
      </c>
      <c r="U415" s="75">
        <f t="shared" si="101"/>
        <v>1331.124</v>
      </c>
      <c r="V415" s="32">
        <f t="shared" si="102"/>
        <v>326.25599999999997</v>
      </c>
      <c r="W415" s="74">
        <v>5872.6</v>
      </c>
      <c r="X415" s="74">
        <v>567.46</v>
      </c>
      <c r="Y415" s="74">
        <v>78.099999999999994</v>
      </c>
      <c r="Z415" s="74">
        <v>833.62</v>
      </c>
      <c r="AA415" s="74">
        <v>0</v>
      </c>
      <c r="AB415" s="74">
        <v>0</v>
      </c>
      <c r="AC415" s="74">
        <v>0</v>
      </c>
      <c r="AD415" s="74">
        <v>0</v>
      </c>
      <c r="AE415" s="32">
        <v>0</v>
      </c>
      <c r="AF415" s="32">
        <f t="shared" si="103"/>
        <v>277.31760000000003</v>
      </c>
      <c r="AG415" s="32">
        <f t="shared" si="112"/>
        <v>7177.6319999999996</v>
      </c>
      <c r="AH415" s="32">
        <f t="shared" si="104"/>
        <v>18202.288</v>
      </c>
      <c r="AI415" s="32">
        <f t="shared" si="105"/>
        <v>37921.433333333334</v>
      </c>
      <c r="AJ415" s="32">
        <v>8156.4</v>
      </c>
      <c r="AK415" s="32">
        <f t="shared" si="106"/>
        <v>8156.4</v>
      </c>
      <c r="AL415" s="32">
        <v>876.2</v>
      </c>
      <c r="AM415" s="32">
        <f t="shared" si="107"/>
        <v>2275.2860000000001</v>
      </c>
      <c r="AN415" s="32">
        <f t="shared" si="108"/>
        <v>3792.1433333333334</v>
      </c>
      <c r="AO415" s="32">
        <f t="shared" si="109"/>
        <v>11376.43</v>
      </c>
      <c r="AP415" s="32">
        <f t="shared" si="110"/>
        <v>6825.8580000000002</v>
      </c>
      <c r="AQ415" s="32">
        <v>3580.6</v>
      </c>
      <c r="AR415" s="32"/>
      <c r="AS415" s="74"/>
      <c r="AT415" s="32"/>
      <c r="AU415" s="32"/>
      <c r="AV415" s="32"/>
      <c r="AW415" s="32"/>
      <c r="AX415" s="32"/>
      <c r="AY415" s="76">
        <f t="shared" si="111"/>
        <v>471046.68986666668</v>
      </c>
      <c r="AZ415" s="78"/>
      <c r="BA415" s="7"/>
      <c r="BB415" s="7"/>
    </row>
    <row r="416" spans="1:54" s="59" customFormat="1" x14ac:dyDescent="0.2">
      <c r="A416" s="24">
        <f t="shared" si="113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72">
        <v>37487</v>
      </c>
      <c r="G416" s="24"/>
      <c r="H416" s="71">
        <v>23</v>
      </c>
      <c r="I416" s="24" t="s">
        <v>102</v>
      </c>
      <c r="J416" s="70" t="s">
        <v>133</v>
      </c>
      <c r="K416" s="73" t="s">
        <v>70</v>
      </c>
      <c r="L416" s="70" t="s">
        <v>117</v>
      </c>
      <c r="M416" s="74">
        <v>11924.7</v>
      </c>
      <c r="N416" s="32"/>
      <c r="O416" s="32">
        <f t="shared" si="98"/>
        <v>11924.7</v>
      </c>
      <c r="P416" s="74">
        <v>1172.9000000000001</v>
      </c>
      <c r="Q416" s="32"/>
      <c r="R416" s="32"/>
      <c r="S416" s="33">
        <f t="shared" si="99"/>
        <v>2086.8225000000002</v>
      </c>
      <c r="T416" s="32">
        <f t="shared" si="100"/>
        <v>357.74099999999999</v>
      </c>
      <c r="U416" s="75">
        <f t="shared" si="101"/>
        <v>958.74599999999998</v>
      </c>
      <c r="V416" s="32">
        <f t="shared" si="102"/>
        <v>238.49400000000003</v>
      </c>
      <c r="W416" s="74">
        <v>4054.4</v>
      </c>
      <c r="X416" s="74">
        <v>399.46</v>
      </c>
      <c r="Y416" s="74">
        <v>57.2</v>
      </c>
      <c r="Z416" s="74">
        <v>518.17999999999995</v>
      </c>
      <c r="AA416" s="74">
        <v>0</v>
      </c>
      <c r="AB416" s="74">
        <v>0</v>
      </c>
      <c r="AC416" s="74">
        <v>0</v>
      </c>
      <c r="AD416" s="74">
        <v>0</v>
      </c>
      <c r="AE416" s="32">
        <v>0</v>
      </c>
      <c r="AF416" s="32">
        <f t="shared" si="103"/>
        <v>202.71990000000002</v>
      </c>
      <c r="AG416" s="32">
        <f t="shared" si="112"/>
        <v>5246.8680000000004</v>
      </c>
      <c r="AH416" s="32">
        <f t="shared" si="104"/>
        <v>13102.848</v>
      </c>
      <c r="AI416" s="32">
        <f t="shared" si="105"/>
        <v>27297.599999999999</v>
      </c>
      <c r="AJ416" s="32">
        <v>5962.35</v>
      </c>
      <c r="AK416" s="32">
        <f t="shared" si="106"/>
        <v>5962.35</v>
      </c>
      <c r="AL416" s="32">
        <v>876.2</v>
      </c>
      <c r="AM416" s="32">
        <f t="shared" si="107"/>
        <v>1637.856</v>
      </c>
      <c r="AN416" s="32">
        <f t="shared" si="108"/>
        <v>2729.76</v>
      </c>
      <c r="AO416" s="32">
        <f t="shared" si="109"/>
        <v>8189.28</v>
      </c>
      <c r="AP416" s="32">
        <f t="shared" si="110"/>
        <v>4913.5680000000002</v>
      </c>
      <c r="AQ416" s="32">
        <v>3580.6</v>
      </c>
      <c r="AR416" s="32"/>
      <c r="AS416" s="74"/>
      <c r="AT416" s="32"/>
      <c r="AU416" s="32"/>
      <c r="AV416" s="32"/>
      <c r="AW416" s="32"/>
      <c r="AX416" s="32"/>
      <c r="AY416" s="76">
        <f t="shared" si="111"/>
        <v>343155.64080000005</v>
      </c>
      <c r="AZ416" s="78"/>
      <c r="BA416" s="7"/>
      <c r="BB416" s="7"/>
    </row>
    <row r="417" spans="1:54" s="59" customFormat="1" x14ac:dyDescent="0.2">
      <c r="A417" s="24">
        <f t="shared" si="113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72">
        <v>37662</v>
      </c>
      <c r="G417" s="24"/>
      <c r="H417" s="71">
        <v>29</v>
      </c>
      <c r="I417" s="24" t="s">
        <v>102</v>
      </c>
      <c r="J417" s="70" t="s">
        <v>139</v>
      </c>
      <c r="K417" s="73" t="s">
        <v>70</v>
      </c>
      <c r="L417" s="70" t="s">
        <v>117</v>
      </c>
      <c r="M417" s="74">
        <v>12447.3</v>
      </c>
      <c r="N417" s="32"/>
      <c r="O417" s="32">
        <f t="shared" si="98"/>
        <v>12447.3</v>
      </c>
      <c r="P417" s="74">
        <v>1336.7</v>
      </c>
      <c r="Q417" s="32"/>
      <c r="R417" s="32"/>
      <c r="S417" s="33">
        <f t="shared" si="99"/>
        <v>2178.2774999999997</v>
      </c>
      <c r="T417" s="32">
        <f t="shared" si="100"/>
        <v>373.41899999999998</v>
      </c>
      <c r="U417" s="75">
        <f t="shared" si="101"/>
        <v>985.82639999999992</v>
      </c>
      <c r="V417" s="32">
        <f t="shared" si="102"/>
        <v>248.946</v>
      </c>
      <c r="W417" s="74">
        <v>3983.14</v>
      </c>
      <c r="X417" s="74">
        <v>435.1</v>
      </c>
      <c r="Y417" s="74">
        <v>60.3</v>
      </c>
      <c r="Z417" s="74">
        <v>653.36</v>
      </c>
      <c r="AA417" s="74">
        <v>0</v>
      </c>
      <c r="AB417" s="74">
        <v>0</v>
      </c>
      <c r="AC417" s="74">
        <v>0</v>
      </c>
      <c r="AD417" s="74">
        <v>0</v>
      </c>
      <c r="AE417" s="32">
        <v>0</v>
      </c>
      <c r="AF417" s="32">
        <f t="shared" si="103"/>
        <v>211.60410000000002</v>
      </c>
      <c r="AG417" s="32">
        <f t="shared" si="112"/>
        <v>5476.8119999999999</v>
      </c>
      <c r="AH417" s="32">
        <f t="shared" si="104"/>
        <v>13492.431999999997</v>
      </c>
      <c r="AI417" s="32">
        <f t="shared" si="105"/>
        <v>28109.233333333326</v>
      </c>
      <c r="AJ417" s="32">
        <v>6223.65</v>
      </c>
      <c r="AK417" s="32">
        <f t="shared" si="106"/>
        <v>6223.65</v>
      </c>
      <c r="AL417" s="32">
        <v>876.2</v>
      </c>
      <c r="AM417" s="32">
        <f t="shared" si="107"/>
        <v>1686.5539999999996</v>
      </c>
      <c r="AN417" s="32">
        <f t="shared" si="108"/>
        <v>2810.9233333333327</v>
      </c>
      <c r="AO417" s="32">
        <f t="shared" si="109"/>
        <v>8432.7699999999986</v>
      </c>
      <c r="AP417" s="32">
        <f t="shared" si="110"/>
        <v>5059.6619999999984</v>
      </c>
      <c r="AQ417" s="32">
        <v>3580.6</v>
      </c>
      <c r="AR417" s="32"/>
      <c r="AS417" s="74"/>
      <c r="AT417" s="32"/>
      <c r="AU417" s="32"/>
      <c r="AV417" s="32"/>
      <c r="AW417" s="32"/>
      <c r="AX417" s="32"/>
      <c r="AY417" s="76">
        <f t="shared" si="111"/>
        <v>356940.16266666667</v>
      </c>
      <c r="AZ417" s="78"/>
      <c r="BA417" s="7"/>
      <c r="BB417" s="7"/>
    </row>
    <row r="418" spans="1:54" s="59" customFormat="1" x14ac:dyDescent="0.2">
      <c r="A418" s="24">
        <f t="shared" si="113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72">
        <v>37834</v>
      </c>
      <c r="G418" s="24"/>
      <c r="H418" s="71">
        <v>32</v>
      </c>
      <c r="I418" s="24" t="s">
        <v>102</v>
      </c>
      <c r="J418" s="70" t="s">
        <v>135</v>
      </c>
      <c r="K418" s="73" t="s">
        <v>70</v>
      </c>
      <c r="L418" s="70" t="s">
        <v>117</v>
      </c>
      <c r="M418" s="74">
        <v>16488</v>
      </c>
      <c r="N418" s="32"/>
      <c r="O418" s="32">
        <f t="shared" si="98"/>
        <v>16488</v>
      </c>
      <c r="P418" s="74">
        <v>1145.5999999999999</v>
      </c>
      <c r="Q418" s="32"/>
      <c r="R418" s="32"/>
      <c r="S418" s="33">
        <f t="shared" si="99"/>
        <v>2885.3999999999996</v>
      </c>
      <c r="T418" s="32">
        <f t="shared" si="100"/>
        <v>494.64</v>
      </c>
      <c r="U418" s="75">
        <f t="shared" si="101"/>
        <v>1305.8496</v>
      </c>
      <c r="V418" s="32">
        <f t="shared" si="102"/>
        <v>329.76</v>
      </c>
      <c r="W418" s="74">
        <v>5276.16</v>
      </c>
      <c r="X418" s="74">
        <v>546.86</v>
      </c>
      <c r="Y418" s="74">
        <v>78.260000000000005</v>
      </c>
      <c r="Z418" s="74">
        <v>720.96</v>
      </c>
      <c r="AA418" s="74">
        <v>0</v>
      </c>
      <c r="AB418" s="74">
        <v>0</v>
      </c>
      <c r="AC418" s="74">
        <v>0</v>
      </c>
      <c r="AD418" s="74">
        <v>0</v>
      </c>
      <c r="AE418" s="32">
        <v>0</v>
      </c>
      <c r="AF418" s="32">
        <f t="shared" si="103"/>
        <v>280.29599999999999</v>
      </c>
      <c r="AG418" s="32">
        <f t="shared" si="112"/>
        <v>7254.7199999999993</v>
      </c>
      <c r="AH418" s="32">
        <f t="shared" si="104"/>
        <v>17848.816000000003</v>
      </c>
      <c r="AI418" s="32">
        <f t="shared" si="105"/>
        <v>37185.03333333334</v>
      </c>
      <c r="AJ418" s="32">
        <v>8244</v>
      </c>
      <c r="AK418" s="32">
        <f t="shared" si="106"/>
        <v>8244</v>
      </c>
      <c r="AL418" s="32">
        <v>876.2</v>
      </c>
      <c r="AM418" s="32">
        <f t="shared" si="107"/>
        <v>2231.1020000000003</v>
      </c>
      <c r="AN418" s="32">
        <f t="shared" si="108"/>
        <v>3718.5033333333336</v>
      </c>
      <c r="AO418" s="32">
        <f t="shared" si="109"/>
        <v>11155.51</v>
      </c>
      <c r="AP418" s="32">
        <f t="shared" si="110"/>
        <v>6693.3060000000005</v>
      </c>
      <c r="AQ418" s="32">
        <v>3580.6</v>
      </c>
      <c r="AR418" s="32"/>
      <c r="AS418" s="74"/>
      <c r="AT418" s="32"/>
      <c r="AU418" s="32"/>
      <c r="AV418" s="32"/>
      <c r="AW418" s="32"/>
      <c r="AX418" s="32"/>
      <c r="AY418" s="76">
        <f t="shared" si="111"/>
        <v>461653.21786666662</v>
      </c>
      <c r="AZ418" s="78"/>
      <c r="BA418" s="7"/>
      <c r="BB418" s="7"/>
    </row>
    <row r="419" spans="1:54" s="59" customFormat="1" x14ac:dyDescent="0.2">
      <c r="A419" s="24">
        <f t="shared" si="113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72">
        <v>37834</v>
      </c>
      <c r="G419" s="24"/>
      <c r="H419" s="71">
        <v>16</v>
      </c>
      <c r="I419" s="24" t="s">
        <v>102</v>
      </c>
      <c r="J419" s="70" t="s">
        <v>108</v>
      </c>
      <c r="K419" s="73" t="s">
        <v>70</v>
      </c>
      <c r="L419" s="70" t="s">
        <v>117</v>
      </c>
      <c r="M419" s="74">
        <v>6632.7</v>
      </c>
      <c r="N419" s="32"/>
      <c r="O419" s="32">
        <f t="shared" si="98"/>
        <v>6632.7</v>
      </c>
      <c r="P419" s="74">
        <v>436.8</v>
      </c>
      <c r="Q419" s="32"/>
      <c r="R419" s="32"/>
      <c r="S419" s="33">
        <f t="shared" si="99"/>
        <v>1160.7224999999999</v>
      </c>
      <c r="T419" s="32">
        <f t="shared" si="100"/>
        <v>198.98099999999999</v>
      </c>
      <c r="U419" s="75">
        <f t="shared" si="101"/>
        <v>525.30959999999993</v>
      </c>
      <c r="V419" s="32">
        <f t="shared" si="102"/>
        <v>132.654</v>
      </c>
      <c r="W419" s="74">
        <v>2122.46</v>
      </c>
      <c r="X419" s="74">
        <v>230.4</v>
      </c>
      <c r="Y419" s="74">
        <v>34.4</v>
      </c>
      <c r="Z419" s="74">
        <v>360.48</v>
      </c>
      <c r="AA419" s="74">
        <v>0</v>
      </c>
      <c r="AB419" s="74">
        <v>0</v>
      </c>
      <c r="AC419" s="74">
        <v>0</v>
      </c>
      <c r="AD419" s="74">
        <v>0</v>
      </c>
      <c r="AE419" s="32">
        <v>0</v>
      </c>
      <c r="AF419" s="32">
        <f t="shared" si="103"/>
        <v>112.75590000000001</v>
      </c>
      <c r="AG419" s="32">
        <f t="shared" si="112"/>
        <v>2918.3879999999999</v>
      </c>
      <c r="AH419" s="32">
        <f t="shared" si="104"/>
        <v>7188.4480000000003</v>
      </c>
      <c r="AI419" s="32">
        <f t="shared" si="105"/>
        <v>14975.933333333332</v>
      </c>
      <c r="AJ419" s="32">
        <v>3316.35</v>
      </c>
      <c r="AK419" s="32">
        <f t="shared" si="106"/>
        <v>3316.35</v>
      </c>
      <c r="AL419" s="32">
        <v>876.2</v>
      </c>
      <c r="AM419" s="32">
        <f t="shared" si="107"/>
        <v>898.55600000000004</v>
      </c>
      <c r="AN419" s="32">
        <f t="shared" si="108"/>
        <v>1497.5933333333332</v>
      </c>
      <c r="AO419" s="32">
        <f t="shared" si="109"/>
        <v>4492.78</v>
      </c>
      <c r="AP419" s="32">
        <f t="shared" si="110"/>
        <v>2695.6680000000001</v>
      </c>
      <c r="AQ419" s="32">
        <v>2614.85</v>
      </c>
      <c r="AR419" s="32"/>
      <c r="AS419" s="74"/>
      <c r="AT419" s="32"/>
      <c r="AU419" s="32"/>
      <c r="AV419" s="32"/>
      <c r="AW419" s="32"/>
      <c r="AX419" s="32"/>
      <c r="AY419" s="76">
        <f t="shared" si="111"/>
        <v>188163.07266666665</v>
      </c>
      <c r="AZ419" s="78"/>
      <c r="BA419" s="7"/>
      <c r="BB419" s="7"/>
    </row>
    <row r="420" spans="1:54" s="59" customFormat="1" x14ac:dyDescent="0.2">
      <c r="A420" s="24">
        <f t="shared" si="113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72">
        <v>38018</v>
      </c>
      <c r="G420" s="24"/>
      <c r="H420" s="71">
        <v>22</v>
      </c>
      <c r="I420" s="24" t="s">
        <v>102</v>
      </c>
      <c r="J420" s="70" t="s">
        <v>137</v>
      </c>
      <c r="K420" s="73" t="s">
        <v>70</v>
      </c>
      <c r="L420" s="70" t="s">
        <v>117</v>
      </c>
      <c r="M420" s="74">
        <v>8822.7000000000007</v>
      </c>
      <c r="N420" s="32"/>
      <c r="O420" s="32">
        <f t="shared" si="98"/>
        <v>8822.7000000000007</v>
      </c>
      <c r="P420" s="74">
        <v>1145.5999999999999</v>
      </c>
      <c r="Q420" s="32"/>
      <c r="R420" s="32"/>
      <c r="S420" s="33">
        <f t="shared" si="99"/>
        <v>1543.9725000000001</v>
      </c>
      <c r="T420" s="32">
        <f t="shared" si="100"/>
        <v>264.68100000000004</v>
      </c>
      <c r="U420" s="75">
        <f t="shared" si="101"/>
        <v>688.1712</v>
      </c>
      <c r="V420" s="32">
        <f t="shared" si="102"/>
        <v>176.45400000000001</v>
      </c>
      <c r="W420" s="74">
        <v>2646.82</v>
      </c>
      <c r="X420" s="74">
        <v>313.7</v>
      </c>
      <c r="Y420" s="74">
        <v>42.26</v>
      </c>
      <c r="Z420" s="74">
        <v>495.66</v>
      </c>
      <c r="AA420" s="74">
        <v>0</v>
      </c>
      <c r="AB420" s="74">
        <v>0</v>
      </c>
      <c r="AC420" s="74">
        <v>0</v>
      </c>
      <c r="AD420" s="74">
        <v>0</v>
      </c>
      <c r="AE420" s="32">
        <v>1650.32</v>
      </c>
      <c r="AF420" s="32">
        <f t="shared" si="103"/>
        <v>149.98590000000002</v>
      </c>
      <c r="AG420" s="32">
        <f t="shared" si="112"/>
        <v>3881.9880000000003</v>
      </c>
      <c r="AH420" s="32">
        <f t="shared" si="104"/>
        <v>9426.5760000000009</v>
      </c>
      <c r="AI420" s="32">
        <f t="shared" si="105"/>
        <v>19638.700000000004</v>
      </c>
      <c r="AJ420" s="32">
        <v>4411.3500000000004</v>
      </c>
      <c r="AK420" s="32">
        <f t="shared" si="106"/>
        <v>4411.3500000000004</v>
      </c>
      <c r="AL420" s="32">
        <v>876.2</v>
      </c>
      <c r="AM420" s="32">
        <f t="shared" si="107"/>
        <v>1178.3220000000001</v>
      </c>
      <c r="AN420" s="32">
        <f t="shared" si="108"/>
        <v>1963.8700000000003</v>
      </c>
      <c r="AO420" s="32">
        <f t="shared" si="109"/>
        <v>5891.6100000000006</v>
      </c>
      <c r="AP420" s="32">
        <f t="shared" si="110"/>
        <v>3534.9660000000003</v>
      </c>
      <c r="AQ420" s="32">
        <v>3580.6</v>
      </c>
      <c r="AR420" s="32">
        <f>(M420+W420+X420)/30*30</f>
        <v>11783.220000000001</v>
      </c>
      <c r="AS420" s="74"/>
      <c r="AT420" s="32"/>
      <c r="AU420" s="32"/>
      <c r="AV420" s="32"/>
      <c r="AW420" s="32"/>
      <c r="AX420" s="32"/>
      <c r="AY420" s="76">
        <f t="shared" si="111"/>
        <v>285862.64720000001</v>
      </c>
      <c r="AZ420" s="78"/>
      <c r="BA420" s="7"/>
      <c r="BB420" s="7"/>
    </row>
    <row r="421" spans="1:54" s="59" customFormat="1" x14ac:dyDescent="0.2">
      <c r="A421" s="24">
        <f t="shared" si="113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72">
        <v>37135</v>
      </c>
      <c r="G421" s="24"/>
      <c r="H421" s="71">
        <v>40</v>
      </c>
      <c r="I421" s="24" t="s">
        <v>102</v>
      </c>
      <c r="J421" s="70" t="s">
        <v>103</v>
      </c>
      <c r="K421" s="73" t="s">
        <v>70</v>
      </c>
      <c r="L421" s="70" t="s">
        <v>117</v>
      </c>
      <c r="M421" s="74">
        <v>14658</v>
      </c>
      <c r="N421" s="32"/>
      <c r="O421" s="32">
        <f t="shared" si="98"/>
        <v>14658</v>
      </c>
      <c r="P421" s="74">
        <v>1092</v>
      </c>
      <c r="Q421" s="32"/>
      <c r="R421" s="32"/>
      <c r="S421" s="33">
        <f t="shared" si="99"/>
        <v>2565.1499999999996</v>
      </c>
      <c r="T421" s="32">
        <f t="shared" si="100"/>
        <v>439.74</v>
      </c>
      <c r="U421" s="75">
        <f t="shared" si="101"/>
        <v>1196.0928000000001</v>
      </c>
      <c r="V421" s="32">
        <f t="shared" si="102"/>
        <v>293.16000000000003</v>
      </c>
      <c r="W421" s="74">
        <v>5276.88</v>
      </c>
      <c r="X421" s="74">
        <v>528</v>
      </c>
      <c r="Y421" s="74">
        <v>76</v>
      </c>
      <c r="Z421" s="74">
        <v>901.2</v>
      </c>
      <c r="AA421" s="74">
        <v>0</v>
      </c>
      <c r="AB421" s="74">
        <v>0</v>
      </c>
      <c r="AC421" s="74">
        <v>0</v>
      </c>
      <c r="AD421" s="74">
        <v>0</v>
      </c>
      <c r="AE421" s="32">
        <v>0</v>
      </c>
      <c r="AF421" s="32">
        <f t="shared" si="103"/>
        <v>249.18600000000001</v>
      </c>
      <c r="AG421" s="32">
        <f t="shared" si="112"/>
        <v>6449.52</v>
      </c>
      <c r="AH421" s="32">
        <f t="shared" si="104"/>
        <v>16370.304</v>
      </c>
      <c r="AI421" s="32">
        <f t="shared" si="105"/>
        <v>34104.800000000003</v>
      </c>
      <c r="AJ421" s="32">
        <v>7329</v>
      </c>
      <c r="AK421" s="32">
        <f t="shared" si="106"/>
        <v>7329</v>
      </c>
      <c r="AL421" s="32">
        <v>876.2</v>
      </c>
      <c r="AM421" s="32">
        <f t="shared" si="107"/>
        <v>2046.288</v>
      </c>
      <c r="AN421" s="32">
        <f t="shared" si="108"/>
        <v>3410.48</v>
      </c>
      <c r="AO421" s="32">
        <f t="shared" si="109"/>
        <v>10231.44</v>
      </c>
      <c r="AP421" s="32">
        <f t="shared" si="110"/>
        <v>6138.8639999999996</v>
      </c>
      <c r="AQ421" s="32">
        <v>6139.45</v>
      </c>
      <c r="AR421" s="32"/>
      <c r="AS421" s="74"/>
      <c r="AT421" s="32"/>
      <c r="AU421" s="32"/>
      <c r="AV421" s="32"/>
      <c r="AW421" s="32"/>
      <c r="AX421" s="32"/>
      <c r="AY421" s="76">
        <f t="shared" si="111"/>
        <v>427730.25160000008</v>
      </c>
      <c r="AZ421" s="78"/>
      <c r="BA421" s="7"/>
      <c r="BB421" s="7"/>
    </row>
    <row r="422" spans="1:54" s="59" customFormat="1" x14ac:dyDescent="0.2">
      <c r="A422" s="24">
        <f t="shared" si="113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72">
        <v>38399</v>
      </c>
      <c r="G422" s="24"/>
      <c r="H422" s="71">
        <v>40</v>
      </c>
      <c r="I422" s="24" t="s">
        <v>102</v>
      </c>
      <c r="J422" s="70" t="s">
        <v>132</v>
      </c>
      <c r="K422" s="73" t="s">
        <v>70</v>
      </c>
      <c r="L422" s="70" t="s">
        <v>117</v>
      </c>
      <c r="M422" s="74">
        <v>15799.2</v>
      </c>
      <c r="N422" s="32"/>
      <c r="O422" s="32">
        <f t="shared" si="98"/>
        <v>15799.2</v>
      </c>
      <c r="P422" s="74">
        <v>1364</v>
      </c>
      <c r="Q422" s="32"/>
      <c r="R422" s="32"/>
      <c r="S422" s="33">
        <f t="shared" si="99"/>
        <v>2764.86</v>
      </c>
      <c r="T422" s="32">
        <f t="shared" si="100"/>
        <v>473.976</v>
      </c>
      <c r="U422" s="75">
        <f t="shared" si="101"/>
        <v>1213.3788</v>
      </c>
      <c r="V422" s="32">
        <f t="shared" si="102"/>
        <v>315.98400000000004</v>
      </c>
      <c r="W422" s="74">
        <v>4423.78</v>
      </c>
      <c r="X422" s="74">
        <v>562.94000000000005</v>
      </c>
      <c r="Y422" s="74">
        <v>76.540000000000006</v>
      </c>
      <c r="Z422" s="74">
        <v>901.2</v>
      </c>
      <c r="AA422" s="74">
        <v>0</v>
      </c>
      <c r="AB422" s="74">
        <v>0</v>
      </c>
      <c r="AC422" s="74">
        <v>0</v>
      </c>
      <c r="AD422" s="74">
        <v>0</v>
      </c>
      <c r="AE422" s="32">
        <v>0</v>
      </c>
      <c r="AF422" s="32">
        <f t="shared" si="103"/>
        <v>268.58640000000003</v>
      </c>
      <c r="AG422" s="32">
        <f t="shared" si="112"/>
        <v>6951.648000000001</v>
      </c>
      <c r="AH422" s="32">
        <f t="shared" si="104"/>
        <v>16628.735999999997</v>
      </c>
      <c r="AI422" s="32">
        <f t="shared" si="105"/>
        <v>34643.199999999997</v>
      </c>
      <c r="AJ422" s="32">
        <v>7899.6</v>
      </c>
      <c r="AK422" s="32">
        <f t="shared" si="106"/>
        <v>7899.5999999999995</v>
      </c>
      <c r="AL422" s="32">
        <v>876.2</v>
      </c>
      <c r="AM422" s="32">
        <f t="shared" si="107"/>
        <v>2078.5919999999996</v>
      </c>
      <c r="AN422" s="32">
        <f t="shared" si="108"/>
        <v>3464.3199999999997</v>
      </c>
      <c r="AO422" s="32">
        <f t="shared" si="109"/>
        <v>10392.959999999999</v>
      </c>
      <c r="AP422" s="32">
        <f t="shared" si="110"/>
        <v>6235.7759999999989</v>
      </c>
      <c r="AQ422" s="32">
        <v>6139.45</v>
      </c>
      <c r="AR422" s="32"/>
      <c r="AS422" s="74"/>
      <c r="AT422" s="32"/>
      <c r="AU422" s="32"/>
      <c r="AV422" s="32"/>
      <c r="AW422" s="32"/>
      <c r="AX422" s="32"/>
      <c r="AY422" s="76">
        <f t="shared" si="111"/>
        <v>441183.42439999996</v>
      </c>
      <c r="AZ422" s="78"/>
      <c r="BA422" s="7"/>
      <c r="BB422" s="7"/>
    </row>
    <row r="423" spans="1:54" s="59" customFormat="1" x14ac:dyDescent="0.2">
      <c r="A423" s="24">
        <f t="shared" si="113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72">
        <v>38580</v>
      </c>
      <c r="G423" s="24"/>
      <c r="H423" s="71">
        <v>32</v>
      </c>
      <c r="I423" s="24" t="s">
        <v>102</v>
      </c>
      <c r="J423" s="70" t="s">
        <v>137</v>
      </c>
      <c r="K423" s="73" t="s">
        <v>70</v>
      </c>
      <c r="L423" s="70" t="s">
        <v>117</v>
      </c>
      <c r="M423" s="74">
        <v>12487.2</v>
      </c>
      <c r="N423" s="32"/>
      <c r="O423" s="32">
        <f t="shared" si="98"/>
        <v>12487.2</v>
      </c>
      <c r="P423" s="74">
        <v>1418.6</v>
      </c>
      <c r="Q423" s="32"/>
      <c r="R423" s="32"/>
      <c r="S423" s="33">
        <f t="shared" si="99"/>
        <v>2185.2599999999998</v>
      </c>
      <c r="T423" s="32">
        <f t="shared" si="100"/>
        <v>374.61599999999999</v>
      </c>
      <c r="U423" s="75">
        <f t="shared" si="101"/>
        <v>959.0172</v>
      </c>
      <c r="V423" s="32">
        <f t="shared" si="102"/>
        <v>249.74400000000003</v>
      </c>
      <c r="W423" s="74">
        <v>3496.42</v>
      </c>
      <c r="X423" s="74">
        <v>445.7</v>
      </c>
      <c r="Y423" s="74">
        <v>61.26</v>
      </c>
      <c r="Z423" s="74">
        <v>720.96</v>
      </c>
      <c r="AA423" s="74">
        <v>0</v>
      </c>
      <c r="AB423" s="74">
        <v>0</v>
      </c>
      <c r="AC423" s="74">
        <v>0</v>
      </c>
      <c r="AD423" s="74">
        <v>1888</v>
      </c>
      <c r="AE423" s="32">
        <v>0</v>
      </c>
      <c r="AF423" s="32">
        <f t="shared" si="103"/>
        <v>212.28240000000002</v>
      </c>
      <c r="AG423" s="32">
        <f t="shared" si="112"/>
        <v>5494.3680000000004</v>
      </c>
      <c r="AH423" s="32">
        <f t="shared" si="104"/>
        <v>13143.456</v>
      </c>
      <c r="AI423" s="32">
        <f t="shared" si="105"/>
        <v>27382.2</v>
      </c>
      <c r="AJ423" s="32">
        <v>6243.6</v>
      </c>
      <c r="AK423" s="32">
        <f t="shared" si="106"/>
        <v>6243.6</v>
      </c>
      <c r="AL423" s="32">
        <v>876.2</v>
      </c>
      <c r="AM423" s="32">
        <f t="shared" si="107"/>
        <v>1642.932</v>
      </c>
      <c r="AN423" s="32">
        <f t="shared" si="108"/>
        <v>2738.2200000000003</v>
      </c>
      <c r="AO423" s="32">
        <f t="shared" si="109"/>
        <v>8214.66</v>
      </c>
      <c r="AP423" s="32">
        <f t="shared" si="110"/>
        <v>4928.7960000000003</v>
      </c>
      <c r="AQ423" s="32">
        <v>3580.6</v>
      </c>
      <c r="AR423" s="32"/>
      <c r="AS423" s="74"/>
      <c r="AT423" s="32"/>
      <c r="AU423" s="32"/>
      <c r="AV423" s="32"/>
      <c r="AW423" s="32"/>
      <c r="AX423" s="32"/>
      <c r="AY423" s="76">
        <f t="shared" si="111"/>
        <v>374477.34719999996</v>
      </c>
      <c r="AZ423" s="78"/>
      <c r="BA423" s="7"/>
      <c r="BB423" s="7"/>
    </row>
    <row r="424" spans="1:54" s="59" customFormat="1" x14ac:dyDescent="0.2">
      <c r="A424" s="24">
        <f t="shared" si="113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72">
        <v>38580</v>
      </c>
      <c r="G424" s="24"/>
      <c r="H424" s="71">
        <v>40</v>
      </c>
      <c r="I424" s="24" t="s">
        <v>102</v>
      </c>
      <c r="J424" s="70" t="s">
        <v>103</v>
      </c>
      <c r="K424" s="73" t="s">
        <v>70</v>
      </c>
      <c r="L424" s="70" t="s">
        <v>117</v>
      </c>
      <c r="M424" s="74">
        <v>14658</v>
      </c>
      <c r="N424" s="32"/>
      <c r="O424" s="32">
        <f t="shared" si="98"/>
        <v>14658</v>
      </c>
      <c r="P424" s="74">
        <v>1092</v>
      </c>
      <c r="Q424" s="32"/>
      <c r="R424" s="32"/>
      <c r="S424" s="33">
        <f t="shared" si="99"/>
        <v>2565.1499999999996</v>
      </c>
      <c r="T424" s="32">
        <f t="shared" si="100"/>
        <v>439.74</v>
      </c>
      <c r="U424" s="75">
        <f t="shared" si="101"/>
        <v>1125.7343999999998</v>
      </c>
      <c r="V424" s="32">
        <f t="shared" si="102"/>
        <v>293.16000000000003</v>
      </c>
      <c r="W424" s="74">
        <v>4104.24</v>
      </c>
      <c r="X424" s="74">
        <v>528</v>
      </c>
      <c r="Y424" s="74">
        <v>76</v>
      </c>
      <c r="Z424" s="74">
        <v>901.2</v>
      </c>
      <c r="AA424" s="74">
        <v>0</v>
      </c>
      <c r="AB424" s="74">
        <v>0</v>
      </c>
      <c r="AC424" s="74">
        <v>0</v>
      </c>
      <c r="AD424" s="74">
        <v>0</v>
      </c>
      <c r="AE424" s="32">
        <v>0</v>
      </c>
      <c r="AF424" s="32">
        <f t="shared" si="103"/>
        <v>249.18600000000001</v>
      </c>
      <c r="AG424" s="32">
        <f t="shared" si="112"/>
        <v>6449.52</v>
      </c>
      <c r="AH424" s="32">
        <f t="shared" si="104"/>
        <v>15432.191999999999</v>
      </c>
      <c r="AI424" s="32">
        <f t="shared" si="105"/>
        <v>32150.399999999998</v>
      </c>
      <c r="AJ424" s="32">
        <v>7329</v>
      </c>
      <c r="AK424" s="32">
        <f t="shared" si="106"/>
        <v>7329</v>
      </c>
      <c r="AL424" s="32">
        <v>876.2</v>
      </c>
      <c r="AM424" s="32">
        <f t="shared" si="107"/>
        <v>1929.0239999999999</v>
      </c>
      <c r="AN424" s="32">
        <f t="shared" si="108"/>
        <v>3215.0399999999995</v>
      </c>
      <c r="AO424" s="32">
        <f t="shared" si="109"/>
        <v>9645.119999999999</v>
      </c>
      <c r="AP424" s="32">
        <f t="shared" si="110"/>
        <v>5787.0719999999992</v>
      </c>
      <c r="AQ424" s="32">
        <v>6139.45</v>
      </c>
      <c r="AR424" s="32"/>
      <c r="AS424" s="74"/>
      <c r="AT424" s="32"/>
      <c r="AU424" s="32"/>
      <c r="AV424" s="32"/>
      <c r="AW424" s="32"/>
      <c r="AX424" s="32"/>
      <c r="AY424" s="76">
        <f t="shared" si="111"/>
        <v>408670.94280000002</v>
      </c>
      <c r="AZ424" s="78"/>
      <c r="BA424" s="7"/>
      <c r="BB424" s="7"/>
    </row>
    <row r="425" spans="1:54" s="59" customFormat="1" x14ac:dyDescent="0.2">
      <c r="A425" s="24">
        <f t="shared" si="113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72">
        <v>38580</v>
      </c>
      <c r="G425" s="24"/>
      <c r="H425" s="71">
        <v>38</v>
      </c>
      <c r="I425" s="24" t="s">
        <v>102</v>
      </c>
      <c r="J425" s="70" t="s">
        <v>137</v>
      </c>
      <c r="K425" s="73" t="s">
        <v>70</v>
      </c>
      <c r="L425" s="70" t="s">
        <v>117</v>
      </c>
      <c r="M425" s="74">
        <v>14685.9</v>
      </c>
      <c r="N425" s="32"/>
      <c r="O425" s="32">
        <f t="shared" si="98"/>
        <v>14685.9</v>
      </c>
      <c r="P425" s="74">
        <v>1582.4</v>
      </c>
      <c r="Q425" s="32"/>
      <c r="R425" s="32"/>
      <c r="S425" s="33">
        <f t="shared" si="99"/>
        <v>2570.0324999999998</v>
      </c>
      <c r="T425" s="32">
        <f t="shared" si="100"/>
        <v>440.577</v>
      </c>
      <c r="U425" s="75">
        <f t="shared" si="101"/>
        <v>1127.8775999999998</v>
      </c>
      <c r="V425" s="32">
        <f t="shared" si="102"/>
        <v>293.71800000000002</v>
      </c>
      <c r="W425" s="74">
        <v>4112.0600000000004</v>
      </c>
      <c r="X425" s="74">
        <v>524.9</v>
      </c>
      <c r="Y425" s="74">
        <v>72.66</v>
      </c>
      <c r="Z425" s="74">
        <v>856.14</v>
      </c>
      <c r="AA425" s="74">
        <v>0</v>
      </c>
      <c r="AB425" s="74">
        <v>0</v>
      </c>
      <c r="AC425" s="74">
        <v>0</v>
      </c>
      <c r="AD425" s="74">
        <v>0</v>
      </c>
      <c r="AE425" s="32">
        <v>0</v>
      </c>
      <c r="AF425" s="32">
        <f t="shared" si="103"/>
        <v>249.66030000000001</v>
      </c>
      <c r="AG425" s="32">
        <f t="shared" si="112"/>
        <v>6461.7960000000003</v>
      </c>
      <c r="AH425" s="32">
        <f t="shared" si="104"/>
        <v>15458.288</v>
      </c>
      <c r="AI425" s="32">
        <f t="shared" si="105"/>
        <v>32204.766666666666</v>
      </c>
      <c r="AJ425" s="32">
        <v>7342.95</v>
      </c>
      <c r="AK425" s="32">
        <f t="shared" si="106"/>
        <v>7342.95</v>
      </c>
      <c r="AL425" s="32">
        <v>876.2</v>
      </c>
      <c r="AM425" s="32">
        <f t="shared" si="107"/>
        <v>1932.2860000000001</v>
      </c>
      <c r="AN425" s="32">
        <f t="shared" si="108"/>
        <v>3220.4766666666665</v>
      </c>
      <c r="AO425" s="32">
        <f t="shared" si="109"/>
        <v>9661.43</v>
      </c>
      <c r="AP425" s="32">
        <f t="shared" si="110"/>
        <v>5796.8580000000002</v>
      </c>
      <c r="AQ425" s="32">
        <v>3580.6</v>
      </c>
      <c r="AR425" s="32"/>
      <c r="AS425" s="74"/>
      <c r="AT425" s="32"/>
      <c r="AU425" s="32"/>
      <c r="AV425" s="32"/>
      <c r="AW425" s="32"/>
      <c r="AX425" s="32"/>
      <c r="AY425" s="76">
        <f t="shared" si="111"/>
        <v>412069.70613333338</v>
      </c>
      <c r="AZ425" s="78"/>
      <c r="BA425" s="7"/>
      <c r="BB425" s="7"/>
    </row>
    <row r="426" spans="1:54" s="59" customFormat="1" x14ac:dyDescent="0.2">
      <c r="A426" s="24">
        <f t="shared" si="113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72">
        <v>38586</v>
      </c>
      <c r="G426" s="24"/>
      <c r="H426" s="71">
        <v>40</v>
      </c>
      <c r="I426" s="24" t="s">
        <v>102</v>
      </c>
      <c r="J426" s="70" t="s">
        <v>132</v>
      </c>
      <c r="K426" s="73" t="s">
        <v>70</v>
      </c>
      <c r="L426" s="70" t="s">
        <v>117</v>
      </c>
      <c r="M426" s="74">
        <v>15799.2</v>
      </c>
      <c r="N426" s="32"/>
      <c r="O426" s="32">
        <f t="shared" si="98"/>
        <v>15799.2</v>
      </c>
      <c r="P426" s="74">
        <v>1364</v>
      </c>
      <c r="Q426" s="32"/>
      <c r="R426" s="32"/>
      <c r="S426" s="33">
        <f t="shared" si="99"/>
        <v>2764.86</v>
      </c>
      <c r="T426" s="32">
        <f t="shared" si="100"/>
        <v>473.976</v>
      </c>
      <c r="U426" s="75">
        <f t="shared" si="101"/>
        <v>1213.3788</v>
      </c>
      <c r="V426" s="32">
        <f t="shared" si="102"/>
        <v>315.98400000000004</v>
      </c>
      <c r="W426" s="74">
        <v>4423.78</v>
      </c>
      <c r="X426" s="74">
        <v>562.96</v>
      </c>
      <c r="Y426" s="74">
        <v>76.56</v>
      </c>
      <c r="Z426" s="74">
        <v>901.2</v>
      </c>
      <c r="AA426" s="74">
        <v>0</v>
      </c>
      <c r="AB426" s="74">
        <v>0</v>
      </c>
      <c r="AC426" s="74">
        <v>0</v>
      </c>
      <c r="AD426" s="74">
        <v>0</v>
      </c>
      <c r="AE426" s="32">
        <v>3156.8</v>
      </c>
      <c r="AF426" s="32">
        <f t="shared" si="103"/>
        <v>268.58640000000003</v>
      </c>
      <c r="AG426" s="32">
        <f t="shared" si="112"/>
        <v>6951.648000000001</v>
      </c>
      <c r="AH426" s="32">
        <f t="shared" si="104"/>
        <v>16628.752</v>
      </c>
      <c r="AI426" s="32">
        <f t="shared" si="105"/>
        <v>34643.23333333333</v>
      </c>
      <c r="AJ426" s="32">
        <v>7899.6</v>
      </c>
      <c r="AK426" s="32">
        <f t="shared" si="106"/>
        <v>7899.5999999999995</v>
      </c>
      <c r="AL426" s="32">
        <v>876.2</v>
      </c>
      <c r="AM426" s="32">
        <f t="shared" si="107"/>
        <v>2078.5940000000001</v>
      </c>
      <c r="AN426" s="32">
        <f t="shared" si="108"/>
        <v>3464.3233333333328</v>
      </c>
      <c r="AO426" s="32">
        <f t="shared" si="109"/>
        <v>10392.969999999999</v>
      </c>
      <c r="AP426" s="32">
        <f t="shared" si="110"/>
        <v>6235.7819999999992</v>
      </c>
      <c r="AQ426" s="32">
        <v>6139.45</v>
      </c>
      <c r="AR426" s="32"/>
      <c r="AS426" s="74"/>
      <c r="AT426" s="32"/>
      <c r="AU426" s="32"/>
      <c r="AV426" s="32"/>
      <c r="AW426" s="32"/>
      <c r="AX426" s="32"/>
      <c r="AY426" s="76">
        <f t="shared" si="111"/>
        <v>479065.57506666664</v>
      </c>
      <c r="AZ426" s="78"/>
      <c r="BA426" s="7"/>
      <c r="BB426" s="7"/>
    </row>
    <row r="427" spans="1:54" s="59" customFormat="1" x14ac:dyDescent="0.2">
      <c r="A427" s="24">
        <f t="shared" si="113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72">
        <v>38596</v>
      </c>
      <c r="G427" s="24"/>
      <c r="H427" s="71">
        <v>12</v>
      </c>
      <c r="I427" s="24" t="s">
        <v>102</v>
      </c>
      <c r="J427" s="70" t="s">
        <v>103</v>
      </c>
      <c r="K427" s="73" t="s">
        <v>70</v>
      </c>
      <c r="L427" s="70" t="s">
        <v>117</v>
      </c>
      <c r="M427" s="74">
        <v>4397.3999999999996</v>
      </c>
      <c r="N427" s="32"/>
      <c r="O427" s="32">
        <f t="shared" si="98"/>
        <v>4397.3999999999996</v>
      </c>
      <c r="P427" s="74">
        <v>327.60000000000002</v>
      </c>
      <c r="Q427" s="32"/>
      <c r="R427" s="32"/>
      <c r="S427" s="33">
        <f t="shared" si="99"/>
        <v>769.54499999999985</v>
      </c>
      <c r="T427" s="32">
        <f t="shared" si="100"/>
        <v>131.922</v>
      </c>
      <c r="U427" s="75">
        <f t="shared" si="101"/>
        <v>337.72079999999994</v>
      </c>
      <c r="V427" s="32">
        <f t="shared" si="102"/>
        <v>87.947999999999993</v>
      </c>
      <c r="W427" s="74">
        <v>1231.28</v>
      </c>
      <c r="X427" s="74">
        <v>158.4</v>
      </c>
      <c r="Y427" s="74">
        <v>22.8</v>
      </c>
      <c r="Z427" s="74">
        <v>270.36</v>
      </c>
      <c r="AA427" s="74">
        <v>0</v>
      </c>
      <c r="AB427" s="74">
        <v>0</v>
      </c>
      <c r="AC427" s="74">
        <v>0</v>
      </c>
      <c r="AD427" s="74">
        <v>0</v>
      </c>
      <c r="AE427" s="32">
        <v>0</v>
      </c>
      <c r="AF427" s="32">
        <f t="shared" si="103"/>
        <v>74.755799999999994</v>
      </c>
      <c r="AG427" s="32">
        <f t="shared" si="112"/>
        <v>1934.8559999999998</v>
      </c>
      <c r="AH427" s="32">
        <f t="shared" si="104"/>
        <v>4629.6639999999998</v>
      </c>
      <c r="AI427" s="32">
        <f t="shared" si="105"/>
        <v>9645.1333333333332</v>
      </c>
      <c r="AJ427" s="32">
        <v>2198.6999999999998</v>
      </c>
      <c r="AK427" s="32">
        <f t="shared" si="106"/>
        <v>2198.6999999999998</v>
      </c>
      <c r="AL427" s="32">
        <v>876.2</v>
      </c>
      <c r="AM427" s="32">
        <f t="shared" si="107"/>
        <v>578.70799999999997</v>
      </c>
      <c r="AN427" s="32">
        <f t="shared" si="108"/>
        <v>964.51333333333321</v>
      </c>
      <c r="AO427" s="32">
        <f t="shared" si="109"/>
        <v>2893.5399999999995</v>
      </c>
      <c r="AP427" s="32">
        <f t="shared" si="110"/>
        <v>1736.1239999999998</v>
      </c>
      <c r="AQ427" s="32">
        <v>2614.85</v>
      </c>
      <c r="AR427" s="32"/>
      <c r="AS427" s="74"/>
      <c r="AT427" s="32"/>
      <c r="AU427" s="32"/>
      <c r="AV427" s="32"/>
      <c r="AW427" s="32"/>
      <c r="AX427" s="32"/>
      <c r="AY427" s="76">
        <f t="shared" si="111"/>
        <v>123987.76786666666</v>
      </c>
      <c r="AZ427" s="78"/>
      <c r="BA427" s="7"/>
      <c r="BB427" s="7"/>
    </row>
    <row r="428" spans="1:54" s="59" customFormat="1" x14ac:dyDescent="0.2">
      <c r="A428" s="24">
        <f t="shared" si="113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72">
        <v>38762</v>
      </c>
      <c r="G428" s="24"/>
      <c r="H428" s="71">
        <v>30</v>
      </c>
      <c r="I428" s="24" t="s">
        <v>102</v>
      </c>
      <c r="J428" s="70" t="s">
        <v>132</v>
      </c>
      <c r="K428" s="73" t="s">
        <v>70</v>
      </c>
      <c r="L428" s="70" t="s">
        <v>117</v>
      </c>
      <c r="M428" s="74">
        <v>12134.7</v>
      </c>
      <c r="N428" s="32"/>
      <c r="O428" s="32">
        <f t="shared" si="98"/>
        <v>12134.7</v>
      </c>
      <c r="P428" s="74">
        <v>1091</v>
      </c>
      <c r="Q428" s="32"/>
      <c r="R428" s="32"/>
      <c r="S428" s="33">
        <f t="shared" si="99"/>
        <v>2123.5725000000002</v>
      </c>
      <c r="T428" s="32">
        <f t="shared" si="100"/>
        <v>364.041</v>
      </c>
      <c r="U428" s="75">
        <f t="shared" si="101"/>
        <v>917.38319999999999</v>
      </c>
      <c r="V428" s="32">
        <f t="shared" si="102"/>
        <v>242.69400000000002</v>
      </c>
      <c r="W428" s="74">
        <v>3155.02</v>
      </c>
      <c r="X428" s="74">
        <v>430.96</v>
      </c>
      <c r="Y428" s="74">
        <v>57.56</v>
      </c>
      <c r="Z428" s="74">
        <v>675.9</v>
      </c>
      <c r="AA428" s="74">
        <v>0</v>
      </c>
      <c r="AB428" s="74">
        <v>0</v>
      </c>
      <c r="AC428" s="74">
        <v>0</v>
      </c>
      <c r="AD428" s="74">
        <v>0</v>
      </c>
      <c r="AE428" s="32">
        <v>0</v>
      </c>
      <c r="AF428" s="32">
        <f t="shared" si="103"/>
        <v>206.28990000000002</v>
      </c>
      <c r="AG428" s="32">
        <f t="shared" si="112"/>
        <v>5339.268</v>
      </c>
      <c r="AH428" s="32">
        <f t="shared" si="104"/>
        <v>12576.543999999998</v>
      </c>
      <c r="AI428" s="32">
        <f t="shared" si="105"/>
        <v>26201.133333333331</v>
      </c>
      <c r="AJ428" s="32">
        <v>6067.35</v>
      </c>
      <c r="AK428" s="32">
        <f t="shared" si="106"/>
        <v>6067.35</v>
      </c>
      <c r="AL428" s="32">
        <v>876.2</v>
      </c>
      <c r="AM428" s="32">
        <f t="shared" si="107"/>
        <v>1572.0679999999998</v>
      </c>
      <c r="AN428" s="32">
        <f t="shared" si="108"/>
        <v>2620.1133333333332</v>
      </c>
      <c r="AO428" s="32">
        <f t="shared" si="109"/>
        <v>7860.3399999999992</v>
      </c>
      <c r="AP428" s="32">
        <f t="shared" si="110"/>
        <v>4716.2039999999997</v>
      </c>
      <c r="AQ428" s="32">
        <v>3580.6</v>
      </c>
      <c r="AR428" s="32"/>
      <c r="AS428" s="74"/>
      <c r="AT428" s="32"/>
      <c r="AU428" s="32"/>
      <c r="AV428" s="32"/>
      <c r="AW428" s="32"/>
      <c r="AX428" s="32"/>
      <c r="AY428" s="76">
        <f t="shared" si="111"/>
        <v>334266.6178666667</v>
      </c>
      <c r="AZ428" s="78"/>
      <c r="BA428" s="7"/>
      <c r="BB428" s="7"/>
    </row>
    <row r="429" spans="1:54" s="59" customFormat="1" x14ac:dyDescent="0.2">
      <c r="A429" s="24">
        <f t="shared" si="113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72">
        <v>38762</v>
      </c>
      <c r="G429" s="24"/>
      <c r="H429" s="71">
        <v>24</v>
      </c>
      <c r="I429" s="24" t="s">
        <v>102</v>
      </c>
      <c r="J429" s="70" t="s">
        <v>137</v>
      </c>
      <c r="K429" s="73" t="s">
        <v>70</v>
      </c>
      <c r="L429" s="70" t="s">
        <v>117</v>
      </c>
      <c r="M429" s="74">
        <v>9555.6</v>
      </c>
      <c r="N429" s="32"/>
      <c r="O429" s="32">
        <f t="shared" si="98"/>
        <v>9555.6</v>
      </c>
      <c r="P429" s="74">
        <v>1200.2</v>
      </c>
      <c r="Q429" s="32"/>
      <c r="R429" s="32"/>
      <c r="S429" s="33">
        <f t="shared" si="99"/>
        <v>1672.23</v>
      </c>
      <c r="T429" s="32">
        <f t="shared" si="100"/>
        <v>286.66800000000001</v>
      </c>
      <c r="U429" s="75">
        <f t="shared" si="101"/>
        <v>722.4036000000001</v>
      </c>
      <c r="V429" s="32">
        <f t="shared" si="102"/>
        <v>191.11200000000002</v>
      </c>
      <c r="W429" s="74">
        <v>2484.46</v>
      </c>
      <c r="X429" s="74">
        <v>340.1</v>
      </c>
      <c r="Y429" s="74">
        <v>46.06</v>
      </c>
      <c r="Z429" s="74">
        <v>540.72</v>
      </c>
      <c r="AA429" s="74">
        <v>0</v>
      </c>
      <c r="AB429" s="74">
        <v>0</v>
      </c>
      <c r="AC429" s="74">
        <v>0</v>
      </c>
      <c r="AD429" s="74">
        <v>0</v>
      </c>
      <c r="AE429" s="32">
        <v>0</v>
      </c>
      <c r="AF429" s="32">
        <f t="shared" si="103"/>
        <v>162.44520000000003</v>
      </c>
      <c r="AG429" s="32">
        <f t="shared" si="112"/>
        <v>4204.4640000000009</v>
      </c>
      <c r="AH429" s="32">
        <f t="shared" si="104"/>
        <v>9904.1280000000024</v>
      </c>
      <c r="AI429" s="32">
        <f t="shared" si="105"/>
        <v>20633.600000000006</v>
      </c>
      <c r="AJ429" s="32">
        <v>4777.8</v>
      </c>
      <c r="AK429" s="32">
        <f t="shared" si="106"/>
        <v>4777.8</v>
      </c>
      <c r="AL429" s="32">
        <v>876.2</v>
      </c>
      <c r="AM429" s="32">
        <f t="shared" si="107"/>
        <v>1238.0160000000003</v>
      </c>
      <c r="AN429" s="32">
        <f t="shared" si="108"/>
        <v>2063.3600000000006</v>
      </c>
      <c r="AO429" s="32">
        <f t="shared" si="109"/>
        <v>6190.0800000000008</v>
      </c>
      <c r="AP429" s="32">
        <f t="shared" si="110"/>
        <v>3714.0480000000007</v>
      </c>
      <c r="AQ429" s="32">
        <v>3580.6</v>
      </c>
      <c r="AR429" s="32"/>
      <c r="AS429" s="74"/>
      <c r="AT429" s="32"/>
      <c r="AU429" s="32"/>
      <c r="AV429" s="32"/>
      <c r="AW429" s="32"/>
      <c r="AX429" s="32"/>
      <c r="AY429" s="76">
        <f t="shared" si="111"/>
        <v>268384.08159999998</v>
      </c>
      <c r="AZ429" s="78"/>
      <c r="BA429" s="7"/>
      <c r="BB429" s="7"/>
    </row>
    <row r="430" spans="1:54" s="59" customFormat="1" x14ac:dyDescent="0.2">
      <c r="A430" s="24">
        <f t="shared" si="113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72">
        <v>38764</v>
      </c>
      <c r="G430" s="24"/>
      <c r="H430" s="71">
        <v>27</v>
      </c>
      <c r="I430" s="24" t="s">
        <v>102</v>
      </c>
      <c r="J430" s="70" t="s">
        <v>137</v>
      </c>
      <c r="K430" s="73" t="s">
        <v>70</v>
      </c>
      <c r="L430" s="70" t="s">
        <v>117</v>
      </c>
      <c r="M430" s="74">
        <v>10655.1</v>
      </c>
      <c r="N430" s="32"/>
      <c r="O430" s="32">
        <f t="shared" si="98"/>
        <v>10655.1</v>
      </c>
      <c r="P430" s="74">
        <v>1282.0999999999999</v>
      </c>
      <c r="Q430" s="32"/>
      <c r="R430" s="32"/>
      <c r="S430" s="33">
        <f t="shared" si="99"/>
        <v>1864.6424999999999</v>
      </c>
      <c r="T430" s="32">
        <f t="shared" si="100"/>
        <v>319.65300000000002</v>
      </c>
      <c r="U430" s="75">
        <f t="shared" si="101"/>
        <v>805.52519999999993</v>
      </c>
      <c r="V430" s="32">
        <f t="shared" si="102"/>
        <v>213.102</v>
      </c>
      <c r="W430" s="74">
        <v>2770.32</v>
      </c>
      <c r="X430" s="74">
        <v>379.7</v>
      </c>
      <c r="Y430" s="74">
        <v>51.76</v>
      </c>
      <c r="Z430" s="74">
        <v>608.32000000000005</v>
      </c>
      <c r="AA430" s="74">
        <v>0</v>
      </c>
      <c r="AB430" s="74">
        <v>0</v>
      </c>
      <c r="AC430" s="74">
        <v>0</v>
      </c>
      <c r="AD430" s="74">
        <v>0</v>
      </c>
      <c r="AE430" s="32">
        <v>2015.12</v>
      </c>
      <c r="AF430" s="32">
        <f t="shared" si="103"/>
        <v>181.13670000000002</v>
      </c>
      <c r="AG430" s="32">
        <f t="shared" si="112"/>
        <v>4688.2439999999997</v>
      </c>
      <c r="AH430" s="32">
        <f t="shared" si="104"/>
        <v>11044.096000000001</v>
      </c>
      <c r="AI430" s="32">
        <f t="shared" si="105"/>
        <v>23008.533333333336</v>
      </c>
      <c r="AJ430" s="32">
        <v>5327.55</v>
      </c>
      <c r="AK430" s="32">
        <f t="shared" si="106"/>
        <v>5327.55</v>
      </c>
      <c r="AL430" s="32">
        <v>876.2</v>
      </c>
      <c r="AM430" s="32">
        <f t="shared" si="107"/>
        <v>1380.5120000000002</v>
      </c>
      <c r="AN430" s="32">
        <f t="shared" si="108"/>
        <v>2300.8533333333335</v>
      </c>
      <c r="AO430" s="32">
        <f t="shared" si="109"/>
        <v>6902.56</v>
      </c>
      <c r="AP430" s="32">
        <f t="shared" si="110"/>
        <v>4141.5360000000001</v>
      </c>
      <c r="AQ430" s="32">
        <v>3580.6</v>
      </c>
      <c r="AR430" s="32"/>
      <c r="AS430" s="74"/>
      <c r="AT430" s="32"/>
      <c r="AU430" s="32"/>
      <c r="AV430" s="32"/>
      <c r="AW430" s="32"/>
      <c r="AX430" s="32"/>
      <c r="AY430" s="76">
        <f t="shared" si="111"/>
        <v>322335.98746666667</v>
      </c>
      <c r="AZ430" s="78"/>
      <c r="BA430" s="7"/>
      <c r="BB430" s="7"/>
    </row>
    <row r="431" spans="1:54" s="59" customFormat="1" x14ac:dyDescent="0.2">
      <c r="A431" s="24">
        <f t="shared" si="113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72">
        <v>38762</v>
      </c>
      <c r="G431" s="24"/>
      <c r="H431" s="71">
        <v>8</v>
      </c>
      <c r="I431" s="24" t="s">
        <v>102</v>
      </c>
      <c r="J431" s="70" t="s">
        <v>103</v>
      </c>
      <c r="K431" s="73" t="s">
        <v>70</v>
      </c>
      <c r="L431" s="70" t="s">
        <v>117</v>
      </c>
      <c r="M431" s="74">
        <v>2931.6</v>
      </c>
      <c r="N431" s="32"/>
      <c r="O431" s="32">
        <f t="shared" si="98"/>
        <v>2931.6</v>
      </c>
      <c r="P431" s="74">
        <v>218.4</v>
      </c>
      <c r="Q431" s="32"/>
      <c r="R431" s="32"/>
      <c r="S431" s="33">
        <f t="shared" si="99"/>
        <v>513.03</v>
      </c>
      <c r="T431" s="32">
        <f t="shared" si="100"/>
        <v>87.947999999999993</v>
      </c>
      <c r="U431" s="75">
        <f t="shared" si="101"/>
        <v>221.62919999999997</v>
      </c>
      <c r="V431" s="32">
        <f t="shared" si="102"/>
        <v>58.631999999999998</v>
      </c>
      <c r="W431" s="74">
        <v>762.22</v>
      </c>
      <c r="X431" s="74">
        <v>105.6</v>
      </c>
      <c r="Y431" s="74">
        <v>15.2</v>
      </c>
      <c r="Z431" s="74">
        <v>180.24</v>
      </c>
      <c r="AA431" s="74">
        <v>0</v>
      </c>
      <c r="AB431" s="74">
        <v>0</v>
      </c>
      <c r="AC431" s="74">
        <v>0</v>
      </c>
      <c r="AD431" s="74">
        <v>0</v>
      </c>
      <c r="AE431" s="32">
        <v>0</v>
      </c>
      <c r="AF431" s="32">
        <f t="shared" si="103"/>
        <v>49.837200000000003</v>
      </c>
      <c r="AG431" s="32">
        <f t="shared" si="112"/>
        <v>1289.904</v>
      </c>
      <c r="AH431" s="32">
        <f t="shared" si="104"/>
        <v>3039.5359999999996</v>
      </c>
      <c r="AI431" s="32">
        <f t="shared" si="105"/>
        <v>6332.3666666666659</v>
      </c>
      <c r="AJ431" s="32">
        <v>1465.8</v>
      </c>
      <c r="AK431" s="32">
        <f t="shared" si="106"/>
        <v>1465.8</v>
      </c>
      <c r="AL431" s="32">
        <v>876.2</v>
      </c>
      <c r="AM431" s="32">
        <f t="shared" si="107"/>
        <v>379.94199999999995</v>
      </c>
      <c r="AN431" s="32">
        <f t="shared" si="108"/>
        <v>633.23666666666657</v>
      </c>
      <c r="AO431" s="32">
        <f t="shared" si="109"/>
        <v>1899.7099999999998</v>
      </c>
      <c r="AP431" s="32">
        <f t="shared" si="110"/>
        <v>1139.8259999999998</v>
      </c>
      <c r="AQ431" s="32">
        <v>2614.85</v>
      </c>
      <c r="AR431" s="32"/>
      <c r="AS431" s="74"/>
      <c r="AT431" s="32"/>
      <c r="AU431" s="32"/>
      <c r="AV431" s="32"/>
      <c r="AW431" s="32"/>
      <c r="AX431" s="32"/>
      <c r="AY431" s="76">
        <f t="shared" si="111"/>
        <v>82869.208133333319</v>
      </c>
      <c r="AZ431" s="78"/>
      <c r="BA431" s="7"/>
      <c r="BB431" s="7"/>
    </row>
    <row r="432" spans="1:54" s="59" customFormat="1" x14ac:dyDescent="0.2">
      <c r="A432" s="24">
        <f t="shared" si="113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72">
        <v>38961</v>
      </c>
      <c r="G432" s="24"/>
      <c r="H432" s="71">
        <v>29</v>
      </c>
      <c r="I432" s="24" t="s">
        <v>102</v>
      </c>
      <c r="J432" s="70" t="s">
        <v>103</v>
      </c>
      <c r="K432" s="73" t="s">
        <v>70</v>
      </c>
      <c r="L432" s="70" t="s">
        <v>117</v>
      </c>
      <c r="M432" s="74">
        <v>10627.2</v>
      </c>
      <c r="N432" s="32"/>
      <c r="O432" s="32">
        <f t="shared" si="98"/>
        <v>10627.2</v>
      </c>
      <c r="P432" s="74">
        <v>791.7</v>
      </c>
      <c r="Q432" s="32"/>
      <c r="R432" s="32"/>
      <c r="S432" s="33">
        <f t="shared" si="99"/>
        <v>1859.76</v>
      </c>
      <c r="T432" s="32">
        <f t="shared" si="100"/>
        <v>318.81600000000003</v>
      </c>
      <c r="U432" s="75">
        <f t="shared" si="101"/>
        <v>803.41679999999997</v>
      </c>
      <c r="V432" s="32">
        <f t="shared" si="102"/>
        <v>212.54400000000001</v>
      </c>
      <c r="W432" s="74">
        <v>2763.08</v>
      </c>
      <c r="X432" s="74">
        <v>382.8</v>
      </c>
      <c r="Y432" s="74">
        <v>55.1</v>
      </c>
      <c r="Z432" s="74">
        <v>653.38</v>
      </c>
      <c r="AA432" s="74">
        <v>0</v>
      </c>
      <c r="AB432" s="74">
        <v>0</v>
      </c>
      <c r="AC432" s="74">
        <v>0</v>
      </c>
      <c r="AD432" s="74">
        <v>0</v>
      </c>
      <c r="AE432" s="32">
        <v>0</v>
      </c>
      <c r="AF432" s="32">
        <f t="shared" si="103"/>
        <v>180.66240000000002</v>
      </c>
      <c r="AG432" s="32">
        <f t="shared" si="112"/>
        <v>4675.9679999999998</v>
      </c>
      <c r="AH432" s="32">
        <f t="shared" si="104"/>
        <v>11018.464</v>
      </c>
      <c r="AI432" s="32">
        <f t="shared" si="105"/>
        <v>22955.133333333331</v>
      </c>
      <c r="AJ432" s="32">
        <v>5313.6</v>
      </c>
      <c r="AK432" s="32">
        <f t="shared" si="106"/>
        <v>5313.6</v>
      </c>
      <c r="AL432" s="32">
        <v>876.2</v>
      </c>
      <c r="AM432" s="32">
        <f t="shared" si="107"/>
        <v>1377.308</v>
      </c>
      <c r="AN432" s="32">
        <f t="shared" si="108"/>
        <v>2295.5133333333333</v>
      </c>
      <c r="AO432" s="32">
        <f t="shared" si="109"/>
        <v>6886.54</v>
      </c>
      <c r="AP432" s="32">
        <f t="shared" si="110"/>
        <v>4131.924</v>
      </c>
      <c r="AQ432" s="32">
        <v>3580.6</v>
      </c>
      <c r="AR432" s="32"/>
      <c r="AS432" s="74"/>
      <c r="AT432" s="32"/>
      <c r="AU432" s="32"/>
      <c r="AV432" s="32"/>
      <c r="AW432" s="32"/>
      <c r="AX432" s="32"/>
      <c r="AY432" s="76">
        <f t="shared" si="111"/>
        <v>292206.36106666666</v>
      </c>
      <c r="AZ432" s="78"/>
      <c r="BA432" s="7"/>
      <c r="BB432" s="7"/>
    </row>
    <row r="433" spans="1:54" s="59" customFormat="1" x14ac:dyDescent="0.2">
      <c r="A433" s="24">
        <f t="shared" si="113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72">
        <v>38961</v>
      </c>
      <c r="G433" s="24"/>
      <c r="H433" s="71">
        <v>23</v>
      </c>
      <c r="I433" s="24" t="s">
        <v>102</v>
      </c>
      <c r="J433" s="70" t="s">
        <v>103</v>
      </c>
      <c r="K433" s="73" t="s">
        <v>70</v>
      </c>
      <c r="L433" s="70" t="s">
        <v>117</v>
      </c>
      <c r="M433" s="74">
        <v>8428.5</v>
      </c>
      <c r="N433" s="32"/>
      <c r="O433" s="32">
        <f t="shared" si="98"/>
        <v>8428.5</v>
      </c>
      <c r="P433" s="74">
        <v>627.9</v>
      </c>
      <c r="Q433" s="32"/>
      <c r="R433" s="32"/>
      <c r="S433" s="33">
        <f t="shared" si="99"/>
        <v>1474.9875</v>
      </c>
      <c r="T433" s="32">
        <f t="shared" si="100"/>
        <v>252.85499999999999</v>
      </c>
      <c r="U433" s="75">
        <f t="shared" si="101"/>
        <v>637.1952</v>
      </c>
      <c r="V433" s="32">
        <f t="shared" si="102"/>
        <v>168.57</v>
      </c>
      <c r="W433" s="74">
        <v>2191.42</v>
      </c>
      <c r="X433" s="74">
        <v>303.60000000000002</v>
      </c>
      <c r="Y433" s="74">
        <v>43.7</v>
      </c>
      <c r="Z433" s="74">
        <v>518.20000000000005</v>
      </c>
      <c r="AA433" s="74">
        <v>0</v>
      </c>
      <c r="AB433" s="74">
        <v>0</v>
      </c>
      <c r="AC433" s="74">
        <v>0</v>
      </c>
      <c r="AD433" s="74">
        <v>0</v>
      </c>
      <c r="AE433" s="32">
        <v>0</v>
      </c>
      <c r="AF433" s="32">
        <f t="shared" si="103"/>
        <v>143.28450000000001</v>
      </c>
      <c r="AG433" s="32">
        <f t="shared" si="112"/>
        <v>3708.54</v>
      </c>
      <c r="AH433" s="32">
        <f t="shared" si="104"/>
        <v>8738.8160000000007</v>
      </c>
      <c r="AI433" s="32">
        <f t="shared" si="105"/>
        <v>18205.866666666669</v>
      </c>
      <c r="AJ433" s="32">
        <v>4214.25</v>
      </c>
      <c r="AK433" s="32">
        <f t="shared" si="106"/>
        <v>4214.25</v>
      </c>
      <c r="AL433" s="32">
        <v>876.2</v>
      </c>
      <c r="AM433" s="32">
        <f t="shared" si="107"/>
        <v>1092.3520000000001</v>
      </c>
      <c r="AN433" s="32">
        <f t="shared" si="108"/>
        <v>1820.5866666666668</v>
      </c>
      <c r="AO433" s="32">
        <f t="shared" si="109"/>
        <v>5461.76</v>
      </c>
      <c r="AP433" s="32">
        <f t="shared" si="110"/>
        <v>3277.0560000000005</v>
      </c>
      <c r="AQ433" s="32">
        <v>3580.6</v>
      </c>
      <c r="AR433" s="32"/>
      <c r="AS433" s="74"/>
      <c r="AT433" s="32"/>
      <c r="AU433" s="32"/>
      <c r="AV433" s="32"/>
      <c r="AW433" s="32"/>
      <c r="AX433" s="32"/>
      <c r="AY433" s="76">
        <f t="shared" si="111"/>
        <v>232672.82373333332</v>
      </c>
      <c r="AZ433" s="78"/>
      <c r="BA433" s="7"/>
      <c r="BB433" s="7"/>
    </row>
    <row r="434" spans="1:54" s="59" customFormat="1" x14ac:dyDescent="0.2">
      <c r="A434" s="24">
        <f t="shared" si="113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72">
        <v>37135</v>
      </c>
      <c r="G434" s="24"/>
      <c r="H434" s="71">
        <v>30</v>
      </c>
      <c r="I434" s="24" t="s">
        <v>102</v>
      </c>
      <c r="J434" s="70" t="s">
        <v>139</v>
      </c>
      <c r="K434" s="73" t="s">
        <v>70</v>
      </c>
      <c r="L434" s="70" t="s">
        <v>117</v>
      </c>
      <c r="M434" s="74">
        <v>13054.2</v>
      </c>
      <c r="N434" s="32"/>
      <c r="O434" s="32">
        <f t="shared" si="98"/>
        <v>13054.2</v>
      </c>
      <c r="P434" s="74">
        <v>1364</v>
      </c>
      <c r="Q434" s="32"/>
      <c r="R434" s="32"/>
      <c r="S434" s="33">
        <f t="shared" si="99"/>
        <v>2284.4850000000001</v>
      </c>
      <c r="T434" s="32">
        <f t="shared" si="100"/>
        <v>391.62600000000003</v>
      </c>
      <c r="U434" s="75">
        <f t="shared" si="101"/>
        <v>1065.2232000000001</v>
      </c>
      <c r="V434" s="32">
        <f t="shared" si="102"/>
        <v>261.084</v>
      </c>
      <c r="W434" s="74">
        <v>4699.5200000000004</v>
      </c>
      <c r="X434" s="74">
        <v>454.3</v>
      </c>
      <c r="Y434" s="74">
        <v>63.46</v>
      </c>
      <c r="Z434" s="74">
        <v>675.9</v>
      </c>
      <c r="AA434" s="74">
        <v>0</v>
      </c>
      <c r="AB434" s="74">
        <v>0</v>
      </c>
      <c r="AC434" s="74">
        <v>0</v>
      </c>
      <c r="AD434" s="74">
        <v>885</v>
      </c>
      <c r="AE434" s="32">
        <v>0</v>
      </c>
      <c r="AF434" s="32">
        <f t="shared" si="103"/>
        <v>221.92140000000003</v>
      </c>
      <c r="AG434" s="32">
        <f t="shared" si="112"/>
        <v>5743.848</v>
      </c>
      <c r="AH434" s="32">
        <f t="shared" si="104"/>
        <v>14566.415999999999</v>
      </c>
      <c r="AI434" s="32">
        <f t="shared" si="105"/>
        <v>30346.699999999997</v>
      </c>
      <c r="AJ434" s="32">
        <v>6527.1</v>
      </c>
      <c r="AK434" s="32">
        <f t="shared" si="106"/>
        <v>6527.1</v>
      </c>
      <c r="AL434" s="32">
        <v>876.2</v>
      </c>
      <c r="AM434" s="32">
        <f t="shared" si="107"/>
        <v>1820.8019999999999</v>
      </c>
      <c r="AN434" s="32">
        <f t="shared" si="108"/>
        <v>3034.67</v>
      </c>
      <c r="AO434" s="32">
        <f t="shared" si="109"/>
        <v>9104.01</v>
      </c>
      <c r="AP434" s="32">
        <f t="shared" si="110"/>
        <v>5462.4059999999999</v>
      </c>
      <c r="AQ434" s="32">
        <v>3580.6</v>
      </c>
      <c r="AR434" s="32"/>
      <c r="AS434" s="74"/>
      <c r="AT434" s="32"/>
      <c r="AU434" s="32"/>
      <c r="AV434" s="32"/>
      <c r="AW434" s="32"/>
      <c r="AX434" s="32"/>
      <c r="AY434" s="76">
        <f t="shared" si="111"/>
        <v>392638.48719999997</v>
      </c>
      <c r="AZ434" s="78"/>
      <c r="BA434" s="7"/>
      <c r="BB434" s="7"/>
    </row>
    <row r="435" spans="1:54" s="59" customFormat="1" x14ac:dyDescent="0.2">
      <c r="A435" s="24">
        <f t="shared" si="113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72">
        <v>39218</v>
      </c>
      <c r="G435" s="24"/>
      <c r="H435" s="71">
        <v>40</v>
      </c>
      <c r="I435" s="24" t="s">
        <v>102</v>
      </c>
      <c r="J435" s="70" t="s">
        <v>138</v>
      </c>
      <c r="K435" s="73" t="s">
        <v>70</v>
      </c>
      <c r="L435" s="70" t="s">
        <v>117</v>
      </c>
      <c r="M435" s="74">
        <v>17316</v>
      </c>
      <c r="N435" s="32"/>
      <c r="O435" s="32">
        <f t="shared" si="98"/>
        <v>17316</v>
      </c>
      <c r="P435" s="74">
        <v>1364</v>
      </c>
      <c r="Q435" s="32"/>
      <c r="R435" s="32"/>
      <c r="S435" s="33">
        <f t="shared" si="99"/>
        <v>3030.2999999999997</v>
      </c>
      <c r="T435" s="32">
        <f t="shared" si="100"/>
        <v>519.48</v>
      </c>
      <c r="U435" s="75">
        <f t="shared" si="101"/>
        <v>1288.3104000000001</v>
      </c>
      <c r="V435" s="32">
        <f t="shared" si="102"/>
        <v>346.32</v>
      </c>
      <c r="W435" s="74">
        <v>4155.84</v>
      </c>
      <c r="X435" s="74">
        <v>604.66</v>
      </c>
      <c r="Y435" s="74">
        <v>83.3</v>
      </c>
      <c r="Z435" s="74">
        <v>901.2</v>
      </c>
      <c r="AA435" s="74">
        <v>0</v>
      </c>
      <c r="AB435" s="74">
        <v>0</v>
      </c>
      <c r="AC435" s="74">
        <v>0</v>
      </c>
      <c r="AD435" s="74">
        <v>0</v>
      </c>
      <c r="AE435" s="32">
        <v>0</v>
      </c>
      <c r="AF435" s="32">
        <f t="shared" si="103"/>
        <v>294.37200000000001</v>
      </c>
      <c r="AG435" s="32">
        <f t="shared" si="112"/>
        <v>7619.04</v>
      </c>
      <c r="AH435" s="32">
        <f t="shared" si="104"/>
        <v>17661.2</v>
      </c>
      <c r="AI435" s="32">
        <f t="shared" si="105"/>
        <v>36794.166666666664</v>
      </c>
      <c r="AJ435" s="32">
        <v>8658</v>
      </c>
      <c r="AK435" s="32">
        <f t="shared" si="106"/>
        <v>8658</v>
      </c>
      <c r="AL435" s="32">
        <v>876.2</v>
      </c>
      <c r="AM435" s="32">
        <f t="shared" si="107"/>
        <v>2207.65</v>
      </c>
      <c r="AN435" s="32">
        <f t="shared" si="108"/>
        <v>3679.4166666666665</v>
      </c>
      <c r="AO435" s="32">
        <f t="shared" si="109"/>
        <v>11038.25</v>
      </c>
      <c r="AP435" s="32">
        <f t="shared" si="110"/>
        <v>6622.95</v>
      </c>
      <c r="AQ435" s="32">
        <v>6139.45</v>
      </c>
      <c r="AR435" s="32"/>
      <c r="AS435" s="74"/>
      <c r="AT435" s="32"/>
      <c r="AU435" s="32"/>
      <c r="AV435" s="32"/>
      <c r="AW435" s="32"/>
      <c r="AX435" s="32"/>
      <c r="AY435" s="76">
        <f t="shared" si="111"/>
        <v>468799.71213333326</v>
      </c>
      <c r="AZ435" s="78"/>
      <c r="BA435" s="7"/>
      <c r="BB435" s="7"/>
    </row>
    <row r="436" spans="1:54" s="59" customFormat="1" x14ac:dyDescent="0.2">
      <c r="A436" s="24">
        <f t="shared" si="113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72">
        <v>39218</v>
      </c>
      <c r="G436" s="24"/>
      <c r="H436" s="71">
        <v>40</v>
      </c>
      <c r="I436" s="24" t="s">
        <v>102</v>
      </c>
      <c r="J436" s="70" t="s">
        <v>132</v>
      </c>
      <c r="K436" s="73" t="s">
        <v>70</v>
      </c>
      <c r="L436" s="70" t="s">
        <v>117</v>
      </c>
      <c r="M436" s="74">
        <v>15799.2</v>
      </c>
      <c r="N436" s="32"/>
      <c r="O436" s="32">
        <f t="shared" si="98"/>
        <v>15799.2</v>
      </c>
      <c r="P436" s="74">
        <v>1364</v>
      </c>
      <c r="Q436" s="32"/>
      <c r="R436" s="32"/>
      <c r="S436" s="33">
        <f t="shared" si="99"/>
        <v>2764.86</v>
      </c>
      <c r="T436" s="32">
        <f t="shared" si="100"/>
        <v>473.976</v>
      </c>
      <c r="U436" s="75">
        <f t="shared" si="101"/>
        <v>1175.46</v>
      </c>
      <c r="V436" s="32">
        <f t="shared" si="102"/>
        <v>315.98400000000004</v>
      </c>
      <c r="W436" s="74">
        <v>3791.8</v>
      </c>
      <c r="X436" s="74">
        <v>562.96</v>
      </c>
      <c r="Y436" s="74">
        <v>76.56</v>
      </c>
      <c r="Z436" s="74">
        <v>901.2</v>
      </c>
      <c r="AA436" s="74">
        <v>0</v>
      </c>
      <c r="AB436" s="74">
        <v>0</v>
      </c>
      <c r="AC436" s="74">
        <v>0</v>
      </c>
      <c r="AD436" s="74">
        <v>0</v>
      </c>
      <c r="AE436" s="32">
        <v>0</v>
      </c>
      <c r="AF436" s="32">
        <f t="shared" si="103"/>
        <v>268.58640000000003</v>
      </c>
      <c r="AG436" s="32">
        <f t="shared" si="112"/>
        <v>6951.648000000001</v>
      </c>
      <c r="AH436" s="32">
        <f t="shared" si="104"/>
        <v>16123.168000000001</v>
      </c>
      <c r="AI436" s="32">
        <f t="shared" si="105"/>
        <v>33589.933333333334</v>
      </c>
      <c r="AJ436" s="32">
        <v>7899.6</v>
      </c>
      <c r="AK436" s="32">
        <f t="shared" si="106"/>
        <v>7899.5999999999995</v>
      </c>
      <c r="AL436" s="32">
        <v>876.2</v>
      </c>
      <c r="AM436" s="32">
        <f t="shared" si="107"/>
        <v>2015.3960000000002</v>
      </c>
      <c r="AN436" s="32">
        <f t="shared" si="108"/>
        <v>3358.9933333333333</v>
      </c>
      <c r="AO436" s="32">
        <f t="shared" si="109"/>
        <v>10076.98</v>
      </c>
      <c r="AP436" s="32">
        <f t="shared" si="110"/>
        <v>6046.1880000000001</v>
      </c>
      <c r="AQ436" s="32">
        <v>6139.45</v>
      </c>
      <c r="AR436" s="32"/>
      <c r="AS436" s="74"/>
      <c r="AT436" s="32"/>
      <c r="AU436" s="32"/>
      <c r="AV436" s="32"/>
      <c r="AW436" s="32"/>
      <c r="AX436" s="32"/>
      <c r="AY436" s="76">
        <f t="shared" si="111"/>
        <v>430912.19346666662</v>
      </c>
      <c r="AZ436" s="78"/>
      <c r="BA436" s="7"/>
      <c r="BB436" s="7"/>
    </row>
    <row r="437" spans="1:54" s="59" customFormat="1" x14ac:dyDescent="0.2">
      <c r="A437" s="24">
        <f t="shared" si="113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72">
        <v>39307</v>
      </c>
      <c r="G437" s="24"/>
      <c r="H437" s="71">
        <v>29</v>
      </c>
      <c r="I437" s="24" t="s">
        <v>102</v>
      </c>
      <c r="J437" s="70" t="s">
        <v>103</v>
      </c>
      <c r="K437" s="73" t="s">
        <v>70</v>
      </c>
      <c r="L437" s="70" t="s">
        <v>117</v>
      </c>
      <c r="M437" s="74">
        <v>10627.2</v>
      </c>
      <c r="N437" s="32"/>
      <c r="O437" s="32">
        <f t="shared" si="98"/>
        <v>10627.2</v>
      </c>
      <c r="P437" s="74">
        <v>791.7</v>
      </c>
      <c r="Q437" s="32"/>
      <c r="R437" s="32"/>
      <c r="S437" s="33">
        <f t="shared" si="99"/>
        <v>1859.76</v>
      </c>
      <c r="T437" s="32">
        <f t="shared" si="100"/>
        <v>318.81600000000003</v>
      </c>
      <c r="U437" s="75">
        <f t="shared" si="101"/>
        <v>790.66320000000007</v>
      </c>
      <c r="V437" s="32">
        <f t="shared" si="102"/>
        <v>212.54400000000001</v>
      </c>
      <c r="W437" s="74">
        <v>2550.52</v>
      </c>
      <c r="X437" s="74">
        <v>382.8</v>
      </c>
      <c r="Y437" s="74">
        <v>55.1</v>
      </c>
      <c r="Z437" s="74">
        <v>653.38</v>
      </c>
      <c r="AA437" s="74">
        <v>0</v>
      </c>
      <c r="AB437" s="74">
        <v>0</v>
      </c>
      <c r="AC437" s="74">
        <v>0</v>
      </c>
      <c r="AD437" s="74">
        <v>0</v>
      </c>
      <c r="AE437" s="32">
        <v>0</v>
      </c>
      <c r="AF437" s="32">
        <f t="shared" si="103"/>
        <v>180.66240000000002</v>
      </c>
      <c r="AG437" s="32">
        <f t="shared" si="112"/>
        <v>4675.9679999999998</v>
      </c>
      <c r="AH437" s="32">
        <f t="shared" si="104"/>
        <v>10848.416000000001</v>
      </c>
      <c r="AI437" s="32">
        <f t="shared" si="105"/>
        <v>22600.866666666669</v>
      </c>
      <c r="AJ437" s="32">
        <v>5313.6</v>
      </c>
      <c r="AK437" s="32">
        <f t="shared" si="106"/>
        <v>5313.6</v>
      </c>
      <c r="AL437" s="32">
        <v>876.2</v>
      </c>
      <c r="AM437" s="32">
        <f t="shared" si="107"/>
        <v>1356.0520000000001</v>
      </c>
      <c r="AN437" s="32">
        <f t="shared" si="108"/>
        <v>2260.0866666666666</v>
      </c>
      <c r="AO437" s="32">
        <f t="shared" si="109"/>
        <v>6780.26</v>
      </c>
      <c r="AP437" s="32">
        <f t="shared" si="110"/>
        <v>4068.1559999999999</v>
      </c>
      <c r="AQ437" s="32">
        <v>3580.6</v>
      </c>
      <c r="AR437" s="32"/>
      <c r="AS437" s="74"/>
      <c r="AT437" s="32"/>
      <c r="AU437" s="32"/>
      <c r="AV437" s="32"/>
      <c r="AW437" s="32"/>
      <c r="AX437" s="32"/>
      <c r="AY437" s="76">
        <f t="shared" si="111"/>
        <v>288751.55253333342</v>
      </c>
      <c r="AZ437" s="78"/>
      <c r="BA437" s="7"/>
      <c r="BB437" s="7"/>
    </row>
    <row r="438" spans="1:54" s="59" customFormat="1" x14ac:dyDescent="0.2">
      <c r="A438" s="24">
        <f t="shared" si="113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72">
        <v>39307</v>
      </c>
      <c r="G438" s="24"/>
      <c r="H438" s="71">
        <v>14</v>
      </c>
      <c r="I438" s="24" t="s">
        <v>102</v>
      </c>
      <c r="J438" s="70" t="s">
        <v>103</v>
      </c>
      <c r="K438" s="73" t="s">
        <v>70</v>
      </c>
      <c r="L438" s="70" t="s">
        <v>117</v>
      </c>
      <c r="M438" s="74">
        <v>5130.3</v>
      </c>
      <c r="N438" s="32"/>
      <c r="O438" s="32">
        <f t="shared" si="98"/>
        <v>5130.3</v>
      </c>
      <c r="P438" s="74">
        <v>382.2</v>
      </c>
      <c r="Q438" s="32"/>
      <c r="R438" s="32"/>
      <c r="S438" s="33">
        <f t="shared" si="99"/>
        <v>897.80250000000001</v>
      </c>
      <c r="T438" s="32">
        <f t="shared" si="100"/>
        <v>153.90899999999999</v>
      </c>
      <c r="U438" s="75">
        <f t="shared" si="101"/>
        <v>381.69479999999999</v>
      </c>
      <c r="V438" s="32">
        <f t="shared" si="102"/>
        <v>102.60600000000001</v>
      </c>
      <c r="W438" s="74">
        <v>1231.28</v>
      </c>
      <c r="X438" s="74">
        <v>184.8</v>
      </c>
      <c r="Y438" s="74">
        <v>26.6</v>
      </c>
      <c r="Z438" s="74">
        <v>315.42</v>
      </c>
      <c r="AA438" s="74">
        <v>0</v>
      </c>
      <c r="AB438" s="74">
        <v>0</v>
      </c>
      <c r="AC438" s="74">
        <v>0</v>
      </c>
      <c r="AD438" s="74">
        <v>0</v>
      </c>
      <c r="AE438" s="32">
        <v>0</v>
      </c>
      <c r="AF438" s="32">
        <f t="shared" si="103"/>
        <v>87.215100000000007</v>
      </c>
      <c r="AG438" s="32">
        <f t="shared" si="112"/>
        <v>2257.3320000000003</v>
      </c>
      <c r="AH438" s="32">
        <f t="shared" si="104"/>
        <v>5237.1040000000003</v>
      </c>
      <c r="AI438" s="32">
        <f t="shared" si="105"/>
        <v>10910.633333333333</v>
      </c>
      <c r="AJ438" s="32">
        <v>2565.15</v>
      </c>
      <c r="AK438" s="32">
        <f t="shared" si="106"/>
        <v>2565.15</v>
      </c>
      <c r="AL438" s="32">
        <v>876.2</v>
      </c>
      <c r="AM438" s="32">
        <f t="shared" si="107"/>
        <v>654.63800000000003</v>
      </c>
      <c r="AN438" s="32">
        <f t="shared" si="108"/>
        <v>1091.0633333333335</v>
      </c>
      <c r="AO438" s="32">
        <f t="shared" si="109"/>
        <v>3273.19</v>
      </c>
      <c r="AP438" s="32">
        <f t="shared" si="110"/>
        <v>1963.9140000000002</v>
      </c>
      <c r="AQ438" s="32">
        <v>2614.85</v>
      </c>
      <c r="AR438" s="32"/>
      <c r="AS438" s="74"/>
      <c r="AT438" s="32"/>
      <c r="AU438" s="32"/>
      <c r="AV438" s="32"/>
      <c r="AW438" s="32"/>
      <c r="AX438" s="32"/>
      <c r="AY438" s="76">
        <f t="shared" si="111"/>
        <v>140735.15346666664</v>
      </c>
      <c r="AZ438" s="78"/>
      <c r="BA438" s="7"/>
      <c r="BB438" s="7"/>
    </row>
    <row r="439" spans="1:54" s="59" customFormat="1" x14ac:dyDescent="0.2">
      <c r="A439" s="24">
        <f t="shared" si="113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72">
        <v>39326</v>
      </c>
      <c r="G439" s="24"/>
      <c r="H439" s="71">
        <v>7</v>
      </c>
      <c r="I439" s="24" t="s">
        <v>102</v>
      </c>
      <c r="J439" s="70" t="s">
        <v>103</v>
      </c>
      <c r="K439" s="73" t="s">
        <v>70</v>
      </c>
      <c r="L439" s="70" t="s">
        <v>117</v>
      </c>
      <c r="M439" s="74">
        <v>2565.3000000000002</v>
      </c>
      <c r="N439" s="32"/>
      <c r="O439" s="32">
        <f t="shared" si="98"/>
        <v>2565.3000000000002</v>
      </c>
      <c r="P439" s="74">
        <v>191.1</v>
      </c>
      <c r="Q439" s="32"/>
      <c r="R439" s="32"/>
      <c r="S439" s="33">
        <f t="shared" si="99"/>
        <v>448.92750000000001</v>
      </c>
      <c r="T439" s="32">
        <f t="shared" si="100"/>
        <v>76.959000000000003</v>
      </c>
      <c r="U439" s="75">
        <f t="shared" si="101"/>
        <v>190.8588</v>
      </c>
      <c r="V439" s="32">
        <f t="shared" si="102"/>
        <v>51.306000000000004</v>
      </c>
      <c r="W439" s="74">
        <v>615.67999999999995</v>
      </c>
      <c r="X439" s="74">
        <v>92.4</v>
      </c>
      <c r="Y439" s="74">
        <v>13.3</v>
      </c>
      <c r="Z439" s="74">
        <v>157.72</v>
      </c>
      <c r="AA439" s="74">
        <v>0</v>
      </c>
      <c r="AB439" s="74">
        <v>0</v>
      </c>
      <c r="AC439" s="74">
        <v>0</v>
      </c>
      <c r="AD439" s="74">
        <v>0</v>
      </c>
      <c r="AE439" s="32">
        <v>0</v>
      </c>
      <c r="AF439" s="32">
        <f t="shared" si="103"/>
        <v>43.610100000000003</v>
      </c>
      <c r="AG439" s="32">
        <f t="shared" si="112"/>
        <v>1128.7320000000002</v>
      </c>
      <c r="AH439" s="32">
        <f t="shared" si="104"/>
        <v>2618.7040000000002</v>
      </c>
      <c r="AI439" s="32">
        <f t="shared" si="105"/>
        <v>5455.6333333333332</v>
      </c>
      <c r="AJ439" s="32">
        <v>1282.6500000000001</v>
      </c>
      <c r="AK439" s="32">
        <f t="shared" si="106"/>
        <v>1282.6500000000001</v>
      </c>
      <c r="AL439" s="32">
        <v>876.2</v>
      </c>
      <c r="AM439" s="32">
        <f t="shared" si="107"/>
        <v>327.33800000000002</v>
      </c>
      <c r="AN439" s="32">
        <f t="shared" si="108"/>
        <v>545.56333333333339</v>
      </c>
      <c r="AO439" s="32">
        <f t="shared" si="109"/>
        <v>1636.69</v>
      </c>
      <c r="AP439" s="32">
        <f t="shared" si="110"/>
        <v>982.01400000000001</v>
      </c>
      <c r="AQ439" s="32">
        <v>2614.85</v>
      </c>
      <c r="AR439" s="32"/>
      <c r="AS439" s="74"/>
      <c r="AT439" s="32"/>
      <c r="AU439" s="32"/>
      <c r="AV439" s="32"/>
      <c r="AW439" s="32"/>
      <c r="AX439" s="32"/>
      <c r="AY439" s="76">
        <f t="shared" si="111"/>
        <v>72116.96146666666</v>
      </c>
      <c r="AZ439" s="78"/>
      <c r="BA439" s="7"/>
      <c r="BB439" s="7"/>
    </row>
    <row r="440" spans="1:54" s="59" customFormat="1" x14ac:dyDescent="0.2">
      <c r="A440" s="24">
        <f t="shared" si="113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72">
        <v>39853</v>
      </c>
      <c r="G440" s="24"/>
      <c r="H440" s="71">
        <v>36</v>
      </c>
      <c r="I440" s="24" t="s">
        <v>102</v>
      </c>
      <c r="J440" s="70" t="s">
        <v>137</v>
      </c>
      <c r="K440" s="73" t="s">
        <v>70</v>
      </c>
      <c r="L440" s="70" t="s">
        <v>117</v>
      </c>
      <c r="M440" s="74">
        <v>13953</v>
      </c>
      <c r="N440" s="32"/>
      <c r="O440" s="32">
        <f t="shared" si="98"/>
        <v>13953</v>
      </c>
      <c r="P440" s="74">
        <v>1527.8</v>
      </c>
      <c r="Q440" s="32"/>
      <c r="R440" s="32"/>
      <c r="S440" s="33">
        <f t="shared" si="99"/>
        <v>2441.7749999999996</v>
      </c>
      <c r="T440" s="32">
        <f t="shared" si="100"/>
        <v>418.59</v>
      </c>
      <c r="U440" s="75">
        <f t="shared" si="101"/>
        <v>1004.6159999999999</v>
      </c>
      <c r="V440" s="32">
        <f t="shared" si="102"/>
        <v>279.06</v>
      </c>
      <c r="W440" s="74">
        <v>2790.6</v>
      </c>
      <c r="X440" s="74">
        <v>498.5</v>
      </c>
      <c r="Y440" s="74">
        <v>68.86</v>
      </c>
      <c r="Z440" s="74">
        <v>811.08</v>
      </c>
      <c r="AA440" s="74">
        <v>0</v>
      </c>
      <c r="AB440" s="74">
        <v>0</v>
      </c>
      <c r="AC440" s="74">
        <v>0</v>
      </c>
      <c r="AD440" s="74">
        <v>0</v>
      </c>
      <c r="AE440" s="32">
        <v>0</v>
      </c>
      <c r="AF440" s="32">
        <f t="shared" si="103"/>
        <v>237.20100000000002</v>
      </c>
      <c r="AG440" s="32">
        <f t="shared" si="112"/>
        <v>6139.32</v>
      </c>
      <c r="AH440" s="32">
        <f t="shared" si="104"/>
        <v>13793.679999999997</v>
      </c>
      <c r="AI440" s="32">
        <f t="shared" si="105"/>
        <v>28736.833333333328</v>
      </c>
      <c r="AJ440" s="32">
        <v>6976.5</v>
      </c>
      <c r="AK440" s="32">
        <f t="shared" si="106"/>
        <v>6976.5</v>
      </c>
      <c r="AL440" s="32">
        <v>876.2</v>
      </c>
      <c r="AM440" s="32">
        <f t="shared" si="107"/>
        <v>1724.2099999999996</v>
      </c>
      <c r="AN440" s="32">
        <f t="shared" si="108"/>
        <v>2873.6833333333329</v>
      </c>
      <c r="AO440" s="32">
        <f t="shared" si="109"/>
        <v>8621.0499999999993</v>
      </c>
      <c r="AP440" s="32">
        <f t="shared" si="110"/>
        <v>5172.6299999999992</v>
      </c>
      <c r="AQ440" s="32">
        <v>3580.6</v>
      </c>
      <c r="AR440" s="32">
        <f>(M440+W440+X440)/30*20</f>
        <v>11494.733333333332</v>
      </c>
      <c r="AS440" s="74"/>
      <c r="AT440" s="32"/>
      <c r="AU440" s="32"/>
      <c r="AV440" s="32"/>
      <c r="AW440" s="32"/>
      <c r="AX440" s="32"/>
      <c r="AY440" s="76">
        <f t="shared" si="111"/>
        <v>385338.924</v>
      </c>
      <c r="AZ440" s="78"/>
      <c r="BA440" s="7"/>
      <c r="BB440" s="7"/>
    </row>
    <row r="441" spans="1:54" s="59" customFormat="1" x14ac:dyDescent="0.2">
      <c r="A441" s="24">
        <f t="shared" si="113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72">
        <v>39853</v>
      </c>
      <c r="G441" s="24"/>
      <c r="H441" s="71">
        <v>37</v>
      </c>
      <c r="I441" s="24" t="s">
        <v>102</v>
      </c>
      <c r="J441" s="70" t="s">
        <v>137</v>
      </c>
      <c r="K441" s="73" t="s">
        <v>70</v>
      </c>
      <c r="L441" s="70" t="s">
        <v>117</v>
      </c>
      <c r="M441" s="74">
        <v>14319.6</v>
      </c>
      <c r="N441" s="32"/>
      <c r="O441" s="32">
        <f t="shared" si="98"/>
        <v>14319.6</v>
      </c>
      <c r="P441" s="74">
        <v>1555.1</v>
      </c>
      <c r="Q441" s="32"/>
      <c r="R441" s="32"/>
      <c r="S441" s="33">
        <f t="shared" si="99"/>
        <v>2505.9299999999998</v>
      </c>
      <c r="T441" s="32">
        <f t="shared" si="100"/>
        <v>429.58800000000002</v>
      </c>
      <c r="U441" s="75">
        <f t="shared" si="101"/>
        <v>1031.0111999999999</v>
      </c>
      <c r="V441" s="32">
        <f t="shared" si="102"/>
        <v>286.392</v>
      </c>
      <c r="W441" s="74">
        <v>2863.92</v>
      </c>
      <c r="X441" s="74">
        <v>511.7</v>
      </c>
      <c r="Y441" s="74">
        <v>70.760000000000005</v>
      </c>
      <c r="Z441" s="74">
        <v>833.62</v>
      </c>
      <c r="AA441" s="74">
        <v>0</v>
      </c>
      <c r="AB441" s="74">
        <v>0</v>
      </c>
      <c r="AC441" s="74">
        <v>0</v>
      </c>
      <c r="AD441" s="74">
        <v>0</v>
      </c>
      <c r="AE441" s="32">
        <v>0</v>
      </c>
      <c r="AF441" s="32">
        <f t="shared" si="103"/>
        <v>243.43320000000003</v>
      </c>
      <c r="AG441" s="32">
        <f t="shared" si="112"/>
        <v>6300.6239999999998</v>
      </c>
      <c r="AH441" s="32">
        <f t="shared" si="104"/>
        <v>14156.176000000001</v>
      </c>
      <c r="AI441" s="32">
        <f t="shared" si="105"/>
        <v>29492.033333333336</v>
      </c>
      <c r="AJ441" s="32">
        <v>7159.8</v>
      </c>
      <c r="AK441" s="32">
        <f t="shared" si="106"/>
        <v>7159.8</v>
      </c>
      <c r="AL441" s="32">
        <v>876.2</v>
      </c>
      <c r="AM441" s="32">
        <f t="shared" si="107"/>
        <v>1769.5220000000002</v>
      </c>
      <c r="AN441" s="32">
        <f t="shared" si="108"/>
        <v>2949.2033333333338</v>
      </c>
      <c r="AO441" s="32">
        <f t="shared" si="109"/>
        <v>8847.61</v>
      </c>
      <c r="AP441" s="32">
        <f t="shared" si="110"/>
        <v>5308.5660000000007</v>
      </c>
      <c r="AQ441" s="32">
        <v>3580.6</v>
      </c>
      <c r="AR441" s="32">
        <f>(M441+W441+X441)/30*20</f>
        <v>11796.813333333335</v>
      </c>
      <c r="AS441" s="74"/>
      <c r="AT441" s="32"/>
      <c r="AU441" s="32"/>
      <c r="AV441" s="32"/>
      <c r="AW441" s="32"/>
      <c r="AX441" s="32"/>
      <c r="AY441" s="76">
        <f t="shared" si="111"/>
        <v>395209.60080000001</v>
      </c>
      <c r="AZ441" s="78"/>
      <c r="BA441" s="7"/>
      <c r="BB441" s="7"/>
    </row>
    <row r="442" spans="1:54" s="59" customFormat="1" x14ac:dyDescent="0.2">
      <c r="A442" s="24">
        <f t="shared" si="113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72">
        <v>39853</v>
      </c>
      <c r="G442" s="24"/>
      <c r="H442" s="71">
        <v>25</v>
      </c>
      <c r="I442" s="24" t="s">
        <v>102</v>
      </c>
      <c r="J442" s="70" t="s">
        <v>103</v>
      </c>
      <c r="K442" s="73" t="s">
        <v>70</v>
      </c>
      <c r="L442" s="70" t="s">
        <v>117</v>
      </c>
      <c r="M442" s="74">
        <v>9161.4</v>
      </c>
      <c r="N442" s="32"/>
      <c r="O442" s="32">
        <f t="shared" si="98"/>
        <v>9161.4</v>
      </c>
      <c r="P442" s="74">
        <v>682.5</v>
      </c>
      <c r="Q442" s="32"/>
      <c r="R442" s="32"/>
      <c r="S442" s="33">
        <f t="shared" si="99"/>
        <v>1603.2449999999999</v>
      </c>
      <c r="T442" s="32">
        <f t="shared" si="100"/>
        <v>274.84199999999998</v>
      </c>
      <c r="U442" s="75">
        <f t="shared" si="101"/>
        <v>659.62080000000003</v>
      </c>
      <c r="V442" s="32">
        <f t="shared" si="102"/>
        <v>183.22800000000001</v>
      </c>
      <c r="W442" s="74">
        <v>1832.28</v>
      </c>
      <c r="X442" s="74">
        <v>330</v>
      </c>
      <c r="Y442" s="74">
        <v>47.5</v>
      </c>
      <c r="Z442" s="74">
        <v>563.26</v>
      </c>
      <c r="AA442" s="74">
        <v>0</v>
      </c>
      <c r="AB442" s="74">
        <v>0</v>
      </c>
      <c r="AC442" s="74">
        <v>0</v>
      </c>
      <c r="AD442" s="74">
        <v>0</v>
      </c>
      <c r="AE442" s="32">
        <v>0</v>
      </c>
      <c r="AF442" s="32">
        <f t="shared" si="103"/>
        <v>155.74379999999999</v>
      </c>
      <c r="AG442" s="32">
        <f t="shared" si="112"/>
        <v>4031.0160000000001</v>
      </c>
      <c r="AH442" s="32">
        <f t="shared" si="104"/>
        <v>9058.9439999999995</v>
      </c>
      <c r="AI442" s="32">
        <f t="shared" si="105"/>
        <v>18872.8</v>
      </c>
      <c r="AJ442" s="32">
        <v>4580.7</v>
      </c>
      <c r="AK442" s="32">
        <f t="shared" si="106"/>
        <v>4580.7</v>
      </c>
      <c r="AL442" s="32">
        <v>876.2</v>
      </c>
      <c r="AM442" s="32">
        <f t="shared" si="107"/>
        <v>1132.3679999999999</v>
      </c>
      <c r="AN442" s="32">
        <f t="shared" si="108"/>
        <v>1887.2800000000002</v>
      </c>
      <c r="AO442" s="32">
        <f t="shared" si="109"/>
        <v>5661.84</v>
      </c>
      <c r="AP442" s="32">
        <f t="shared" si="110"/>
        <v>3397.1040000000003</v>
      </c>
      <c r="AQ442" s="32">
        <v>3580.6</v>
      </c>
      <c r="AR442" s="32">
        <f>(M442+W442+X442)/30*20</f>
        <v>7549.1200000000008</v>
      </c>
      <c r="AS442" s="74"/>
      <c r="AT442" s="32"/>
      <c r="AU442" s="32"/>
      <c r="AV442" s="32"/>
      <c r="AW442" s="32"/>
      <c r="AX442" s="32"/>
      <c r="AY442" s="76">
        <f>(O442+P442+Q442+R442+S442+T442+U442+V442+W442+X442+Y442+Z442+AA442+AB442+AC442+AD442+AE442+AF442)*12+(AG442+AH442+AI442+AJ442+AK442+AL442+AM442+AN442+AO442+AP442+AQ442+AR442+AS442+AT442+AU442+AV442+AW442+AX442)</f>
        <v>251132.1072</v>
      </c>
      <c r="AZ442" s="78"/>
      <c r="BA442" s="7"/>
      <c r="BB442" s="7"/>
    </row>
    <row r="443" spans="1:54" s="59" customFormat="1" x14ac:dyDescent="0.2">
      <c r="A443" s="24">
        <f t="shared" si="113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72">
        <v>40770</v>
      </c>
      <c r="G443" s="24"/>
      <c r="H443" s="71">
        <v>38</v>
      </c>
      <c r="I443" s="24" t="s">
        <v>102</v>
      </c>
      <c r="J443" s="70" t="s">
        <v>103</v>
      </c>
      <c r="K443" s="73" t="s">
        <v>70</v>
      </c>
      <c r="L443" s="70" t="s">
        <v>117</v>
      </c>
      <c r="M443" s="74">
        <v>13925.1</v>
      </c>
      <c r="N443" s="32"/>
      <c r="O443" s="32">
        <f t="shared" si="98"/>
        <v>13925.1</v>
      </c>
      <c r="P443" s="74">
        <v>1037.4000000000001</v>
      </c>
      <c r="Q443" s="32"/>
      <c r="R443" s="32"/>
      <c r="S443" s="33">
        <f t="shared" si="99"/>
        <v>2436.8924999999999</v>
      </c>
      <c r="T443" s="32">
        <f t="shared" si="100"/>
        <v>417.75299999999999</v>
      </c>
      <c r="U443" s="75">
        <f t="shared" si="101"/>
        <v>969.18719999999996</v>
      </c>
      <c r="V443" s="32">
        <f t="shared" si="102"/>
        <v>278.50200000000001</v>
      </c>
      <c r="W443" s="74">
        <v>2228.02</v>
      </c>
      <c r="X443" s="74">
        <v>501.6</v>
      </c>
      <c r="Y443" s="74">
        <v>72.2</v>
      </c>
      <c r="Z443" s="74">
        <v>856.14</v>
      </c>
      <c r="AA443" s="74">
        <v>0</v>
      </c>
      <c r="AB443" s="74">
        <v>0</v>
      </c>
      <c r="AC443" s="74">
        <v>0</v>
      </c>
      <c r="AD443" s="74">
        <v>0</v>
      </c>
      <c r="AE443" s="32">
        <v>0</v>
      </c>
      <c r="AF443" s="32">
        <f t="shared" si="103"/>
        <v>236.72670000000002</v>
      </c>
      <c r="AG443" s="32">
        <f t="shared" si="112"/>
        <v>6127.0439999999999</v>
      </c>
      <c r="AH443" s="32">
        <f t="shared" si="104"/>
        <v>13323.776</v>
      </c>
      <c r="AI443" s="32">
        <f t="shared" si="105"/>
        <v>27757.866666666665</v>
      </c>
      <c r="AJ443" s="32">
        <v>6962.55</v>
      </c>
      <c r="AK443" s="32">
        <f t="shared" si="106"/>
        <v>6962.55</v>
      </c>
      <c r="AL443" s="32">
        <v>876.2</v>
      </c>
      <c r="AM443" s="32">
        <f t="shared" si="107"/>
        <v>1665.472</v>
      </c>
      <c r="AN443" s="32">
        <f t="shared" si="108"/>
        <v>2775.7866666666669</v>
      </c>
      <c r="AO443" s="32">
        <f t="shared" si="109"/>
        <v>8327.36</v>
      </c>
      <c r="AP443" s="32">
        <f t="shared" si="110"/>
        <v>4996.4160000000002</v>
      </c>
      <c r="AQ443" s="32">
        <v>3580.6</v>
      </c>
      <c r="AR443" s="32"/>
      <c r="AS443" s="74"/>
      <c r="AT443" s="32"/>
      <c r="AU443" s="32"/>
      <c r="AV443" s="32"/>
      <c r="AW443" s="32"/>
      <c r="AX443" s="32"/>
      <c r="AY443" s="76">
        <f t="shared" si="111"/>
        <v>358869.87813333335</v>
      </c>
      <c r="AZ443" s="78"/>
      <c r="BA443" s="7"/>
      <c r="BB443" s="7"/>
    </row>
    <row r="444" spans="1:54" s="59" customFormat="1" x14ac:dyDescent="0.2">
      <c r="A444" s="24">
        <f t="shared" si="113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72">
        <v>40770</v>
      </c>
      <c r="G444" s="24"/>
      <c r="H444" s="71">
        <v>19</v>
      </c>
      <c r="I444" s="24" t="s">
        <v>102</v>
      </c>
      <c r="J444" s="70" t="s">
        <v>103</v>
      </c>
      <c r="K444" s="73" t="s">
        <v>70</v>
      </c>
      <c r="L444" s="70" t="s">
        <v>117</v>
      </c>
      <c r="M444" s="74">
        <v>6962.7</v>
      </c>
      <c r="N444" s="32"/>
      <c r="O444" s="32">
        <f t="shared" si="98"/>
        <v>6962.7</v>
      </c>
      <c r="P444" s="74">
        <v>518.70000000000005</v>
      </c>
      <c r="Q444" s="32"/>
      <c r="R444" s="32"/>
      <c r="S444" s="33">
        <f t="shared" si="99"/>
        <v>1218.4724999999999</v>
      </c>
      <c r="T444" s="32">
        <f t="shared" si="100"/>
        <v>208.881</v>
      </c>
      <c r="U444" s="75">
        <f t="shared" si="101"/>
        <v>484.60439999999994</v>
      </c>
      <c r="V444" s="32">
        <f t="shared" si="102"/>
        <v>139.25399999999999</v>
      </c>
      <c r="W444" s="74">
        <v>1114.04</v>
      </c>
      <c r="X444" s="74">
        <v>250.8</v>
      </c>
      <c r="Y444" s="74">
        <v>36.1</v>
      </c>
      <c r="Z444" s="74">
        <v>428.08</v>
      </c>
      <c r="AA444" s="74">
        <v>0</v>
      </c>
      <c r="AB444" s="74">
        <v>0</v>
      </c>
      <c r="AC444" s="74">
        <v>0</v>
      </c>
      <c r="AD444" s="74">
        <v>0</v>
      </c>
      <c r="AE444" s="32">
        <v>0</v>
      </c>
      <c r="AF444" s="32">
        <f t="shared" si="103"/>
        <v>118.36590000000001</v>
      </c>
      <c r="AG444" s="32">
        <f t="shared" si="112"/>
        <v>3063.5879999999997</v>
      </c>
      <c r="AH444" s="32">
        <f t="shared" si="104"/>
        <v>6662.0319999999992</v>
      </c>
      <c r="AI444" s="32">
        <f t="shared" si="105"/>
        <v>13879.233333333332</v>
      </c>
      <c r="AJ444" s="32">
        <v>3481.35</v>
      </c>
      <c r="AK444" s="32">
        <f t="shared" si="106"/>
        <v>3481.35</v>
      </c>
      <c r="AL444" s="32">
        <v>876.2</v>
      </c>
      <c r="AM444" s="32">
        <f t="shared" si="107"/>
        <v>832.75399999999991</v>
      </c>
      <c r="AN444" s="32">
        <f t="shared" si="108"/>
        <v>1387.9233333333332</v>
      </c>
      <c r="AO444" s="32">
        <f t="shared" si="109"/>
        <v>4163.7699999999995</v>
      </c>
      <c r="AP444" s="32">
        <f t="shared" si="110"/>
        <v>2498.2619999999997</v>
      </c>
      <c r="AQ444" s="32">
        <v>2614.85</v>
      </c>
      <c r="AR444" s="32"/>
      <c r="AS444" s="74"/>
      <c r="AT444" s="32"/>
      <c r="AU444" s="32"/>
      <c r="AV444" s="32"/>
      <c r="AW444" s="32"/>
      <c r="AX444" s="32"/>
      <c r="AY444" s="76">
        <f t="shared" si="111"/>
        <v>180701.28626666669</v>
      </c>
      <c r="AZ444" s="78"/>
      <c r="BA444" s="7"/>
      <c r="BB444" s="7"/>
    </row>
    <row r="445" spans="1:54" s="59" customFormat="1" x14ac:dyDescent="0.2">
      <c r="A445" s="24">
        <f t="shared" si="113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72">
        <v>40770</v>
      </c>
      <c r="G445" s="24"/>
      <c r="H445" s="71">
        <v>28</v>
      </c>
      <c r="I445" s="24" t="s">
        <v>102</v>
      </c>
      <c r="J445" s="70" t="s">
        <v>103</v>
      </c>
      <c r="K445" s="73" t="s">
        <v>70</v>
      </c>
      <c r="L445" s="70" t="s">
        <v>117</v>
      </c>
      <c r="M445" s="74">
        <v>10260.6</v>
      </c>
      <c r="N445" s="32"/>
      <c r="O445" s="32">
        <f t="shared" si="98"/>
        <v>10260.6</v>
      </c>
      <c r="P445" s="74">
        <v>764.4</v>
      </c>
      <c r="Q445" s="32"/>
      <c r="R445" s="32"/>
      <c r="S445" s="33">
        <f t="shared" si="99"/>
        <v>1795.605</v>
      </c>
      <c r="T445" s="32">
        <f t="shared" si="100"/>
        <v>307.81799999999998</v>
      </c>
      <c r="U445" s="75">
        <f t="shared" si="101"/>
        <v>714.13800000000003</v>
      </c>
      <c r="V445" s="32">
        <f t="shared" si="102"/>
        <v>205.21200000000002</v>
      </c>
      <c r="W445" s="74">
        <v>1641.7</v>
      </c>
      <c r="X445" s="74">
        <v>369.6</v>
      </c>
      <c r="Y445" s="74">
        <v>53.2</v>
      </c>
      <c r="Z445" s="74">
        <v>630.84</v>
      </c>
      <c r="AA445" s="74">
        <v>0</v>
      </c>
      <c r="AB445" s="74">
        <v>0</v>
      </c>
      <c r="AC445" s="74">
        <v>0</v>
      </c>
      <c r="AD445" s="74">
        <v>0</v>
      </c>
      <c r="AE445" s="32">
        <v>0</v>
      </c>
      <c r="AF445" s="32">
        <f t="shared" si="103"/>
        <v>174.43020000000001</v>
      </c>
      <c r="AG445" s="32">
        <f t="shared" si="112"/>
        <v>4514.6640000000007</v>
      </c>
      <c r="AH445" s="32">
        <f t="shared" si="104"/>
        <v>9817.52</v>
      </c>
      <c r="AI445" s="32">
        <f t="shared" si="105"/>
        <v>20453.166666666668</v>
      </c>
      <c r="AJ445" s="32">
        <v>5130.3</v>
      </c>
      <c r="AK445" s="32">
        <f t="shared" si="106"/>
        <v>5130.3</v>
      </c>
      <c r="AL445" s="32">
        <v>876.2</v>
      </c>
      <c r="AM445" s="32">
        <f t="shared" si="107"/>
        <v>1227.19</v>
      </c>
      <c r="AN445" s="32">
        <f t="shared" si="108"/>
        <v>2045.3166666666671</v>
      </c>
      <c r="AO445" s="32">
        <f t="shared" si="109"/>
        <v>6135.9500000000007</v>
      </c>
      <c r="AP445" s="32">
        <f t="shared" si="110"/>
        <v>3681.5700000000006</v>
      </c>
      <c r="AQ445" s="32">
        <v>3580.6</v>
      </c>
      <c r="AR445" s="32"/>
      <c r="AS445" s="74"/>
      <c r="AT445" s="32"/>
      <c r="AU445" s="32"/>
      <c r="AV445" s="32"/>
      <c r="AW445" s="32"/>
      <c r="AX445" s="32"/>
      <c r="AY445" s="76">
        <f t="shared" si="111"/>
        <v>265603.29573333333</v>
      </c>
      <c r="AZ445" s="78"/>
      <c r="BA445" s="7"/>
      <c r="BB445" s="7"/>
    </row>
    <row r="446" spans="1:54" s="59" customFormat="1" x14ac:dyDescent="0.2">
      <c r="A446" s="24">
        <f t="shared" si="113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72">
        <v>40770</v>
      </c>
      <c r="G446" s="24"/>
      <c r="H446" s="71">
        <v>8</v>
      </c>
      <c r="I446" s="24" t="s">
        <v>102</v>
      </c>
      <c r="J446" s="70" t="s">
        <v>103</v>
      </c>
      <c r="K446" s="73" t="s">
        <v>70</v>
      </c>
      <c r="L446" s="70" t="s">
        <v>117</v>
      </c>
      <c r="M446" s="74">
        <v>2931.6</v>
      </c>
      <c r="N446" s="32"/>
      <c r="O446" s="32">
        <f t="shared" si="98"/>
        <v>2931.6</v>
      </c>
      <c r="P446" s="74">
        <v>218.4</v>
      </c>
      <c r="Q446" s="32"/>
      <c r="R446" s="32"/>
      <c r="S446" s="33">
        <f t="shared" si="99"/>
        <v>513.03</v>
      </c>
      <c r="T446" s="32">
        <f t="shared" si="100"/>
        <v>87.947999999999993</v>
      </c>
      <c r="U446" s="75">
        <f t="shared" si="101"/>
        <v>204.03959999999998</v>
      </c>
      <c r="V446" s="32">
        <f t="shared" si="102"/>
        <v>58.631999999999998</v>
      </c>
      <c r="W446" s="74">
        <v>469.06</v>
      </c>
      <c r="X446" s="74">
        <v>105.6</v>
      </c>
      <c r="Y446" s="74">
        <v>15.2</v>
      </c>
      <c r="Z446" s="74">
        <v>180.24</v>
      </c>
      <c r="AA446" s="74">
        <v>0</v>
      </c>
      <c r="AB446" s="74">
        <v>0</v>
      </c>
      <c r="AC446" s="74">
        <v>0</v>
      </c>
      <c r="AD446" s="74">
        <v>0</v>
      </c>
      <c r="AE446" s="32">
        <v>0</v>
      </c>
      <c r="AF446" s="32">
        <f t="shared" si="103"/>
        <v>49.837200000000003</v>
      </c>
      <c r="AG446" s="32">
        <f t="shared" si="112"/>
        <v>1289.904</v>
      </c>
      <c r="AH446" s="32">
        <f t="shared" si="104"/>
        <v>2805.0079999999998</v>
      </c>
      <c r="AI446" s="32">
        <f t="shared" si="105"/>
        <v>5843.7666666666664</v>
      </c>
      <c r="AJ446" s="32">
        <v>977.2</v>
      </c>
      <c r="AK446" s="32">
        <f t="shared" si="106"/>
        <v>1465.8</v>
      </c>
      <c r="AL446" s="32">
        <v>876.2</v>
      </c>
      <c r="AM446" s="32">
        <f t="shared" si="107"/>
        <v>350.62599999999998</v>
      </c>
      <c r="AN446" s="32">
        <f t="shared" si="108"/>
        <v>584.37666666666667</v>
      </c>
      <c r="AO446" s="32">
        <f t="shared" si="109"/>
        <v>1753.1299999999999</v>
      </c>
      <c r="AP446" s="32">
        <f t="shared" si="110"/>
        <v>1051.8779999999999</v>
      </c>
      <c r="AQ446" s="32">
        <v>2614.85</v>
      </c>
      <c r="AR446" s="32"/>
      <c r="AS446" s="74"/>
      <c r="AT446" s="32"/>
      <c r="AU446" s="32"/>
      <c r="AV446" s="32"/>
      <c r="AW446" s="32"/>
      <c r="AX446" s="32"/>
      <c r="AY446" s="76">
        <f t="shared" si="111"/>
        <v>77615.780933333328</v>
      </c>
      <c r="AZ446" s="78"/>
      <c r="BA446" s="7"/>
      <c r="BB446" s="7"/>
    </row>
    <row r="447" spans="1:54" s="59" customFormat="1" x14ac:dyDescent="0.2">
      <c r="A447" s="24">
        <f t="shared" si="113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72">
        <v>40770</v>
      </c>
      <c r="G447" s="24"/>
      <c r="H447" s="71">
        <v>35</v>
      </c>
      <c r="I447" s="24" t="s">
        <v>102</v>
      </c>
      <c r="J447" s="70" t="s">
        <v>103</v>
      </c>
      <c r="K447" s="73" t="s">
        <v>70</v>
      </c>
      <c r="L447" s="70" t="s">
        <v>117</v>
      </c>
      <c r="M447" s="74">
        <v>12825.9</v>
      </c>
      <c r="N447" s="32"/>
      <c r="O447" s="32">
        <f t="shared" si="98"/>
        <v>12825.9</v>
      </c>
      <c r="P447" s="74">
        <v>955.5</v>
      </c>
      <c r="Q447" s="32"/>
      <c r="R447" s="32"/>
      <c r="S447" s="33">
        <f t="shared" si="99"/>
        <v>2244.5324999999998</v>
      </c>
      <c r="T447" s="32">
        <f t="shared" si="100"/>
        <v>384.77699999999999</v>
      </c>
      <c r="U447" s="75">
        <f t="shared" si="101"/>
        <v>892.68119999999999</v>
      </c>
      <c r="V447" s="32">
        <f t="shared" si="102"/>
        <v>256.51799999999997</v>
      </c>
      <c r="W447" s="74">
        <v>2052.12</v>
      </c>
      <c r="X447" s="74">
        <v>462</v>
      </c>
      <c r="Y447" s="74">
        <v>66.5</v>
      </c>
      <c r="Z447" s="74">
        <v>788.56</v>
      </c>
      <c r="AA447" s="74">
        <v>0</v>
      </c>
      <c r="AB447" s="74">
        <v>0</v>
      </c>
      <c r="AC447" s="74">
        <v>0</v>
      </c>
      <c r="AD447" s="74">
        <v>0</v>
      </c>
      <c r="AE447" s="32">
        <v>0</v>
      </c>
      <c r="AF447" s="32">
        <f t="shared" si="103"/>
        <v>218.0403</v>
      </c>
      <c r="AG447" s="32">
        <f t="shared" si="112"/>
        <v>5643.3959999999997</v>
      </c>
      <c r="AH447" s="32">
        <f t="shared" si="104"/>
        <v>12272.016</v>
      </c>
      <c r="AI447" s="32">
        <f t="shared" si="105"/>
        <v>25566.7</v>
      </c>
      <c r="AJ447" s="32">
        <v>6412.95</v>
      </c>
      <c r="AK447" s="32">
        <f t="shared" si="106"/>
        <v>6412.95</v>
      </c>
      <c r="AL447" s="32">
        <v>876.2</v>
      </c>
      <c r="AM447" s="32">
        <f t="shared" si="107"/>
        <v>1534.002</v>
      </c>
      <c r="AN447" s="32">
        <f t="shared" si="108"/>
        <v>2556.67</v>
      </c>
      <c r="AO447" s="32">
        <f t="shared" si="109"/>
        <v>7670.01</v>
      </c>
      <c r="AP447" s="32">
        <f t="shared" si="110"/>
        <v>4602.0060000000003</v>
      </c>
      <c r="AQ447" s="32">
        <v>3580.6</v>
      </c>
      <c r="AR447" s="32"/>
      <c r="AS447" s="74"/>
      <c r="AT447" s="32"/>
      <c r="AU447" s="32"/>
      <c r="AV447" s="32"/>
      <c r="AW447" s="32"/>
      <c r="AX447" s="32"/>
      <c r="AY447" s="76">
        <f t="shared" si="111"/>
        <v>330893.04799999995</v>
      </c>
      <c r="AZ447" s="78"/>
      <c r="BA447" s="7"/>
      <c r="BB447" s="7"/>
    </row>
    <row r="448" spans="1:54" s="59" customFormat="1" x14ac:dyDescent="0.2">
      <c r="A448" s="24">
        <f t="shared" si="113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72">
        <v>40770</v>
      </c>
      <c r="G448" s="24"/>
      <c r="H448" s="71">
        <v>20</v>
      </c>
      <c r="I448" s="24" t="s">
        <v>102</v>
      </c>
      <c r="J448" s="70" t="s">
        <v>103</v>
      </c>
      <c r="K448" s="73" t="s">
        <v>70</v>
      </c>
      <c r="L448" s="70" t="s">
        <v>117</v>
      </c>
      <c r="M448" s="74">
        <v>7329</v>
      </c>
      <c r="N448" s="32"/>
      <c r="O448" s="32">
        <f t="shared" si="98"/>
        <v>7329</v>
      </c>
      <c r="P448" s="74">
        <v>546</v>
      </c>
      <c r="Q448" s="32"/>
      <c r="R448" s="32"/>
      <c r="S448" s="33">
        <f t="shared" si="99"/>
        <v>1282.5749999999998</v>
      </c>
      <c r="T448" s="32">
        <f t="shared" si="100"/>
        <v>219.87</v>
      </c>
      <c r="U448" s="75">
        <f t="shared" si="101"/>
        <v>510.09839999999997</v>
      </c>
      <c r="V448" s="32">
        <f t="shared" si="102"/>
        <v>146.58000000000001</v>
      </c>
      <c r="W448" s="74">
        <v>1172.6400000000001</v>
      </c>
      <c r="X448" s="74">
        <v>264</v>
      </c>
      <c r="Y448" s="74">
        <v>38</v>
      </c>
      <c r="Z448" s="74">
        <v>450.6</v>
      </c>
      <c r="AA448" s="74">
        <v>0</v>
      </c>
      <c r="AB448" s="74">
        <v>0</v>
      </c>
      <c r="AC448" s="74">
        <v>0</v>
      </c>
      <c r="AD448" s="74">
        <v>0</v>
      </c>
      <c r="AE448" s="32">
        <v>0</v>
      </c>
      <c r="AF448" s="32">
        <f t="shared" si="103"/>
        <v>124.593</v>
      </c>
      <c r="AG448" s="32">
        <f t="shared" si="112"/>
        <v>3224.76</v>
      </c>
      <c r="AH448" s="32">
        <f t="shared" si="104"/>
        <v>7012.5119999999997</v>
      </c>
      <c r="AI448" s="32">
        <f t="shared" si="105"/>
        <v>14609.4</v>
      </c>
      <c r="AJ448" s="32">
        <v>3664.5</v>
      </c>
      <c r="AK448" s="32">
        <f t="shared" si="106"/>
        <v>3664.5</v>
      </c>
      <c r="AL448" s="32">
        <v>876.2</v>
      </c>
      <c r="AM448" s="32">
        <f t="shared" si="107"/>
        <v>876.56399999999996</v>
      </c>
      <c r="AN448" s="32">
        <f t="shared" si="108"/>
        <v>1460.94</v>
      </c>
      <c r="AO448" s="32">
        <f t="shared" si="109"/>
        <v>4382.82</v>
      </c>
      <c r="AP448" s="32">
        <f t="shared" si="110"/>
        <v>2629.692</v>
      </c>
      <c r="AQ448" s="32">
        <v>3580.6</v>
      </c>
      <c r="AR448" s="32"/>
      <c r="AS448" s="74"/>
      <c r="AT448" s="32"/>
      <c r="AU448" s="32"/>
      <c r="AV448" s="32"/>
      <c r="AW448" s="32"/>
      <c r="AX448" s="32"/>
      <c r="AY448" s="76">
        <f t="shared" si="111"/>
        <v>190989.96480000002</v>
      </c>
      <c r="AZ448" s="78"/>
      <c r="BA448" s="7"/>
      <c r="BB448" s="7"/>
    </row>
    <row r="449" spans="1:54" s="59" customFormat="1" x14ac:dyDescent="0.2">
      <c r="A449" s="24">
        <f t="shared" si="113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72">
        <v>38018</v>
      </c>
      <c r="G449" s="24"/>
      <c r="H449" s="71">
        <v>29</v>
      </c>
      <c r="I449" s="24" t="s">
        <v>102</v>
      </c>
      <c r="J449" s="70" t="s">
        <v>103</v>
      </c>
      <c r="K449" s="73" t="s">
        <v>70</v>
      </c>
      <c r="L449" s="70" t="s">
        <v>117</v>
      </c>
      <c r="M449" s="74">
        <v>10627.2</v>
      </c>
      <c r="N449" s="32"/>
      <c r="O449" s="32">
        <f t="shared" si="98"/>
        <v>10627.2</v>
      </c>
      <c r="P449" s="74">
        <v>791.7</v>
      </c>
      <c r="Q449" s="32"/>
      <c r="R449" s="32"/>
      <c r="S449" s="33">
        <f t="shared" si="99"/>
        <v>1859.76</v>
      </c>
      <c r="T449" s="32">
        <f t="shared" si="100"/>
        <v>318.81600000000003</v>
      </c>
      <c r="U449" s="75">
        <f t="shared" si="101"/>
        <v>828.92160000000001</v>
      </c>
      <c r="V449" s="32">
        <f t="shared" si="102"/>
        <v>212.54400000000001</v>
      </c>
      <c r="W449" s="74">
        <v>3188.16</v>
      </c>
      <c r="X449" s="74">
        <v>382.8</v>
      </c>
      <c r="Y449" s="74">
        <v>55.1</v>
      </c>
      <c r="Z449" s="74">
        <v>653.38</v>
      </c>
      <c r="AA449" s="74">
        <v>0</v>
      </c>
      <c r="AB449" s="74">
        <v>0</v>
      </c>
      <c r="AC449" s="74">
        <v>0</v>
      </c>
      <c r="AD449" s="74">
        <v>0</v>
      </c>
      <c r="AE449" s="32">
        <v>0</v>
      </c>
      <c r="AF449" s="32">
        <f t="shared" si="103"/>
        <v>180.66240000000002</v>
      </c>
      <c r="AG449" s="32">
        <f t="shared" si="112"/>
        <v>4675.9679999999998</v>
      </c>
      <c r="AH449" s="32">
        <f t="shared" si="104"/>
        <v>11358.528</v>
      </c>
      <c r="AI449" s="32">
        <f t="shared" si="105"/>
        <v>23663.599999999999</v>
      </c>
      <c r="AJ449" s="32">
        <v>5313.6</v>
      </c>
      <c r="AK449" s="32">
        <f t="shared" si="106"/>
        <v>5313.6</v>
      </c>
      <c r="AL449" s="32">
        <v>876.2</v>
      </c>
      <c r="AM449" s="32">
        <f t="shared" si="107"/>
        <v>1419.816</v>
      </c>
      <c r="AN449" s="32">
        <f t="shared" si="108"/>
        <v>2366.36</v>
      </c>
      <c r="AO449" s="32">
        <f t="shared" si="109"/>
        <v>7099.08</v>
      </c>
      <c r="AP449" s="32">
        <f t="shared" si="110"/>
        <v>4259.4480000000003</v>
      </c>
      <c r="AQ449" s="32">
        <v>3580.6</v>
      </c>
      <c r="AR449" s="32">
        <f>(M449+W449+X449)/30*30</f>
        <v>14198.16</v>
      </c>
      <c r="AS449" s="74"/>
      <c r="AT449" s="32"/>
      <c r="AU449" s="32"/>
      <c r="AV449" s="32"/>
      <c r="AW449" s="32"/>
      <c r="AX449" s="32"/>
      <c r="AY449" s="76">
        <f t="shared" si="111"/>
        <v>313313.48800000001</v>
      </c>
      <c r="AZ449" s="78"/>
      <c r="BA449" s="7"/>
      <c r="BB449" s="7"/>
    </row>
    <row r="450" spans="1:54" s="59" customFormat="1" x14ac:dyDescent="0.2">
      <c r="A450" s="24">
        <f t="shared" si="113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72">
        <v>40770</v>
      </c>
      <c r="G450" s="24"/>
      <c r="H450" s="71">
        <v>40</v>
      </c>
      <c r="I450" s="24" t="s">
        <v>102</v>
      </c>
      <c r="J450" s="70" t="s">
        <v>103</v>
      </c>
      <c r="K450" s="73" t="s">
        <v>70</v>
      </c>
      <c r="L450" s="70" t="s">
        <v>117</v>
      </c>
      <c r="M450" s="74">
        <v>14658</v>
      </c>
      <c r="N450" s="32"/>
      <c r="O450" s="32">
        <f t="shared" ref="O450:O515" si="114">M450+N450</f>
        <v>14658</v>
      </c>
      <c r="P450" s="74">
        <v>1092</v>
      </c>
      <c r="Q450" s="32"/>
      <c r="R450" s="32"/>
      <c r="S450" s="33">
        <f t="shared" si="99"/>
        <v>2565.1499999999996</v>
      </c>
      <c r="T450" s="32">
        <f t="shared" si="100"/>
        <v>439.74</v>
      </c>
      <c r="U450" s="75">
        <f t="shared" si="101"/>
        <v>1020.1967999999999</v>
      </c>
      <c r="V450" s="32">
        <f t="shared" si="102"/>
        <v>293.16000000000003</v>
      </c>
      <c r="W450" s="74">
        <v>2345.2800000000002</v>
      </c>
      <c r="X450" s="74">
        <v>528</v>
      </c>
      <c r="Y450" s="74">
        <v>76</v>
      </c>
      <c r="Z450" s="74">
        <v>901.2</v>
      </c>
      <c r="AA450" s="74">
        <v>0</v>
      </c>
      <c r="AB450" s="74">
        <v>0</v>
      </c>
      <c r="AC450" s="74">
        <v>0</v>
      </c>
      <c r="AD450" s="74">
        <v>0</v>
      </c>
      <c r="AE450" s="32">
        <v>0</v>
      </c>
      <c r="AF450" s="32">
        <f t="shared" si="103"/>
        <v>249.18600000000001</v>
      </c>
      <c r="AG450" s="32">
        <f t="shared" si="112"/>
        <v>6449.52</v>
      </c>
      <c r="AH450" s="32">
        <f t="shared" si="104"/>
        <v>14025.023999999999</v>
      </c>
      <c r="AI450" s="32">
        <f t="shared" si="105"/>
        <v>29218.799999999999</v>
      </c>
      <c r="AJ450" s="32">
        <v>7329</v>
      </c>
      <c r="AK450" s="32">
        <f t="shared" si="106"/>
        <v>7329</v>
      </c>
      <c r="AL450" s="32">
        <v>876.2</v>
      </c>
      <c r="AM450" s="32">
        <f t="shared" si="107"/>
        <v>1753.1279999999999</v>
      </c>
      <c r="AN450" s="32">
        <f t="shared" si="108"/>
        <v>2921.88</v>
      </c>
      <c r="AO450" s="32">
        <f t="shared" si="109"/>
        <v>8765.64</v>
      </c>
      <c r="AP450" s="32">
        <f t="shared" si="110"/>
        <v>5259.384</v>
      </c>
      <c r="AQ450" s="32">
        <v>6139.45</v>
      </c>
      <c r="AR450" s="32"/>
      <c r="AS450" s="74"/>
      <c r="AT450" s="32"/>
      <c r="AU450" s="32"/>
      <c r="AV450" s="32"/>
      <c r="AW450" s="32"/>
      <c r="AX450" s="32"/>
      <c r="AY450" s="76">
        <f t="shared" si="111"/>
        <v>380081.97960000008</v>
      </c>
      <c r="AZ450" s="78"/>
      <c r="BA450" s="7"/>
      <c r="BB450" s="7"/>
    </row>
    <row r="451" spans="1:54" s="59" customFormat="1" x14ac:dyDescent="0.2">
      <c r="A451" s="24">
        <f t="shared" si="113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72">
        <v>40770</v>
      </c>
      <c r="G451" s="24"/>
      <c r="H451" s="71">
        <v>40</v>
      </c>
      <c r="I451" s="24" t="s">
        <v>102</v>
      </c>
      <c r="J451" s="70" t="s">
        <v>103</v>
      </c>
      <c r="K451" s="73" t="s">
        <v>70</v>
      </c>
      <c r="L451" s="70" t="s">
        <v>117</v>
      </c>
      <c r="M451" s="74">
        <v>14658</v>
      </c>
      <c r="N451" s="32"/>
      <c r="O451" s="32">
        <f t="shared" si="114"/>
        <v>14658</v>
      </c>
      <c r="P451" s="74">
        <v>1092</v>
      </c>
      <c r="Q451" s="32"/>
      <c r="R451" s="32"/>
      <c r="S451" s="33">
        <f t="shared" si="99"/>
        <v>2565.1499999999996</v>
      </c>
      <c r="T451" s="32">
        <f t="shared" si="100"/>
        <v>439.74</v>
      </c>
      <c r="U451" s="75">
        <f t="shared" si="101"/>
        <v>1020.1967999999999</v>
      </c>
      <c r="V451" s="32">
        <f t="shared" si="102"/>
        <v>293.16000000000003</v>
      </c>
      <c r="W451" s="74">
        <v>2345.2800000000002</v>
      </c>
      <c r="X451" s="74">
        <v>528</v>
      </c>
      <c r="Y451" s="74">
        <v>76</v>
      </c>
      <c r="Z451" s="74">
        <v>901.2</v>
      </c>
      <c r="AA451" s="74">
        <v>0</v>
      </c>
      <c r="AB451" s="74">
        <v>0</v>
      </c>
      <c r="AC451" s="74">
        <v>0</v>
      </c>
      <c r="AD451" s="74">
        <v>0</v>
      </c>
      <c r="AE451" s="32">
        <v>0</v>
      </c>
      <c r="AF451" s="32">
        <f t="shared" si="103"/>
        <v>249.18600000000001</v>
      </c>
      <c r="AG451" s="32">
        <f t="shared" si="112"/>
        <v>6449.52</v>
      </c>
      <c r="AH451" s="32">
        <f t="shared" si="104"/>
        <v>14025.023999999999</v>
      </c>
      <c r="AI451" s="32">
        <f t="shared" si="105"/>
        <v>29218.799999999999</v>
      </c>
      <c r="AJ451" s="32">
        <v>7329</v>
      </c>
      <c r="AK451" s="32">
        <f t="shared" si="106"/>
        <v>7329</v>
      </c>
      <c r="AL451" s="32">
        <v>876.2</v>
      </c>
      <c r="AM451" s="32">
        <f t="shared" si="107"/>
        <v>1753.1279999999999</v>
      </c>
      <c r="AN451" s="32">
        <f t="shared" si="108"/>
        <v>2921.88</v>
      </c>
      <c r="AO451" s="32">
        <f t="shared" si="109"/>
        <v>8765.64</v>
      </c>
      <c r="AP451" s="32">
        <f t="shared" si="110"/>
        <v>5259.384</v>
      </c>
      <c r="AQ451" s="32">
        <v>6139.45</v>
      </c>
      <c r="AR451" s="32"/>
      <c r="AS451" s="74"/>
      <c r="AT451" s="32"/>
      <c r="AU451" s="32"/>
      <c r="AV451" s="32"/>
      <c r="AW451" s="32"/>
      <c r="AX451" s="32"/>
      <c r="AY451" s="76">
        <f t="shared" si="111"/>
        <v>380081.97960000008</v>
      </c>
      <c r="AZ451" s="78"/>
      <c r="BA451" s="7"/>
      <c r="BB451" s="7"/>
    </row>
    <row r="452" spans="1:54" s="59" customFormat="1" x14ac:dyDescent="0.2">
      <c r="A452" s="24">
        <f t="shared" si="113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72">
        <v>41680</v>
      </c>
      <c r="G452" s="24"/>
      <c r="H452" s="71">
        <v>27</v>
      </c>
      <c r="I452" s="24" t="s">
        <v>102</v>
      </c>
      <c r="J452" s="70" t="s">
        <v>103</v>
      </c>
      <c r="K452" s="73" t="s">
        <v>70</v>
      </c>
      <c r="L452" s="70" t="s">
        <v>117</v>
      </c>
      <c r="M452" s="74">
        <v>9894.2999999999993</v>
      </c>
      <c r="N452" s="32"/>
      <c r="O452" s="32">
        <f t="shared" si="114"/>
        <v>9894.2999999999993</v>
      </c>
      <c r="P452" s="74">
        <v>737.1</v>
      </c>
      <c r="Q452" s="32"/>
      <c r="R452" s="32"/>
      <c r="S452" s="33">
        <f t="shared" si="99"/>
        <v>1731.5024999999998</v>
      </c>
      <c r="T452" s="32">
        <f t="shared" si="100"/>
        <v>296.82899999999995</v>
      </c>
      <c r="U452" s="75">
        <f t="shared" si="101"/>
        <v>653.02440000000001</v>
      </c>
      <c r="V452" s="32">
        <f t="shared" si="102"/>
        <v>197.886</v>
      </c>
      <c r="W452" s="74">
        <v>989.44</v>
      </c>
      <c r="X452" s="74">
        <v>356.4</v>
      </c>
      <c r="Y452" s="74">
        <v>51.3</v>
      </c>
      <c r="Z452" s="74">
        <v>608.32000000000005</v>
      </c>
      <c r="AA452" s="74">
        <v>0</v>
      </c>
      <c r="AB452" s="74">
        <v>0</v>
      </c>
      <c r="AC452" s="74">
        <v>0</v>
      </c>
      <c r="AD452" s="74">
        <v>0</v>
      </c>
      <c r="AE452" s="32">
        <v>0</v>
      </c>
      <c r="AF452" s="32">
        <f t="shared" si="103"/>
        <v>168.20310000000001</v>
      </c>
      <c r="AG452" s="32">
        <f t="shared" si="112"/>
        <v>4353.4920000000002</v>
      </c>
      <c r="AH452" s="32">
        <f t="shared" si="104"/>
        <v>8992.112000000001</v>
      </c>
      <c r="AI452" s="32">
        <f t="shared" si="105"/>
        <v>18733.566666666666</v>
      </c>
      <c r="AJ452" s="32">
        <v>4947.1499999999996</v>
      </c>
      <c r="AK452" s="32">
        <f t="shared" si="106"/>
        <v>4947.1499999999996</v>
      </c>
      <c r="AL452" s="32">
        <v>876.2</v>
      </c>
      <c r="AM452" s="32">
        <f t="shared" si="107"/>
        <v>1124.0140000000001</v>
      </c>
      <c r="AN452" s="32">
        <f t="shared" si="108"/>
        <v>1873.3566666666666</v>
      </c>
      <c r="AO452" s="32">
        <f t="shared" si="109"/>
        <v>5620.07</v>
      </c>
      <c r="AP452" s="32">
        <f t="shared" si="110"/>
        <v>3372.0419999999999</v>
      </c>
      <c r="AQ452" s="32">
        <v>3580.6</v>
      </c>
      <c r="AR452" s="32"/>
      <c r="AS452" s="74"/>
      <c r="AT452" s="32"/>
      <c r="AU452" s="32"/>
      <c r="AV452" s="32"/>
      <c r="AW452" s="32"/>
      <c r="AX452" s="32"/>
      <c r="AY452" s="76">
        <f t="shared" si="111"/>
        <v>246631.41333333333</v>
      </c>
      <c r="AZ452" s="78"/>
      <c r="BA452" s="7"/>
      <c r="BB452" s="7"/>
    </row>
    <row r="453" spans="1:54" s="59" customFormat="1" x14ac:dyDescent="0.2">
      <c r="A453" s="24">
        <f t="shared" si="113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72">
        <v>41680</v>
      </c>
      <c r="G453" s="24"/>
      <c r="H453" s="71">
        <v>16</v>
      </c>
      <c r="I453" s="24" t="s">
        <v>102</v>
      </c>
      <c r="J453" s="70" t="s">
        <v>103</v>
      </c>
      <c r="K453" s="73" t="s">
        <v>70</v>
      </c>
      <c r="L453" s="70" t="s">
        <v>117</v>
      </c>
      <c r="M453" s="74">
        <v>5863.2</v>
      </c>
      <c r="N453" s="32"/>
      <c r="O453" s="32">
        <f t="shared" si="114"/>
        <v>5863.2</v>
      </c>
      <c r="P453" s="74">
        <v>436.8</v>
      </c>
      <c r="Q453" s="32"/>
      <c r="R453" s="32"/>
      <c r="S453" s="33">
        <f t="shared" si="99"/>
        <v>1026.06</v>
      </c>
      <c r="T453" s="32">
        <f t="shared" si="100"/>
        <v>175.89599999999999</v>
      </c>
      <c r="U453" s="75">
        <f t="shared" si="101"/>
        <v>386.97119999999995</v>
      </c>
      <c r="V453" s="32">
        <f t="shared" si="102"/>
        <v>117.264</v>
      </c>
      <c r="W453" s="74">
        <v>586.32000000000005</v>
      </c>
      <c r="X453" s="74">
        <v>211.2</v>
      </c>
      <c r="Y453" s="74">
        <v>30.4</v>
      </c>
      <c r="Z453" s="74">
        <v>360.48</v>
      </c>
      <c r="AA453" s="74">
        <v>0</v>
      </c>
      <c r="AB453" s="74">
        <v>0</v>
      </c>
      <c r="AC453" s="74">
        <v>0</v>
      </c>
      <c r="AD453" s="74">
        <v>0</v>
      </c>
      <c r="AE453" s="32">
        <v>0</v>
      </c>
      <c r="AF453" s="32">
        <f t="shared" si="103"/>
        <v>99.674400000000006</v>
      </c>
      <c r="AG453" s="32">
        <f t="shared" si="112"/>
        <v>2579.808</v>
      </c>
      <c r="AH453" s="32">
        <f t="shared" si="104"/>
        <v>5328.5759999999991</v>
      </c>
      <c r="AI453" s="32">
        <f t="shared" si="105"/>
        <v>11101.199999999999</v>
      </c>
      <c r="AJ453" s="32">
        <v>2931.6</v>
      </c>
      <c r="AK453" s="32">
        <f t="shared" si="106"/>
        <v>2931.6</v>
      </c>
      <c r="AL453" s="32">
        <v>876.2</v>
      </c>
      <c r="AM453" s="32">
        <f t="shared" si="107"/>
        <v>666.07199999999989</v>
      </c>
      <c r="AN453" s="32">
        <f t="shared" si="108"/>
        <v>1110.1199999999999</v>
      </c>
      <c r="AO453" s="32">
        <f t="shared" si="109"/>
        <v>3330.3599999999997</v>
      </c>
      <c r="AP453" s="32">
        <f t="shared" si="110"/>
        <v>1998.2159999999997</v>
      </c>
      <c r="AQ453" s="32">
        <v>2614.85</v>
      </c>
      <c r="AR453" s="32"/>
      <c r="AS453" s="74"/>
      <c r="AT453" s="32"/>
      <c r="AU453" s="32"/>
      <c r="AV453" s="32"/>
      <c r="AW453" s="32"/>
      <c r="AX453" s="32"/>
      <c r="AY453" s="76">
        <f t="shared" si="111"/>
        <v>146999.78919999997</v>
      </c>
      <c r="AZ453" s="78"/>
      <c r="BA453" s="7"/>
      <c r="BB453" s="7"/>
    </row>
    <row r="454" spans="1:54" s="59" customFormat="1" x14ac:dyDescent="0.2">
      <c r="A454" s="24">
        <f t="shared" si="113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72">
        <v>41680</v>
      </c>
      <c r="G454" s="24"/>
      <c r="H454" s="71">
        <v>21</v>
      </c>
      <c r="I454" s="24" t="s">
        <v>102</v>
      </c>
      <c r="J454" s="70" t="s">
        <v>103</v>
      </c>
      <c r="K454" s="73" t="s">
        <v>70</v>
      </c>
      <c r="L454" s="70" t="s">
        <v>117</v>
      </c>
      <c r="M454" s="74">
        <v>7695.6</v>
      </c>
      <c r="N454" s="32"/>
      <c r="O454" s="32">
        <f t="shared" si="114"/>
        <v>7695.6</v>
      </c>
      <c r="P454" s="74">
        <v>573.29999999999995</v>
      </c>
      <c r="Q454" s="32"/>
      <c r="R454" s="32"/>
      <c r="S454" s="33">
        <f t="shared" si="99"/>
        <v>1346.73</v>
      </c>
      <c r="T454" s="32">
        <f t="shared" si="100"/>
        <v>230.86799999999999</v>
      </c>
      <c r="U454" s="75">
        <f t="shared" si="101"/>
        <v>507.90959999999995</v>
      </c>
      <c r="V454" s="32">
        <f t="shared" si="102"/>
        <v>153.91200000000001</v>
      </c>
      <c r="W454" s="74">
        <v>769.56</v>
      </c>
      <c r="X454" s="74">
        <v>277.2</v>
      </c>
      <c r="Y454" s="74">
        <v>39.9</v>
      </c>
      <c r="Z454" s="74">
        <v>473.12</v>
      </c>
      <c r="AA454" s="74">
        <v>0</v>
      </c>
      <c r="AB454" s="74">
        <v>0</v>
      </c>
      <c r="AC454" s="74">
        <v>0</v>
      </c>
      <c r="AD454" s="74">
        <v>619.5</v>
      </c>
      <c r="AE454" s="32">
        <v>0</v>
      </c>
      <c r="AF454" s="32">
        <f t="shared" si="103"/>
        <v>130.82520000000002</v>
      </c>
      <c r="AG454" s="32">
        <f t="shared" si="112"/>
        <v>3386.0640000000003</v>
      </c>
      <c r="AH454" s="32">
        <f t="shared" si="104"/>
        <v>6993.8880000000008</v>
      </c>
      <c r="AI454" s="32">
        <f t="shared" si="105"/>
        <v>14570.600000000002</v>
      </c>
      <c r="AJ454" s="32">
        <v>3847.8</v>
      </c>
      <c r="AK454" s="32">
        <f t="shared" si="106"/>
        <v>3847.8000000000006</v>
      </c>
      <c r="AL454" s="32">
        <v>876.2</v>
      </c>
      <c r="AM454" s="32">
        <f t="shared" si="107"/>
        <v>874.2360000000001</v>
      </c>
      <c r="AN454" s="32">
        <f t="shared" si="108"/>
        <v>1457.0600000000002</v>
      </c>
      <c r="AO454" s="32">
        <f t="shared" si="109"/>
        <v>4371.18</v>
      </c>
      <c r="AP454" s="32">
        <f t="shared" si="110"/>
        <v>2622.7080000000005</v>
      </c>
      <c r="AQ454" s="32">
        <v>3580.6</v>
      </c>
      <c r="AR454" s="32"/>
      <c r="AS454" s="74"/>
      <c r="AT454" s="32"/>
      <c r="AU454" s="32"/>
      <c r="AV454" s="32"/>
      <c r="AW454" s="32"/>
      <c r="AX454" s="32"/>
      <c r="AY454" s="76">
        <f t="shared" si="111"/>
        <v>200249.23359999998</v>
      </c>
      <c r="AZ454" s="78"/>
      <c r="BA454" s="7"/>
      <c r="BB454" s="7"/>
    </row>
    <row r="455" spans="1:54" s="59" customFormat="1" x14ac:dyDescent="0.2">
      <c r="A455" s="24">
        <f t="shared" si="113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72">
        <v>41876</v>
      </c>
      <c r="G455" s="24"/>
      <c r="H455" s="71">
        <v>15</v>
      </c>
      <c r="I455" s="24" t="s">
        <v>102</v>
      </c>
      <c r="J455" s="70" t="s">
        <v>103</v>
      </c>
      <c r="K455" s="73" t="s">
        <v>70</v>
      </c>
      <c r="L455" s="70" t="s">
        <v>117</v>
      </c>
      <c r="M455" s="74">
        <v>5496.9</v>
      </c>
      <c r="N455" s="32"/>
      <c r="O455" s="32">
        <f t="shared" si="114"/>
        <v>5496.9</v>
      </c>
      <c r="P455" s="74">
        <v>409.5</v>
      </c>
      <c r="Q455" s="32"/>
      <c r="R455" s="32"/>
      <c r="S455" s="33">
        <f t="shared" ref="S455:S518" si="115">(M455*17.5%)</f>
        <v>961.95749999999987</v>
      </c>
      <c r="T455" s="32">
        <f t="shared" ref="T455:T518" si="116">M455*3%</f>
        <v>164.90699999999998</v>
      </c>
      <c r="U455" s="75">
        <f t="shared" ref="U455:U518" si="117">(M455+W455)*6%</f>
        <v>362.79599999999994</v>
      </c>
      <c r="V455" s="32">
        <f t="shared" ref="V455:V518" si="118">M455*2%</f>
        <v>109.93799999999999</v>
      </c>
      <c r="W455" s="74">
        <v>549.70000000000005</v>
      </c>
      <c r="X455" s="74">
        <v>198</v>
      </c>
      <c r="Y455" s="74">
        <v>28.5</v>
      </c>
      <c r="Z455" s="74">
        <v>337.96</v>
      </c>
      <c r="AA455" s="74">
        <v>0</v>
      </c>
      <c r="AB455" s="74">
        <v>0</v>
      </c>
      <c r="AC455" s="74">
        <v>0</v>
      </c>
      <c r="AD455" s="74">
        <v>0</v>
      </c>
      <c r="AE455" s="32">
        <v>0</v>
      </c>
      <c r="AF455" s="32">
        <f t="shared" ref="AF455:AF518" si="119">M455*1.7%</f>
        <v>93.447299999999998</v>
      </c>
      <c r="AG455" s="32">
        <f t="shared" si="112"/>
        <v>2418.6359999999995</v>
      </c>
      <c r="AH455" s="32">
        <f t="shared" ref="AH455:AH518" si="120">(M455+W455+X455)/30*24</f>
        <v>4995.6799999999994</v>
      </c>
      <c r="AI455" s="32">
        <f t="shared" ref="AI455:AI518" si="121">(M455+W455+X455)/30*50</f>
        <v>10407.666666666666</v>
      </c>
      <c r="AJ455" s="32">
        <v>2748.45</v>
      </c>
      <c r="AK455" s="32">
        <f t="shared" ref="AK455:AK518" si="122">(M455/30)*15</f>
        <v>2748.45</v>
      </c>
      <c r="AL455" s="32">
        <v>876.2</v>
      </c>
      <c r="AM455" s="32">
        <f t="shared" ref="AM455:AM518" si="123">(M455+W455+X455)/30*3</f>
        <v>624.45999999999992</v>
      </c>
      <c r="AN455" s="32">
        <f t="shared" ref="AN455:AN518" si="124">(M455+W455+X455)/30*5</f>
        <v>1040.7666666666664</v>
      </c>
      <c r="AO455" s="32">
        <f t="shared" ref="AO455:AO518" si="125">(M455+W455+X455)/30*15</f>
        <v>3122.2999999999997</v>
      </c>
      <c r="AP455" s="32">
        <f t="shared" ref="AP455:AP518" si="126">(M455+W455+X455)/30*9</f>
        <v>1873.3799999999997</v>
      </c>
      <c r="AQ455" s="32">
        <v>2614.85</v>
      </c>
      <c r="AR455" s="32"/>
      <c r="AS455" s="74"/>
      <c r="AT455" s="32"/>
      <c r="AU455" s="32"/>
      <c r="AV455" s="32"/>
      <c r="AW455" s="32"/>
      <c r="AX455" s="32"/>
      <c r="AY455" s="76">
        <f t="shared" si="111"/>
        <v>138034.10893333331</v>
      </c>
      <c r="AZ455" s="78"/>
      <c r="BA455" s="7"/>
      <c r="BB455" s="7"/>
    </row>
    <row r="456" spans="1:54" s="59" customFormat="1" x14ac:dyDescent="0.2">
      <c r="A456" s="24">
        <f t="shared" si="113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72">
        <v>41876</v>
      </c>
      <c r="G456" s="24"/>
      <c r="H456" s="71">
        <v>24</v>
      </c>
      <c r="I456" s="24" t="s">
        <v>102</v>
      </c>
      <c r="J456" s="70" t="s">
        <v>103</v>
      </c>
      <c r="K456" s="73" t="s">
        <v>70</v>
      </c>
      <c r="L456" s="70" t="s">
        <v>117</v>
      </c>
      <c r="M456" s="74">
        <v>8794.7999999999993</v>
      </c>
      <c r="N456" s="32"/>
      <c r="O456" s="32">
        <f t="shared" si="114"/>
        <v>8794.7999999999993</v>
      </c>
      <c r="P456" s="74">
        <v>655.20000000000005</v>
      </c>
      <c r="Q456" s="32"/>
      <c r="R456" s="32"/>
      <c r="S456" s="33">
        <f t="shared" si="115"/>
        <v>1539.0899999999997</v>
      </c>
      <c r="T456" s="32">
        <f t="shared" si="116"/>
        <v>263.84399999999999</v>
      </c>
      <c r="U456" s="75">
        <f t="shared" si="117"/>
        <v>580.45679999999993</v>
      </c>
      <c r="V456" s="32">
        <f t="shared" si="118"/>
        <v>175.89599999999999</v>
      </c>
      <c r="W456" s="74">
        <v>879.48</v>
      </c>
      <c r="X456" s="74">
        <v>316.8</v>
      </c>
      <c r="Y456" s="74">
        <v>45.6</v>
      </c>
      <c r="Z456" s="74">
        <v>540.72</v>
      </c>
      <c r="AA456" s="74">
        <v>0</v>
      </c>
      <c r="AB456" s="74">
        <v>0</v>
      </c>
      <c r="AC456" s="74">
        <v>0</v>
      </c>
      <c r="AD456" s="74">
        <v>0</v>
      </c>
      <c r="AE456" s="32">
        <v>0</v>
      </c>
      <c r="AF456" s="32">
        <f t="shared" si="119"/>
        <v>149.51159999999999</v>
      </c>
      <c r="AG456" s="32">
        <f t="shared" si="112"/>
        <v>3869.7119999999995</v>
      </c>
      <c r="AH456" s="32">
        <f t="shared" si="120"/>
        <v>7992.8639999999987</v>
      </c>
      <c r="AI456" s="32">
        <f t="shared" si="121"/>
        <v>16651.799999999996</v>
      </c>
      <c r="AJ456" s="32">
        <v>4397.3999999999996</v>
      </c>
      <c r="AK456" s="32">
        <f t="shared" si="122"/>
        <v>4397.3999999999996</v>
      </c>
      <c r="AL456" s="32">
        <v>876.2</v>
      </c>
      <c r="AM456" s="32">
        <f t="shared" si="123"/>
        <v>999.10799999999983</v>
      </c>
      <c r="AN456" s="32">
        <f t="shared" si="124"/>
        <v>1665.1799999999998</v>
      </c>
      <c r="AO456" s="32">
        <f t="shared" si="125"/>
        <v>4995.5399999999991</v>
      </c>
      <c r="AP456" s="32">
        <f t="shared" si="126"/>
        <v>2997.3239999999996</v>
      </c>
      <c r="AQ456" s="32">
        <v>3580.6</v>
      </c>
      <c r="AR456" s="32"/>
      <c r="AS456" s="74"/>
      <c r="AT456" s="32"/>
      <c r="AU456" s="32"/>
      <c r="AV456" s="32"/>
      <c r="AW456" s="32"/>
      <c r="AX456" s="32"/>
      <c r="AY456" s="76">
        <f t="shared" ref="AY456:AY519" si="127">(O456+P456+Q456+R456+S456+T456+U456+V456+W456+X456+Y456+Z456+AA456+AB456+AC456+AD456+AE456+AF456)*12+(AG456+AH456+AI456+AJ456+AK456+AL456+AM456+AN456+AO456+AP456+AQ456+AR456+AS456+AT456+AU456+AV456+AW456+AX456)</f>
        <v>219719.90879999998</v>
      </c>
      <c r="AZ456" s="78"/>
      <c r="BA456" s="7"/>
      <c r="BB456" s="7"/>
    </row>
    <row r="457" spans="1:54" s="59" customFormat="1" x14ac:dyDescent="0.2">
      <c r="A457" s="24">
        <f t="shared" si="113"/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72">
        <v>41869</v>
      </c>
      <c r="G457" s="24"/>
      <c r="H457" s="71">
        <v>30</v>
      </c>
      <c r="I457" s="24" t="s">
        <v>102</v>
      </c>
      <c r="J457" s="70" t="s">
        <v>103</v>
      </c>
      <c r="K457" s="73" t="s">
        <v>70</v>
      </c>
      <c r="L457" s="70" t="s">
        <v>117</v>
      </c>
      <c r="M457" s="74">
        <v>10993.5</v>
      </c>
      <c r="N457" s="32"/>
      <c r="O457" s="32">
        <f t="shared" si="114"/>
        <v>10993.5</v>
      </c>
      <c r="P457" s="74">
        <v>819</v>
      </c>
      <c r="Q457" s="32"/>
      <c r="R457" s="32"/>
      <c r="S457" s="33">
        <f t="shared" si="115"/>
        <v>1923.8625</v>
      </c>
      <c r="T457" s="32">
        <f t="shared" si="116"/>
        <v>329.80500000000001</v>
      </c>
      <c r="U457" s="75">
        <f t="shared" si="117"/>
        <v>725.57159999999999</v>
      </c>
      <c r="V457" s="32">
        <f t="shared" si="118"/>
        <v>219.87</v>
      </c>
      <c r="W457" s="74">
        <v>1099.3599999999999</v>
      </c>
      <c r="X457" s="74">
        <v>396</v>
      </c>
      <c r="Y457" s="74">
        <v>57</v>
      </c>
      <c r="Z457" s="74">
        <v>675.9</v>
      </c>
      <c r="AA457" s="74">
        <v>0</v>
      </c>
      <c r="AB457" s="74">
        <v>0</v>
      </c>
      <c r="AC457" s="74">
        <v>0</v>
      </c>
      <c r="AD457" s="74">
        <v>0</v>
      </c>
      <c r="AE457" s="32">
        <v>0</v>
      </c>
      <c r="AF457" s="32">
        <f t="shared" si="119"/>
        <v>186.88950000000003</v>
      </c>
      <c r="AG457" s="32">
        <f t="shared" ref="AG457:AG520" si="128">(M457*4%)*11</f>
        <v>4837.1400000000003</v>
      </c>
      <c r="AH457" s="32">
        <f t="shared" si="120"/>
        <v>9991.0879999999997</v>
      </c>
      <c r="AI457" s="32">
        <f t="shared" si="121"/>
        <v>20814.766666666666</v>
      </c>
      <c r="AJ457" s="32">
        <v>5496.75</v>
      </c>
      <c r="AK457" s="32">
        <f t="shared" si="122"/>
        <v>5496.75</v>
      </c>
      <c r="AL457" s="32">
        <v>876.2</v>
      </c>
      <c r="AM457" s="32">
        <f t="shared" si="123"/>
        <v>1248.886</v>
      </c>
      <c r="AN457" s="32">
        <f t="shared" si="124"/>
        <v>2081.4766666666669</v>
      </c>
      <c r="AO457" s="32">
        <f t="shared" si="125"/>
        <v>6244.43</v>
      </c>
      <c r="AP457" s="32">
        <f t="shared" si="126"/>
        <v>3746.6580000000004</v>
      </c>
      <c r="AQ457" s="32">
        <v>3580.6</v>
      </c>
      <c r="AR457" s="32"/>
      <c r="AS457" s="74"/>
      <c r="AT457" s="32"/>
      <c r="AU457" s="32"/>
      <c r="AV457" s="32"/>
      <c r="AW457" s="32"/>
      <c r="AX457" s="32"/>
      <c r="AY457" s="76">
        <f t="shared" si="127"/>
        <v>273535.8485333334</v>
      </c>
      <c r="AZ457" s="78"/>
      <c r="BA457" s="7"/>
      <c r="BB457" s="7"/>
    </row>
    <row r="458" spans="1:54" s="59" customFormat="1" x14ac:dyDescent="0.2">
      <c r="A458" s="24">
        <f t="shared" ref="A458:A521" si="129">A457+1</f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72">
        <v>41869</v>
      </c>
      <c r="G458" s="24"/>
      <c r="H458" s="71">
        <v>22</v>
      </c>
      <c r="I458" s="24" t="s">
        <v>102</v>
      </c>
      <c r="J458" s="70" t="s">
        <v>103</v>
      </c>
      <c r="K458" s="73" t="s">
        <v>70</v>
      </c>
      <c r="L458" s="70" t="s">
        <v>117</v>
      </c>
      <c r="M458" s="74">
        <v>8061.9</v>
      </c>
      <c r="N458" s="32"/>
      <c r="O458" s="32">
        <f t="shared" si="114"/>
        <v>8061.9</v>
      </c>
      <c r="P458" s="74">
        <v>600.6</v>
      </c>
      <c r="Q458" s="32"/>
      <c r="R458" s="32"/>
      <c r="S458" s="33">
        <f t="shared" si="115"/>
        <v>1410.8324999999998</v>
      </c>
      <c r="T458" s="32">
        <f t="shared" si="116"/>
        <v>241.85699999999997</v>
      </c>
      <c r="U458" s="75">
        <f t="shared" si="117"/>
        <v>532.08600000000001</v>
      </c>
      <c r="V458" s="32">
        <f t="shared" si="118"/>
        <v>161.238</v>
      </c>
      <c r="W458" s="74">
        <v>806.2</v>
      </c>
      <c r="X458" s="74">
        <v>290.39999999999998</v>
      </c>
      <c r="Y458" s="74">
        <v>41.8</v>
      </c>
      <c r="Z458" s="74">
        <v>495.66</v>
      </c>
      <c r="AA458" s="74">
        <v>0</v>
      </c>
      <c r="AB458" s="74">
        <v>0</v>
      </c>
      <c r="AC458" s="74">
        <v>0</v>
      </c>
      <c r="AD458" s="74">
        <v>619.5</v>
      </c>
      <c r="AE458" s="32">
        <v>0</v>
      </c>
      <c r="AF458" s="32">
        <f t="shared" si="119"/>
        <v>137.0523</v>
      </c>
      <c r="AG458" s="32">
        <f t="shared" si="128"/>
        <v>3547.2359999999999</v>
      </c>
      <c r="AH458" s="32">
        <f t="shared" si="120"/>
        <v>7326.8000000000011</v>
      </c>
      <c r="AI458" s="32">
        <f t="shared" si="121"/>
        <v>15264.166666666668</v>
      </c>
      <c r="AJ458" s="32">
        <v>4030.95</v>
      </c>
      <c r="AK458" s="32">
        <f t="shared" si="122"/>
        <v>4030.9499999999994</v>
      </c>
      <c r="AL458" s="32">
        <v>876.2</v>
      </c>
      <c r="AM458" s="32">
        <f t="shared" si="123"/>
        <v>915.85000000000014</v>
      </c>
      <c r="AN458" s="32">
        <f t="shared" si="124"/>
        <v>1526.4166666666667</v>
      </c>
      <c r="AO458" s="32">
        <f t="shared" si="125"/>
        <v>4579.25</v>
      </c>
      <c r="AP458" s="32">
        <f t="shared" si="126"/>
        <v>2747.55</v>
      </c>
      <c r="AQ458" s="32">
        <v>3580.6</v>
      </c>
      <c r="AR458" s="32"/>
      <c r="AS458" s="74"/>
      <c r="AT458" s="32"/>
      <c r="AU458" s="32"/>
      <c r="AV458" s="32"/>
      <c r="AW458" s="32"/>
      <c r="AX458" s="32"/>
      <c r="AY458" s="76">
        <f t="shared" si="127"/>
        <v>209215.4789333333</v>
      </c>
      <c r="AZ458" s="78"/>
      <c r="BA458" s="7"/>
      <c r="BB458" s="7"/>
    </row>
    <row r="459" spans="1:54" s="59" customFormat="1" x14ac:dyDescent="0.2">
      <c r="A459" s="24">
        <f t="shared" si="129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72">
        <v>41869</v>
      </c>
      <c r="G459" s="24"/>
      <c r="H459" s="71">
        <v>30</v>
      </c>
      <c r="I459" s="24" t="s">
        <v>102</v>
      </c>
      <c r="J459" s="70" t="s">
        <v>103</v>
      </c>
      <c r="K459" s="73" t="s">
        <v>70</v>
      </c>
      <c r="L459" s="70" t="s">
        <v>117</v>
      </c>
      <c r="M459" s="74">
        <v>9894.18</v>
      </c>
      <c r="N459" s="32"/>
      <c r="O459" s="32">
        <f t="shared" si="114"/>
        <v>9894.18</v>
      </c>
      <c r="P459" s="74">
        <v>737.1</v>
      </c>
      <c r="Q459" s="32"/>
      <c r="R459" s="32"/>
      <c r="S459" s="33">
        <f t="shared" si="115"/>
        <v>1731.4814999999999</v>
      </c>
      <c r="T459" s="32">
        <f t="shared" si="116"/>
        <v>296.8254</v>
      </c>
      <c r="U459" s="75">
        <f t="shared" si="117"/>
        <v>653.01599999999996</v>
      </c>
      <c r="V459" s="32">
        <f t="shared" si="118"/>
        <v>197.8836</v>
      </c>
      <c r="W459" s="74">
        <v>989.42</v>
      </c>
      <c r="X459" s="74">
        <v>356.4</v>
      </c>
      <c r="Y459" s="74">
        <v>51.3</v>
      </c>
      <c r="Z459" s="74">
        <v>608.32000000000005</v>
      </c>
      <c r="AA459" s="74">
        <v>0</v>
      </c>
      <c r="AB459" s="74">
        <v>0</v>
      </c>
      <c r="AC459" s="74">
        <v>0</v>
      </c>
      <c r="AD459" s="74">
        <v>885</v>
      </c>
      <c r="AE459" s="32">
        <v>0</v>
      </c>
      <c r="AF459" s="32">
        <f t="shared" si="119"/>
        <v>168.20106000000001</v>
      </c>
      <c r="AG459" s="32">
        <f t="shared" si="128"/>
        <v>4353.4391999999998</v>
      </c>
      <c r="AH459" s="32">
        <f t="shared" si="120"/>
        <v>8992</v>
      </c>
      <c r="AI459" s="32">
        <f t="shared" si="121"/>
        <v>18733.333333333336</v>
      </c>
      <c r="AJ459" s="32">
        <v>5496.75</v>
      </c>
      <c r="AK459" s="32">
        <f t="shared" si="122"/>
        <v>4947.09</v>
      </c>
      <c r="AL459" s="32">
        <v>876.2</v>
      </c>
      <c r="AM459" s="32">
        <f t="shared" si="123"/>
        <v>1124</v>
      </c>
      <c r="AN459" s="32">
        <f t="shared" si="124"/>
        <v>1873.3333333333335</v>
      </c>
      <c r="AO459" s="32">
        <f t="shared" si="125"/>
        <v>5620</v>
      </c>
      <c r="AP459" s="32">
        <f t="shared" si="126"/>
        <v>3372</v>
      </c>
      <c r="AQ459" s="32">
        <v>3580.6</v>
      </c>
      <c r="AR459" s="32"/>
      <c r="AS459" s="74"/>
      <c r="AT459" s="32"/>
      <c r="AU459" s="32"/>
      <c r="AV459" s="32"/>
      <c r="AW459" s="32"/>
      <c r="AX459" s="32"/>
      <c r="AY459" s="76">
        <f t="shared" si="127"/>
        <v>257798.27658666665</v>
      </c>
      <c r="AZ459" s="78"/>
      <c r="BA459" s="7"/>
      <c r="BB459" s="7"/>
    </row>
    <row r="460" spans="1:54" s="59" customFormat="1" x14ac:dyDescent="0.2">
      <c r="A460" s="24">
        <f t="shared" si="129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72">
        <v>43689</v>
      </c>
      <c r="G460" s="24"/>
      <c r="H460" s="71">
        <v>35</v>
      </c>
      <c r="I460" s="24" t="s">
        <v>102</v>
      </c>
      <c r="J460" s="70" t="s">
        <v>103</v>
      </c>
      <c r="K460" s="73" t="s">
        <v>70</v>
      </c>
      <c r="L460" s="70" t="s">
        <v>117</v>
      </c>
      <c r="M460" s="74">
        <v>12825.9</v>
      </c>
      <c r="N460" s="32"/>
      <c r="O460" s="32">
        <f t="shared" si="114"/>
        <v>12825.9</v>
      </c>
      <c r="P460" s="74">
        <v>955.5</v>
      </c>
      <c r="Q460" s="32"/>
      <c r="R460" s="32"/>
      <c r="S460" s="33">
        <f t="shared" si="115"/>
        <v>2244.5324999999998</v>
      </c>
      <c r="T460" s="32">
        <f t="shared" si="116"/>
        <v>384.77699999999999</v>
      </c>
      <c r="U460" s="75">
        <f t="shared" si="117"/>
        <v>769.55399999999997</v>
      </c>
      <c r="V460" s="32">
        <f t="shared" si="118"/>
        <v>256.51799999999997</v>
      </c>
      <c r="W460" s="74">
        <v>0</v>
      </c>
      <c r="X460" s="74">
        <v>462</v>
      </c>
      <c r="Y460" s="74">
        <v>66.5</v>
      </c>
      <c r="Z460" s="74">
        <v>788.56</v>
      </c>
      <c r="AA460" s="74">
        <v>0</v>
      </c>
      <c r="AB460" s="74">
        <v>0</v>
      </c>
      <c r="AC460" s="74">
        <v>0</v>
      </c>
      <c r="AD460" s="74">
        <v>0</v>
      </c>
      <c r="AE460" s="32">
        <v>0</v>
      </c>
      <c r="AF460" s="32">
        <f t="shared" si="119"/>
        <v>218.0403</v>
      </c>
      <c r="AG460" s="32">
        <f t="shared" si="128"/>
        <v>5643.3959999999997</v>
      </c>
      <c r="AH460" s="32">
        <f t="shared" si="120"/>
        <v>10630.32</v>
      </c>
      <c r="AI460" s="32">
        <f t="shared" si="121"/>
        <v>22146.5</v>
      </c>
      <c r="AJ460" s="32">
        <v>837.25</v>
      </c>
      <c r="AK460" s="32">
        <f t="shared" si="122"/>
        <v>6412.95</v>
      </c>
      <c r="AL460" s="32">
        <v>876.2</v>
      </c>
      <c r="AM460" s="32">
        <f t="shared" si="123"/>
        <v>1328.79</v>
      </c>
      <c r="AN460" s="32">
        <f t="shared" si="124"/>
        <v>2214.65</v>
      </c>
      <c r="AO460" s="32">
        <f t="shared" si="125"/>
        <v>6643.95</v>
      </c>
      <c r="AP460" s="32">
        <f t="shared" si="126"/>
        <v>3986.37</v>
      </c>
      <c r="AQ460" s="32">
        <v>3580.6</v>
      </c>
      <c r="AR460" s="32"/>
      <c r="AS460" s="74"/>
      <c r="AT460" s="32"/>
      <c r="AU460" s="32"/>
      <c r="AV460" s="32"/>
      <c r="AW460" s="32"/>
      <c r="AX460" s="32"/>
      <c r="AY460" s="76">
        <f t="shared" si="127"/>
        <v>291963.55759999994</v>
      </c>
      <c r="AZ460" s="78"/>
      <c r="BA460" s="7"/>
      <c r="BB460" s="7"/>
    </row>
    <row r="461" spans="1:54" s="59" customFormat="1" x14ac:dyDescent="0.2">
      <c r="A461" s="24">
        <f t="shared" si="129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72">
        <v>43696</v>
      </c>
      <c r="G461" s="24"/>
      <c r="H461" s="71">
        <v>17</v>
      </c>
      <c r="I461" s="24" t="s">
        <v>102</v>
      </c>
      <c r="J461" s="70" t="s">
        <v>103</v>
      </c>
      <c r="K461" s="73" t="s">
        <v>70</v>
      </c>
      <c r="L461" s="70" t="s">
        <v>117</v>
      </c>
      <c r="M461" s="74">
        <v>6229.8</v>
      </c>
      <c r="N461" s="32"/>
      <c r="O461" s="32">
        <f t="shared" si="114"/>
        <v>6229.8</v>
      </c>
      <c r="P461" s="74">
        <v>464.1</v>
      </c>
      <c r="Q461" s="32"/>
      <c r="R461" s="32"/>
      <c r="S461" s="33">
        <f t="shared" si="115"/>
        <v>1090.2149999999999</v>
      </c>
      <c r="T461" s="32">
        <f t="shared" si="116"/>
        <v>186.89400000000001</v>
      </c>
      <c r="U461" s="75">
        <f t="shared" si="117"/>
        <v>373.78800000000001</v>
      </c>
      <c r="V461" s="32">
        <f t="shared" si="118"/>
        <v>124.596</v>
      </c>
      <c r="W461" s="74">
        <v>0</v>
      </c>
      <c r="X461" s="74">
        <v>224.4</v>
      </c>
      <c r="Y461" s="74">
        <v>32.299999999999997</v>
      </c>
      <c r="Z461" s="74">
        <v>383</v>
      </c>
      <c r="AA461" s="74">
        <v>0</v>
      </c>
      <c r="AB461" s="74">
        <v>0</v>
      </c>
      <c r="AC461" s="74">
        <v>0</v>
      </c>
      <c r="AD461" s="74">
        <v>0</v>
      </c>
      <c r="AE461" s="32">
        <v>0</v>
      </c>
      <c r="AF461" s="32">
        <f t="shared" si="119"/>
        <v>105.90660000000001</v>
      </c>
      <c r="AG461" s="32">
        <f t="shared" si="128"/>
        <v>2741.1120000000001</v>
      </c>
      <c r="AH461" s="32">
        <f t="shared" si="120"/>
        <v>5163.3599999999997</v>
      </c>
      <c r="AI461" s="32">
        <f t="shared" si="121"/>
        <v>10757</v>
      </c>
      <c r="AJ461" s="32">
        <v>346.1</v>
      </c>
      <c r="AK461" s="32">
        <f t="shared" si="122"/>
        <v>3114.9</v>
      </c>
      <c r="AL461" s="32">
        <v>876.2</v>
      </c>
      <c r="AM461" s="32">
        <f t="shared" si="123"/>
        <v>645.41999999999996</v>
      </c>
      <c r="AN461" s="32">
        <f t="shared" si="124"/>
        <v>1075.6999999999998</v>
      </c>
      <c r="AO461" s="32">
        <f t="shared" si="125"/>
        <v>3227.1</v>
      </c>
      <c r="AP461" s="32">
        <f t="shared" si="126"/>
        <v>1936.2599999999998</v>
      </c>
      <c r="AQ461" s="32">
        <v>2614.85</v>
      </c>
      <c r="AR461" s="32"/>
      <c r="AS461" s="74"/>
      <c r="AT461" s="32"/>
      <c r="AU461" s="32"/>
      <c r="AV461" s="32"/>
      <c r="AW461" s="32"/>
      <c r="AX461" s="32"/>
      <c r="AY461" s="76">
        <f t="shared" si="127"/>
        <v>143077.99719999998</v>
      </c>
      <c r="AZ461" s="78"/>
      <c r="BA461" s="7"/>
      <c r="BB461" s="7"/>
    </row>
    <row r="462" spans="1:54" s="59" customFormat="1" x14ac:dyDescent="0.2">
      <c r="A462" s="24">
        <f t="shared" si="129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72">
        <v>43696</v>
      </c>
      <c r="G462" s="24"/>
      <c r="H462" s="71">
        <v>6</v>
      </c>
      <c r="I462" s="24" t="s">
        <v>102</v>
      </c>
      <c r="J462" s="70" t="s">
        <v>103</v>
      </c>
      <c r="K462" s="73" t="s">
        <v>70</v>
      </c>
      <c r="L462" s="70" t="s">
        <v>117</v>
      </c>
      <c r="M462" s="74">
        <v>2198.6999999999998</v>
      </c>
      <c r="N462" s="32"/>
      <c r="O462" s="32">
        <f t="shared" si="114"/>
        <v>2198.6999999999998</v>
      </c>
      <c r="P462" s="74">
        <v>163.80000000000001</v>
      </c>
      <c r="Q462" s="32"/>
      <c r="R462" s="32"/>
      <c r="S462" s="33">
        <f t="shared" si="115"/>
        <v>384.77249999999992</v>
      </c>
      <c r="T462" s="32">
        <f t="shared" si="116"/>
        <v>65.960999999999999</v>
      </c>
      <c r="U462" s="75">
        <f t="shared" si="117"/>
        <v>131.922</v>
      </c>
      <c r="V462" s="32">
        <f t="shared" si="118"/>
        <v>43.973999999999997</v>
      </c>
      <c r="W462" s="74">
        <v>0</v>
      </c>
      <c r="X462" s="74">
        <v>79.2</v>
      </c>
      <c r="Y462" s="74">
        <v>11.4</v>
      </c>
      <c r="Z462" s="74">
        <v>135.18</v>
      </c>
      <c r="AA462" s="74">
        <v>0</v>
      </c>
      <c r="AB462" s="74">
        <v>0</v>
      </c>
      <c r="AC462" s="74">
        <v>0</v>
      </c>
      <c r="AD462" s="74">
        <v>0</v>
      </c>
      <c r="AE462" s="32">
        <v>0</v>
      </c>
      <c r="AF462" s="32">
        <f t="shared" si="119"/>
        <v>37.377899999999997</v>
      </c>
      <c r="AG462" s="32">
        <f t="shared" si="128"/>
        <v>967.42799999999988</v>
      </c>
      <c r="AH462" s="32">
        <f t="shared" si="120"/>
        <v>1822.3199999999997</v>
      </c>
      <c r="AI462" s="32">
        <f t="shared" si="121"/>
        <v>3796.4999999999995</v>
      </c>
      <c r="AJ462" s="32">
        <v>122.15</v>
      </c>
      <c r="AK462" s="32">
        <f t="shared" si="122"/>
        <v>1099.3499999999999</v>
      </c>
      <c r="AL462" s="32">
        <v>876.2</v>
      </c>
      <c r="AM462" s="32">
        <f t="shared" si="123"/>
        <v>227.78999999999996</v>
      </c>
      <c r="AN462" s="32">
        <f t="shared" si="124"/>
        <v>379.65</v>
      </c>
      <c r="AO462" s="32">
        <f t="shared" si="125"/>
        <v>1138.9499999999998</v>
      </c>
      <c r="AP462" s="32">
        <f t="shared" si="126"/>
        <v>683.36999999999989</v>
      </c>
      <c r="AQ462" s="32">
        <v>2614.85</v>
      </c>
      <c r="AR462" s="32"/>
      <c r="AS462" s="74"/>
      <c r="AT462" s="32"/>
      <c r="AU462" s="32"/>
      <c r="AV462" s="32"/>
      <c r="AW462" s="32"/>
      <c r="AX462" s="32"/>
      <c r="AY462" s="76">
        <f t="shared" si="127"/>
        <v>52756.006799999996</v>
      </c>
      <c r="AZ462" s="78"/>
      <c r="BA462" s="7"/>
      <c r="BB462" s="7"/>
    </row>
    <row r="463" spans="1:54" s="59" customFormat="1" x14ac:dyDescent="0.2">
      <c r="A463" s="24">
        <f t="shared" si="129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72">
        <v>43332</v>
      </c>
      <c r="G463" s="24"/>
      <c r="H463" s="71">
        <v>36</v>
      </c>
      <c r="I463" s="24" t="s">
        <v>102</v>
      </c>
      <c r="J463" s="70" t="s">
        <v>103</v>
      </c>
      <c r="K463" s="73" t="s">
        <v>70</v>
      </c>
      <c r="L463" s="70" t="s">
        <v>117</v>
      </c>
      <c r="M463" s="74">
        <v>13192.2</v>
      </c>
      <c r="N463" s="32"/>
      <c r="O463" s="32">
        <f t="shared" si="114"/>
        <v>13192.2</v>
      </c>
      <c r="P463" s="74">
        <v>982.8</v>
      </c>
      <c r="Q463" s="32"/>
      <c r="R463" s="32"/>
      <c r="S463" s="33">
        <f t="shared" si="115"/>
        <v>2308.6349999999998</v>
      </c>
      <c r="T463" s="32">
        <f t="shared" si="116"/>
        <v>395.76600000000002</v>
      </c>
      <c r="U463" s="75">
        <f t="shared" si="117"/>
        <v>791.53200000000004</v>
      </c>
      <c r="V463" s="32">
        <f t="shared" si="118"/>
        <v>263.84399999999999</v>
      </c>
      <c r="W463" s="74">
        <v>0</v>
      </c>
      <c r="X463" s="74">
        <v>475.2</v>
      </c>
      <c r="Y463" s="74">
        <v>68.400000000000006</v>
      </c>
      <c r="Z463" s="74">
        <v>811.08</v>
      </c>
      <c r="AA463" s="74">
        <v>0</v>
      </c>
      <c r="AB463" s="74">
        <v>0</v>
      </c>
      <c r="AC463" s="74">
        <v>0</v>
      </c>
      <c r="AD463" s="74">
        <v>0</v>
      </c>
      <c r="AE463" s="32">
        <v>0</v>
      </c>
      <c r="AF463" s="32">
        <f t="shared" si="119"/>
        <v>224.26740000000004</v>
      </c>
      <c r="AG463" s="32">
        <f t="shared" si="128"/>
        <v>5804.5680000000002</v>
      </c>
      <c r="AH463" s="32">
        <f t="shared" si="120"/>
        <v>10933.920000000002</v>
      </c>
      <c r="AI463" s="32">
        <f t="shared" si="121"/>
        <v>22779.000000000004</v>
      </c>
      <c r="AJ463" s="32">
        <v>6596.1</v>
      </c>
      <c r="AK463" s="32">
        <f t="shared" si="122"/>
        <v>6596.1</v>
      </c>
      <c r="AL463" s="32">
        <v>876.2</v>
      </c>
      <c r="AM463" s="32">
        <f t="shared" si="123"/>
        <v>1366.7400000000002</v>
      </c>
      <c r="AN463" s="32">
        <f t="shared" si="124"/>
        <v>2277.9</v>
      </c>
      <c r="AO463" s="32">
        <f t="shared" si="125"/>
        <v>6833.7000000000007</v>
      </c>
      <c r="AP463" s="32">
        <f t="shared" si="126"/>
        <v>4100.22</v>
      </c>
      <c r="AQ463" s="32">
        <v>3580.6</v>
      </c>
      <c r="AR463" s="32"/>
      <c r="AS463" s="74"/>
      <c r="AT463" s="32"/>
      <c r="AU463" s="32"/>
      <c r="AV463" s="32"/>
      <c r="AW463" s="32"/>
      <c r="AX463" s="32"/>
      <c r="AY463" s="76">
        <f t="shared" si="127"/>
        <v>305909.74080000003</v>
      </c>
      <c r="AZ463" s="78"/>
      <c r="BA463" s="7"/>
      <c r="BB463" s="7"/>
    </row>
    <row r="464" spans="1:54" s="59" customFormat="1" x14ac:dyDescent="0.2">
      <c r="A464" s="24">
        <f t="shared" si="129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72">
        <v>43689</v>
      </c>
      <c r="G464" s="24"/>
      <c r="H464" s="71">
        <v>6</v>
      </c>
      <c r="I464" s="24" t="s">
        <v>102</v>
      </c>
      <c r="J464" s="70" t="s">
        <v>103</v>
      </c>
      <c r="K464" s="73" t="s">
        <v>70</v>
      </c>
      <c r="L464" s="70" t="s">
        <v>117</v>
      </c>
      <c r="M464" s="74">
        <v>2198.6999999999998</v>
      </c>
      <c r="N464" s="32"/>
      <c r="O464" s="32">
        <f t="shared" si="114"/>
        <v>2198.6999999999998</v>
      </c>
      <c r="P464" s="74">
        <v>163.80000000000001</v>
      </c>
      <c r="Q464" s="32"/>
      <c r="R464" s="32"/>
      <c r="S464" s="33">
        <f t="shared" si="115"/>
        <v>384.77249999999992</v>
      </c>
      <c r="T464" s="32">
        <f t="shared" si="116"/>
        <v>65.960999999999999</v>
      </c>
      <c r="U464" s="75">
        <f t="shared" si="117"/>
        <v>131.922</v>
      </c>
      <c r="V464" s="32">
        <f t="shared" si="118"/>
        <v>43.973999999999997</v>
      </c>
      <c r="W464" s="74">
        <v>0</v>
      </c>
      <c r="X464" s="74">
        <v>79.2</v>
      </c>
      <c r="Y464" s="74">
        <v>11.4</v>
      </c>
      <c r="Z464" s="74">
        <v>135.18</v>
      </c>
      <c r="AA464" s="74">
        <v>0</v>
      </c>
      <c r="AB464" s="74">
        <v>0</v>
      </c>
      <c r="AC464" s="74">
        <v>0</v>
      </c>
      <c r="AD464" s="74">
        <v>0</v>
      </c>
      <c r="AE464" s="32">
        <v>0</v>
      </c>
      <c r="AF464" s="32">
        <f t="shared" si="119"/>
        <v>37.377899999999997</v>
      </c>
      <c r="AG464" s="32">
        <f t="shared" si="128"/>
        <v>967.42799999999988</v>
      </c>
      <c r="AH464" s="32">
        <f t="shared" si="120"/>
        <v>1822.3199999999997</v>
      </c>
      <c r="AI464" s="32">
        <f t="shared" si="121"/>
        <v>3796.4999999999995</v>
      </c>
      <c r="AJ464" s="32">
        <v>143.53</v>
      </c>
      <c r="AK464" s="32">
        <f t="shared" si="122"/>
        <v>1099.3499999999999</v>
      </c>
      <c r="AL464" s="32">
        <v>876.2</v>
      </c>
      <c r="AM464" s="32">
        <f t="shared" si="123"/>
        <v>227.78999999999996</v>
      </c>
      <c r="AN464" s="32">
        <f t="shared" si="124"/>
        <v>379.65</v>
      </c>
      <c r="AO464" s="32">
        <f t="shared" si="125"/>
        <v>1138.9499999999998</v>
      </c>
      <c r="AP464" s="32">
        <f t="shared" si="126"/>
        <v>683.36999999999989</v>
      </c>
      <c r="AQ464" s="32">
        <v>2614.85</v>
      </c>
      <c r="AR464" s="32"/>
      <c r="AS464" s="74"/>
      <c r="AT464" s="32"/>
      <c r="AU464" s="32"/>
      <c r="AV464" s="32"/>
      <c r="AW464" s="32"/>
      <c r="AX464" s="32"/>
      <c r="AY464" s="76">
        <f t="shared" si="127"/>
        <v>52777.386799999993</v>
      </c>
      <c r="AZ464" s="78"/>
      <c r="BA464" s="7"/>
      <c r="BB464" s="7"/>
    </row>
    <row r="465" spans="1:54" s="59" customFormat="1" x14ac:dyDescent="0.2">
      <c r="A465" s="24">
        <f t="shared" si="129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72">
        <v>43696</v>
      </c>
      <c r="G465" s="24"/>
      <c r="H465" s="71">
        <v>17</v>
      </c>
      <c r="I465" s="24" t="s">
        <v>102</v>
      </c>
      <c r="J465" s="70" t="s">
        <v>103</v>
      </c>
      <c r="K465" s="73" t="s">
        <v>70</v>
      </c>
      <c r="L465" s="70" t="s">
        <v>117</v>
      </c>
      <c r="M465" s="74">
        <v>6229.8</v>
      </c>
      <c r="N465" s="32"/>
      <c r="O465" s="32">
        <f t="shared" si="114"/>
        <v>6229.8</v>
      </c>
      <c r="P465" s="74">
        <v>464.1</v>
      </c>
      <c r="Q465" s="32"/>
      <c r="R465" s="32"/>
      <c r="S465" s="33">
        <f t="shared" si="115"/>
        <v>1090.2149999999999</v>
      </c>
      <c r="T465" s="32">
        <f t="shared" si="116"/>
        <v>186.89400000000001</v>
      </c>
      <c r="U465" s="75">
        <f t="shared" si="117"/>
        <v>373.78800000000001</v>
      </c>
      <c r="V465" s="32">
        <f t="shared" si="118"/>
        <v>124.596</v>
      </c>
      <c r="W465" s="74">
        <v>0</v>
      </c>
      <c r="X465" s="74">
        <v>224.4</v>
      </c>
      <c r="Y465" s="74">
        <v>32.299999999999997</v>
      </c>
      <c r="Z465" s="74">
        <v>383</v>
      </c>
      <c r="AA465" s="74">
        <v>0</v>
      </c>
      <c r="AB465" s="74">
        <v>0</v>
      </c>
      <c r="AC465" s="74">
        <v>0</v>
      </c>
      <c r="AD465" s="74">
        <v>0</v>
      </c>
      <c r="AE465" s="32">
        <v>0</v>
      </c>
      <c r="AF465" s="32">
        <f t="shared" si="119"/>
        <v>105.90660000000001</v>
      </c>
      <c r="AG465" s="32">
        <f t="shared" si="128"/>
        <v>2741.1120000000001</v>
      </c>
      <c r="AH465" s="32">
        <f t="shared" si="120"/>
        <v>5163.3599999999997</v>
      </c>
      <c r="AI465" s="32">
        <f t="shared" si="121"/>
        <v>10757</v>
      </c>
      <c r="AJ465" s="32">
        <v>346.1</v>
      </c>
      <c r="AK465" s="32">
        <f t="shared" si="122"/>
        <v>3114.9</v>
      </c>
      <c r="AL465" s="32">
        <v>876.2</v>
      </c>
      <c r="AM465" s="32">
        <f t="shared" si="123"/>
        <v>645.41999999999996</v>
      </c>
      <c r="AN465" s="32">
        <f t="shared" si="124"/>
        <v>1075.6999999999998</v>
      </c>
      <c r="AO465" s="32">
        <f t="shared" si="125"/>
        <v>3227.1</v>
      </c>
      <c r="AP465" s="32">
        <f t="shared" si="126"/>
        <v>1936.2599999999998</v>
      </c>
      <c r="AQ465" s="32">
        <v>2614.85</v>
      </c>
      <c r="AR465" s="32"/>
      <c r="AS465" s="74"/>
      <c r="AT465" s="32"/>
      <c r="AU465" s="32"/>
      <c r="AV465" s="32"/>
      <c r="AW465" s="32"/>
      <c r="AX465" s="32"/>
      <c r="AY465" s="76">
        <f t="shared" si="127"/>
        <v>143077.99719999998</v>
      </c>
      <c r="AZ465" s="78"/>
      <c r="BA465" s="7"/>
      <c r="BB465" s="7"/>
    </row>
    <row r="466" spans="1:54" s="59" customFormat="1" x14ac:dyDescent="0.2">
      <c r="A466" s="24">
        <f t="shared" si="129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72">
        <v>43501</v>
      </c>
      <c r="G466" s="24"/>
      <c r="H466" s="71">
        <v>28</v>
      </c>
      <c r="I466" s="24" t="s">
        <v>102</v>
      </c>
      <c r="J466" s="70" t="s">
        <v>103</v>
      </c>
      <c r="K466" s="73" t="s">
        <v>70</v>
      </c>
      <c r="L466" s="70" t="s">
        <v>117</v>
      </c>
      <c r="M466" s="74">
        <v>10260.6</v>
      </c>
      <c r="N466" s="32"/>
      <c r="O466" s="32">
        <f t="shared" si="114"/>
        <v>10260.6</v>
      </c>
      <c r="P466" s="74">
        <v>764.4</v>
      </c>
      <c r="Q466" s="32"/>
      <c r="R466" s="32"/>
      <c r="S466" s="33">
        <f t="shared" si="115"/>
        <v>1795.605</v>
      </c>
      <c r="T466" s="32">
        <f t="shared" si="116"/>
        <v>307.81799999999998</v>
      </c>
      <c r="U466" s="75">
        <f t="shared" si="117"/>
        <v>615.63599999999997</v>
      </c>
      <c r="V466" s="32">
        <f t="shared" si="118"/>
        <v>205.21200000000002</v>
      </c>
      <c r="W466" s="74">
        <v>0</v>
      </c>
      <c r="X466" s="74">
        <v>369.6</v>
      </c>
      <c r="Y466" s="74">
        <v>53.2</v>
      </c>
      <c r="Z466" s="74">
        <v>630.84</v>
      </c>
      <c r="AA466" s="74">
        <v>0</v>
      </c>
      <c r="AB466" s="74">
        <v>0</v>
      </c>
      <c r="AC466" s="74">
        <v>0</v>
      </c>
      <c r="AD466" s="74">
        <v>0</v>
      </c>
      <c r="AE466" s="32">
        <v>0</v>
      </c>
      <c r="AF466" s="32">
        <f t="shared" si="119"/>
        <v>174.43020000000001</v>
      </c>
      <c r="AG466" s="32">
        <f t="shared" si="128"/>
        <v>4514.6640000000007</v>
      </c>
      <c r="AH466" s="32">
        <f t="shared" si="120"/>
        <v>8504.16</v>
      </c>
      <c r="AI466" s="32">
        <f t="shared" si="121"/>
        <v>17717</v>
      </c>
      <c r="AJ466" s="32">
        <v>3334.7</v>
      </c>
      <c r="AK466" s="32">
        <f t="shared" si="122"/>
        <v>5130.3</v>
      </c>
      <c r="AL466" s="32">
        <v>876.2</v>
      </c>
      <c r="AM466" s="32">
        <f t="shared" si="123"/>
        <v>1063.02</v>
      </c>
      <c r="AN466" s="32">
        <f t="shared" si="124"/>
        <v>1771.7000000000003</v>
      </c>
      <c r="AO466" s="32">
        <f t="shared" si="125"/>
        <v>5315.1</v>
      </c>
      <c r="AP466" s="32">
        <f t="shared" si="126"/>
        <v>3189.0600000000004</v>
      </c>
      <c r="AQ466" s="32">
        <v>3580.6</v>
      </c>
      <c r="AR466" s="32"/>
      <c r="AS466" s="74"/>
      <c r="AT466" s="32"/>
      <c r="AU466" s="32"/>
      <c r="AV466" s="32"/>
      <c r="AW466" s="32"/>
      <c r="AX466" s="32"/>
      <c r="AY466" s="76">
        <f t="shared" si="127"/>
        <v>237124.59839999999</v>
      </c>
      <c r="AZ466" s="78"/>
      <c r="BA466" s="7"/>
      <c r="BB466" s="7"/>
    </row>
    <row r="467" spans="1:54" s="59" customFormat="1" x14ac:dyDescent="0.2">
      <c r="A467" s="24">
        <f t="shared" si="129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72">
        <v>43719</v>
      </c>
      <c r="G467" s="24"/>
      <c r="H467" s="71">
        <v>4</v>
      </c>
      <c r="I467" s="24" t="s">
        <v>102</v>
      </c>
      <c r="J467" s="70" t="s">
        <v>103</v>
      </c>
      <c r="K467" s="73" t="s">
        <v>70</v>
      </c>
      <c r="L467" s="70" t="s">
        <v>117</v>
      </c>
      <c r="M467" s="74">
        <v>1465.8</v>
      </c>
      <c r="N467" s="32"/>
      <c r="O467" s="32">
        <f t="shared" si="114"/>
        <v>1465.8</v>
      </c>
      <c r="P467" s="74">
        <v>109.2</v>
      </c>
      <c r="Q467" s="32"/>
      <c r="R467" s="32"/>
      <c r="S467" s="33">
        <f t="shared" si="115"/>
        <v>256.51499999999999</v>
      </c>
      <c r="T467" s="32">
        <f t="shared" si="116"/>
        <v>43.973999999999997</v>
      </c>
      <c r="U467" s="75">
        <f t="shared" si="117"/>
        <v>87.947999999999993</v>
      </c>
      <c r="V467" s="32">
        <f t="shared" si="118"/>
        <v>29.315999999999999</v>
      </c>
      <c r="W467" s="74">
        <v>0</v>
      </c>
      <c r="X467" s="74">
        <v>52.8</v>
      </c>
      <c r="Y467" s="74">
        <v>7.6</v>
      </c>
      <c r="Z467" s="74">
        <v>90.12</v>
      </c>
      <c r="AA467" s="74">
        <v>0</v>
      </c>
      <c r="AB467" s="74">
        <v>0</v>
      </c>
      <c r="AC467" s="74">
        <v>0</v>
      </c>
      <c r="AD467" s="74">
        <v>0</v>
      </c>
      <c r="AE467" s="32">
        <v>0</v>
      </c>
      <c r="AF467" s="32">
        <f t="shared" si="119"/>
        <v>24.918600000000001</v>
      </c>
      <c r="AG467" s="32">
        <f t="shared" si="128"/>
        <v>644.952</v>
      </c>
      <c r="AH467" s="32">
        <f t="shared" si="120"/>
        <v>1214.8799999999999</v>
      </c>
      <c r="AI467" s="32">
        <f t="shared" si="121"/>
        <v>2531</v>
      </c>
      <c r="AJ467" s="32">
        <v>36.65</v>
      </c>
      <c r="AK467" s="32">
        <f t="shared" si="122"/>
        <v>732.9</v>
      </c>
      <c r="AL467" s="32">
        <v>876.2</v>
      </c>
      <c r="AM467" s="32">
        <f t="shared" si="123"/>
        <v>151.85999999999999</v>
      </c>
      <c r="AN467" s="32">
        <f t="shared" si="124"/>
        <v>253.1</v>
      </c>
      <c r="AO467" s="32">
        <f t="shared" si="125"/>
        <v>759.3</v>
      </c>
      <c r="AP467" s="32">
        <f t="shared" si="126"/>
        <v>455.58</v>
      </c>
      <c r="AQ467" s="32">
        <v>2614.85</v>
      </c>
      <c r="AR467" s="32"/>
      <c r="AS467" s="74"/>
      <c r="AT467" s="32"/>
      <c r="AU467" s="32"/>
      <c r="AV467" s="32"/>
      <c r="AW467" s="32"/>
      <c r="AX467" s="32"/>
      <c r="AY467" s="76">
        <f t="shared" si="127"/>
        <v>36289.571199999991</v>
      </c>
      <c r="AZ467" s="78"/>
      <c r="BA467" s="7"/>
      <c r="BB467" s="7"/>
    </row>
    <row r="468" spans="1:54" s="59" customFormat="1" x14ac:dyDescent="0.2">
      <c r="A468" s="24">
        <f t="shared" si="129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72">
        <v>37135</v>
      </c>
      <c r="G468" s="24"/>
      <c r="H468" s="71">
        <v>25</v>
      </c>
      <c r="I468" s="24" t="s">
        <v>102</v>
      </c>
      <c r="J468" s="70" t="s">
        <v>103</v>
      </c>
      <c r="K468" s="73" t="s">
        <v>70</v>
      </c>
      <c r="L468" s="70" t="s">
        <v>118</v>
      </c>
      <c r="M468" s="74">
        <v>9161.4</v>
      </c>
      <c r="N468" s="32"/>
      <c r="O468" s="32">
        <f t="shared" si="114"/>
        <v>9161.4</v>
      </c>
      <c r="P468" s="74">
        <v>682.5</v>
      </c>
      <c r="Q468" s="32"/>
      <c r="R468" s="32"/>
      <c r="S468" s="33">
        <f t="shared" si="115"/>
        <v>1603.2449999999999</v>
      </c>
      <c r="T468" s="32">
        <f t="shared" si="116"/>
        <v>274.84199999999998</v>
      </c>
      <c r="U468" s="75">
        <f t="shared" si="117"/>
        <v>747.56999999999994</v>
      </c>
      <c r="V468" s="32">
        <f t="shared" si="118"/>
        <v>183.22800000000001</v>
      </c>
      <c r="W468" s="74">
        <v>3298.1</v>
      </c>
      <c r="X468" s="74">
        <v>330</v>
      </c>
      <c r="Y468" s="74">
        <v>47.5</v>
      </c>
      <c r="Z468" s="74">
        <v>563.26</v>
      </c>
      <c r="AA468" s="74">
        <v>0</v>
      </c>
      <c r="AB468" s="74">
        <v>0</v>
      </c>
      <c r="AC468" s="74">
        <v>0</v>
      </c>
      <c r="AD468" s="74">
        <v>0</v>
      </c>
      <c r="AE468" s="32">
        <v>0</v>
      </c>
      <c r="AF468" s="32">
        <f t="shared" si="119"/>
        <v>155.74379999999999</v>
      </c>
      <c r="AG468" s="32">
        <f t="shared" si="128"/>
        <v>4031.0160000000001</v>
      </c>
      <c r="AH468" s="32">
        <f t="shared" si="120"/>
        <v>10231.6</v>
      </c>
      <c r="AI468" s="32">
        <f t="shared" si="121"/>
        <v>21315.833333333332</v>
      </c>
      <c r="AJ468" s="32">
        <v>4580.7</v>
      </c>
      <c r="AK468" s="32">
        <f t="shared" si="122"/>
        <v>4580.7</v>
      </c>
      <c r="AL468" s="32">
        <v>876.2</v>
      </c>
      <c r="AM468" s="32">
        <f t="shared" si="123"/>
        <v>1278.95</v>
      </c>
      <c r="AN468" s="32">
        <f t="shared" si="124"/>
        <v>2131.5833333333335</v>
      </c>
      <c r="AO468" s="32">
        <f t="shared" si="125"/>
        <v>6394.75</v>
      </c>
      <c r="AP468" s="32">
        <f t="shared" si="126"/>
        <v>3836.85</v>
      </c>
      <c r="AQ468" s="32">
        <v>3580.6</v>
      </c>
      <c r="AR468" s="32"/>
      <c r="AS468" s="74"/>
      <c r="AT468" s="32"/>
      <c r="AU468" s="32"/>
      <c r="AV468" s="32"/>
      <c r="AW468" s="32"/>
      <c r="AX468" s="32"/>
      <c r="AY468" s="76">
        <f t="shared" si="127"/>
        <v>267407.44826666667</v>
      </c>
      <c r="AZ468" s="78"/>
      <c r="BA468" s="7"/>
      <c r="BB468" s="7"/>
    </row>
    <row r="469" spans="1:54" s="59" customFormat="1" x14ac:dyDescent="0.2">
      <c r="A469" s="24">
        <f t="shared" si="129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72">
        <v>37298</v>
      </c>
      <c r="G469" s="24"/>
      <c r="H469" s="71">
        <v>40</v>
      </c>
      <c r="I469" s="24" t="s">
        <v>102</v>
      </c>
      <c r="J469" s="70" t="s">
        <v>132</v>
      </c>
      <c r="K469" s="73" t="s">
        <v>70</v>
      </c>
      <c r="L469" s="70" t="s">
        <v>118</v>
      </c>
      <c r="M469" s="74">
        <v>15799.2</v>
      </c>
      <c r="N469" s="32"/>
      <c r="O469" s="32">
        <f t="shared" si="114"/>
        <v>15799.2</v>
      </c>
      <c r="P469" s="74">
        <v>1364</v>
      </c>
      <c r="Q469" s="32"/>
      <c r="R469" s="32"/>
      <c r="S469" s="33">
        <f t="shared" si="115"/>
        <v>2764.86</v>
      </c>
      <c r="T469" s="32">
        <f t="shared" si="116"/>
        <v>473.976</v>
      </c>
      <c r="U469" s="75">
        <f t="shared" si="117"/>
        <v>1270.2552000000001</v>
      </c>
      <c r="V469" s="32">
        <f t="shared" si="118"/>
        <v>315.98400000000004</v>
      </c>
      <c r="W469" s="74">
        <v>5371.72</v>
      </c>
      <c r="X469" s="74">
        <v>562.96</v>
      </c>
      <c r="Y469" s="74">
        <v>76.56</v>
      </c>
      <c r="Z469" s="74">
        <v>901.2</v>
      </c>
      <c r="AA469" s="74">
        <v>0</v>
      </c>
      <c r="AB469" s="74">
        <v>0</v>
      </c>
      <c r="AC469" s="74">
        <v>0</v>
      </c>
      <c r="AD469" s="74">
        <v>0</v>
      </c>
      <c r="AE469" s="32">
        <v>0</v>
      </c>
      <c r="AF469" s="32">
        <f t="shared" si="119"/>
        <v>268.58640000000003</v>
      </c>
      <c r="AG469" s="32">
        <f t="shared" si="128"/>
        <v>6951.648000000001</v>
      </c>
      <c r="AH469" s="32">
        <f t="shared" si="120"/>
        <v>17387.103999999999</v>
      </c>
      <c r="AI469" s="32">
        <f t="shared" si="121"/>
        <v>36223.133333333331</v>
      </c>
      <c r="AJ469" s="32">
        <v>7899.6</v>
      </c>
      <c r="AK469" s="32">
        <f t="shared" si="122"/>
        <v>7899.5999999999995</v>
      </c>
      <c r="AL469" s="32">
        <v>876.2</v>
      </c>
      <c r="AM469" s="32">
        <f t="shared" si="123"/>
        <v>2173.3879999999999</v>
      </c>
      <c r="AN469" s="32">
        <f t="shared" si="124"/>
        <v>3622.3133333333335</v>
      </c>
      <c r="AO469" s="32">
        <f t="shared" si="125"/>
        <v>10866.94</v>
      </c>
      <c r="AP469" s="32">
        <f t="shared" si="126"/>
        <v>6520.1639999999998</v>
      </c>
      <c r="AQ469" s="32">
        <v>6139.45</v>
      </c>
      <c r="AR469" s="32"/>
      <c r="AS469" s="74"/>
      <c r="AT469" s="32"/>
      <c r="AU469" s="32"/>
      <c r="AV469" s="32"/>
      <c r="AW469" s="32"/>
      <c r="AX469" s="32"/>
      <c r="AY469" s="76">
        <f t="shared" si="127"/>
        <v>456591.15986666671</v>
      </c>
      <c r="AZ469" s="78"/>
      <c r="BA469" s="7"/>
      <c r="BB469" s="7"/>
    </row>
    <row r="470" spans="1:54" s="59" customFormat="1" x14ac:dyDescent="0.2">
      <c r="A470" s="24">
        <f t="shared" si="129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72">
        <v>37487</v>
      </c>
      <c r="G470" s="24"/>
      <c r="H470" s="71">
        <v>20</v>
      </c>
      <c r="I470" s="24" t="s">
        <v>102</v>
      </c>
      <c r="J470" s="70" t="s">
        <v>108</v>
      </c>
      <c r="K470" s="73" t="s">
        <v>70</v>
      </c>
      <c r="L470" s="70" t="s">
        <v>118</v>
      </c>
      <c r="M470" s="74">
        <v>8291.1</v>
      </c>
      <c r="N470" s="32"/>
      <c r="O470" s="32">
        <f t="shared" si="114"/>
        <v>8291.1</v>
      </c>
      <c r="P470" s="74">
        <v>546</v>
      </c>
      <c r="Q470" s="32"/>
      <c r="R470" s="32"/>
      <c r="S470" s="33">
        <f t="shared" si="115"/>
        <v>1450.9424999999999</v>
      </c>
      <c r="T470" s="32">
        <f t="shared" si="116"/>
        <v>248.733</v>
      </c>
      <c r="U470" s="75">
        <f t="shared" si="117"/>
        <v>666.60479999999995</v>
      </c>
      <c r="V470" s="32">
        <f t="shared" si="118"/>
        <v>165.822</v>
      </c>
      <c r="W470" s="74">
        <v>2818.98</v>
      </c>
      <c r="X470" s="74">
        <v>288</v>
      </c>
      <c r="Y470" s="74">
        <v>43</v>
      </c>
      <c r="Z470" s="74">
        <v>450.6</v>
      </c>
      <c r="AA470" s="74">
        <v>0</v>
      </c>
      <c r="AB470" s="74">
        <v>0</v>
      </c>
      <c r="AC470" s="74">
        <v>0</v>
      </c>
      <c r="AD470" s="74">
        <v>0</v>
      </c>
      <c r="AE470" s="32">
        <v>0</v>
      </c>
      <c r="AF470" s="32">
        <f t="shared" si="119"/>
        <v>140.9487</v>
      </c>
      <c r="AG470" s="32">
        <f t="shared" si="128"/>
        <v>3648.0839999999998</v>
      </c>
      <c r="AH470" s="32">
        <f t="shared" si="120"/>
        <v>9118.4639999999999</v>
      </c>
      <c r="AI470" s="32">
        <f t="shared" si="121"/>
        <v>18996.8</v>
      </c>
      <c r="AJ470" s="32">
        <v>4145.55</v>
      </c>
      <c r="AK470" s="32">
        <f t="shared" si="122"/>
        <v>4145.55</v>
      </c>
      <c r="AL470" s="32">
        <v>876.2</v>
      </c>
      <c r="AM470" s="32">
        <f t="shared" si="123"/>
        <v>1139.808</v>
      </c>
      <c r="AN470" s="32">
        <f t="shared" si="124"/>
        <v>1899.6799999999998</v>
      </c>
      <c r="AO470" s="32">
        <f t="shared" si="125"/>
        <v>5699.04</v>
      </c>
      <c r="AP470" s="32">
        <f t="shared" si="126"/>
        <v>3419.424</v>
      </c>
      <c r="AQ470" s="32">
        <v>3580.6</v>
      </c>
      <c r="AR470" s="32"/>
      <c r="AS470" s="74"/>
      <c r="AT470" s="32"/>
      <c r="AU470" s="32"/>
      <c r="AV470" s="32"/>
      <c r="AW470" s="32"/>
      <c r="AX470" s="32"/>
      <c r="AY470" s="76">
        <f t="shared" si="127"/>
        <v>237997.97200000001</v>
      </c>
      <c r="AZ470" s="78"/>
      <c r="BA470" s="7"/>
      <c r="BB470" s="7"/>
    </row>
    <row r="471" spans="1:54" s="59" customFormat="1" x14ac:dyDescent="0.2">
      <c r="A471" s="24">
        <f t="shared" si="129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72">
        <v>37487</v>
      </c>
      <c r="G471" s="24"/>
      <c r="H471" s="71">
        <v>28</v>
      </c>
      <c r="I471" s="24" t="s">
        <v>102</v>
      </c>
      <c r="J471" s="70" t="s">
        <v>108</v>
      </c>
      <c r="K471" s="73" t="s">
        <v>70</v>
      </c>
      <c r="L471" s="70" t="s">
        <v>118</v>
      </c>
      <c r="M471" s="74">
        <v>11415</v>
      </c>
      <c r="N471" s="32"/>
      <c r="O471" s="32">
        <f t="shared" si="114"/>
        <v>11415</v>
      </c>
      <c r="P471" s="74">
        <v>764.4</v>
      </c>
      <c r="Q471" s="32"/>
      <c r="R471" s="32"/>
      <c r="S471" s="33">
        <f t="shared" si="115"/>
        <v>1997.6249999999998</v>
      </c>
      <c r="T471" s="32">
        <f t="shared" si="116"/>
        <v>342.45</v>
      </c>
      <c r="U471" s="75">
        <f t="shared" si="117"/>
        <v>917.76599999999996</v>
      </c>
      <c r="V471" s="32">
        <f t="shared" si="118"/>
        <v>228.3</v>
      </c>
      <c r="W471" s="74">
        <v>3881.1</v>
      </c>
      <c r="X471" s="74">
        <v>398.4</v>
      </c>
      <c r="Y471" s="74">
        <v>59.2</v>
      </c>
      <c r="Z471" s="74">
        <v>630.84</v>
      </c>
      <c r="AA471" s="74">
        <v>0</v>
      </c>
      <c r="AB471" s="74">
        <v>0</v>
      </c>
      <c r="AC471" s="74">
        <v>0</v>
      </c>
      <c r="AD471" s="74">
        <v>0</v>
      </c>
      <c r="AE471" s="32">
        <v>0</v>
      </c>
      <c r="AF471" s="32">
        <f t="shared" si="119"/>
        <v>194.05500000000001</v>
      </c>
      <c r="AG471" s="32">
        <f t="shared" si="128"/>
        <v>5022.6000000000004</v>
      </c>
      <c r="AH471" s="32">
        <f t="shared" si="120"/>
        <v>12555.599999999999</v>
      </c>
      <c r="AI471" s="32">
        <f t="shared" si="121"/>
        <v>26157.5</v>
      </c>
      <c r="AJ471" s="32">
        <v>5707.5</v>
      </c>
      <c r="AK471" s="32">
        <f t="shared" si="122"/>
        <v>5707.5</v>
      </c>
      <c r="AL471" s="32">
        <v>876.2</v>
      </c>
      <c r="AM471" s="32">
        <f t="shared" si="123"/>
        <v>1569.4499999999998</v>
      </c>
      <c r="AN471" s="32">
        <f t="shared" si="124"/>
        <v>2615.75</v>
      </c>
      <c r="AO471" s="32">
        <f t="shared" si="125"/>
        <v>7847.25</v>
      </c>
      <c r="AP471" s="32">
        <f t="shared" si="126"/>
        <v>4708.3499999999995</v>
      </c>
      <c r="AQ471" s="32">
        <v>3580.6</v>
      </c>
      <c r="AR471" s="32"/>
      <c r="AS471" s="74"/>
      <c r="AT471" s="32"/>
      <c r="AU471" s="32"/>
      <c r="AV471" s="32"/>
      <c r="AW471" s="32"/>
      <c r="AX471" s="32"/>
      <c r="AY471" s="76">
        <f t="shared" si="127"/>
        <v>326297.93200000003</v>
      </c>
      <c r="AZ471" s="78"/>
      <c r="BA471" s="7"/>
      <c r="BB471" s="7"/>
    </row>
    <row r="472" spans="1:54" s="59" customFormat="1" x14ac:dyDescent="0.2">
      <c r="A472" s="24">
        <f t="shared" si="129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72">
        <v>37487</v>
      </c>
      <c r="G472" s="24"/>
      <c r="H472" s="71">
        <v>34</v>
      </c>
      <c r="I472" s="24" t="s">
        <v>102</v>
      </c>
      <c r="J472" s="70" t="s">
        <v>139</v>
      </c>
      <c r="K472" s="73" t="s">
        <v>70</v>
      </c>
      <c r="L472" s="70" t="s">
        <v>118</v>
      </c>
      <c r="M472" s="74">
        <v>14568</v>
      </c>
      <c r="N472" s="32"/>
      <c r="O472" s="32">
        <f t="shared" si="114"/>
        <v>14568</v>
      </c>
      <c r="P472" s="74">
        <v>1473.2</v>
      </c>
      <c r="Q472" s="32"/>
      <c r="R472" s="32"/>
      <c r="S472" s="33">
        <f t="shared" si="115"/>
        <v>2549.3999999999996</v>
      </c>
      <c r="T472" s="32">
        <f t="shared" si="116"/>
        <v>437.03999999999996</v>
      </c>
      <c r="U472" s="75">
        <f t="shared" si="117"/>
        <v>1171.2672</v>
      </c>
      <c r="V472" s="32">
        <f t="shared" si="118"/>
        <v>291.36</v>
      </c>
      <c r="W472" s="74">
        <v>4953.12</v>
      </c>
      <c r="X472" s="74">
        <v>508.3</v>
      </c>
      <c r="Y472" s="74">
        <v>71.3</v>
      </c>
      <c r="Z472" s="74">
        <v>766.02</v>
      </c>
      <c r="AA472" s="74">
        <v>0</v>
      </c>
      <c r="AB472" s="74">
        <v>0</v>
      </c>
      <c r="AC472" s="74">
        <v>0</v>
      </c>
      <c r="AD472" s="74">
        <v>1003</v>
      </c>
      <c r="AE472" s="32">
        <v>0</v>
      </c>
      <c r="AF472" s="32">
        <f t="shared" si="119"/>
        <v>247.65600000000001</v>
      </c>
      <c r="AG472" s="32">
        <f t="shared" si="128"/>
        <v>6409.92</v>
      </c>
      <c r="AH472" s="32">
        <f t="shared" si="120"/>
        <v>16023.535999999996</v>
      </c>
      <c r="AI472" s="32">
        <f t="shared" si="121"/>
        <v>33382.366666666661</v>
      </c>
      <c r="AJ472" s="32">
        <v>7284</v>
      </c>
      <c r="AK472" s="32">
        <f t="shared" si="122"/>
        <v>7284</v>
      </c>
      <c r="AL472" s="32">
        <v>876.2</v>
      </c>
      <c r="AM472" s="32">
        <f t="shared" si="123"/>
        <v>2002.9419999999996</v>
      </c>
      <c r="AN472" s="32">
        <f t="shared" si="124"/>
        <v>3338.2366666666662</v>
      </c>
      <c r="AO472" s="32">
        <f t="shared" si="125"/>
        <v>10014.709999999999</v>
      </c>
      <c r="AP472" s="32">
        <f t="shared" si="126"/>
        <v>6008.8259999999991</v>
      </c>
      <c r="AQ472" s="32">
        <v>3580.6</v>
      </c>
      <c r="AR472" s="32"/>
      <c r="AS472" s="74"/>
      <c r="AT472" s="32"/>
      <c r="AU472" s="32"/>
      <c r="AV472" s="32"/>
      <c r="AW472" s="32"/>
      <c r="AX472" s="32"/>
      <c r="AY472" s="76">
        <f t="shared" si="127"/>
        <v>432681.29573333327</v>
      </c>
      <c r="AZ472" s="78"/>
      <c r="BA472" s="7"/>
      <c r="BB472" s="7"/>
    </row>
    <row r="473" spans="1:54" s="59" customFormat="1" x14ac:dyDescent="0.2">
      <c r="A473" s="24">
        <f t="shared" si="129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72">
        <v>37487</v>
      </c>
      <c r="G473" s="24"/>
      <c r="H473" s="71">
        <v>36</v>
      </c>
      <c r="I473" s="24" t="s">
        <v>102</v>
      </c>
      <c r="J473" s="70" t="s">
        <v>138</v>
      </c>
      <c r="K473" s="73" t="s">
        <v>70</v>
      </c>
      <c r="L473" s="70" t="s">
        <v>118</v>
      </c>
      <c r="M473" s="74">
        <v>15850.2</v>
      </c>
      <c r="N473" s="32"/>
      <c r="O473" s="32">
        <f t="shared" si="114"/>
        <v>15850.2</v>
      </c>
      <c r="P473" s="74">
        <v>1254.8</v>
      </c>
      <c r="Q473" s="32"/>
      <c r="R473" s="32"/>
      <c r="S473" s="33">
        <f t="shared" si="115"/>
        <v>2773.7849999999999</v>
      </c>
      <c r="T473" s="32">
        <f t="shared" si="116"/>
        <v>475.50600000000003</v>
      </c>
      <c r="U473" s="75">
        <f t="shared" si="117"/>
        <v>1274.3556000000001</v>
      </c>
      <c r="V473" s="32">
        <f t="shared" si="118"/>
        <v>317.00400000000002</v>
      </c>
      <c r="W473" s="74">
        <v>5389.06</v>
      </c>
      <c r="X473" s="74">
        <v>551.86</v>
      </c>
      <c r="Y473" s="74">
        <v>75.7</v>
      </c>
      <c r="Z473" s="74">
        <v>811.08</v>
      </c>
      <c r="AA473" s="74">
        <v>0</v>
      </c>
      <c r="AB473" s="74">
        <v>0</v>
      </c>
      <c r="AC473" s="74">
        <v>0</v>
      </c>
      <c r="AD473" s="74">
        <v>0</v>
      </c>
      <c r="AE473" s="32">
        <v>0</v>
      </c>
      <c r="AF473" s="32">
        <f t="shared" si="119"/>
        <v>269.45340000000004</v>
      </c>
      <c r="AG473" s="32">
        <f t="shared" si="128"/>
        <v>6974.0880000000006</v>
      </c>
      <c r="AH473" s="32">
        <f t="shared" si="120"/>
        <v>17432.896000000004</v>
      </c>
      <c r="AI473" s="32">
        <f t="shared" si="121"/>
        <v>36318.53333333334</v>
      </c>
      <c r="AJ473" s="32">
        <v>7925.1</v>
      </c>
      <c r="AK473" s="32">
        <f t="shared" si="122"/>
        <v>7925.1</v>
      </c>
      <c r="AL473" s="32">
        <v>876.2</v>
      </c>
      <c r="AM473" s="32">
        <f t="shared" si="123"/>
        <v>2179.1120000000005</v>
      </c>
      <c r="AN473" s="32">
        <f t="shared" si="124"/>
        <v>3631.8533333333339</v>
      </c>
      <c r="AO473" s="32">
        <f t="shared" si="125"/>
        <v>10895.560000000001</v>
      </c>
      <c r="AP473" s="32">
        <f t="shared" si="126"/>
        <v>6537.3360000000011</v>
      </c>
      <c r="AQ473" s="32">
        <v>3580.6</v>
      </c>
      <c r="AR473" s="32"/>
      <c r="AS473" s="74"/>
      <c r="AT473" s="32"/>
      <c r="AU473" s="32"/>
      <c r="AV473" s="32"/>
      <c r="AW473" s="32"/>
      <c r="AX473" s="32"/>
      <c r="AY473" s="76">
        <f t="shared" si="127"/>
        <v>452790.02666666673</v>
      </c>
      <c r="AZ473" s="78"/>
      <c r="BA473" s="7"/>
      <c r="BB473" s="7"/>
    </row>
    <row r="474" spans="1:54" s="59" customFormat="1" x14ac:dyDescent="0.2">
      <c r="A474" s="24">
        <f t="shared" si="129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72">
        <v>37487</v>
      </c>
      <c r="G474" s="24"/>
      <c r="H474" s="71">
        <v>27</v>
      </c>
      <c r="I474" s="24" t="s">
        <v>102</v>
      </c>
      <c r="J474" s="70" t="s">
        <v>103</v>
      </c>
      <c r="K474" s="73" t="s">
        <v>70</v>
      </c>
      <c r="L474" s="70" t="s">
        <v>118</v>
      </c>
      <c r="M474" s="74">
        <v>9894.2999999999993</v>
      </c>
      <c r="N474" s="32"/>
      <c r="O474" s="32">
        <f t="shared" si="114"/>
        <v>9894.2999999999993</v>
      </c>
      <c r="P474" s="74">
        <v>737.1</v>
      </c>
      <c r="Q474" s="32"/>
      <c r="R474" s="32"/>
      <c r="S474" s="33">
        <f t="shared" si="115"/>
        <v>1731.5024999999998</v>
      </c>
      <c r="T474" s="32">
        <f t="shared" si="116"/>
        <v>296.82899999999995</v>
      </c>
      <c r="U474" s="75">
        <f t="shared" si="117"/>
        <v>795.50159999999994</v>
      </c>
      <c r="V474" s="32">
        <f t="shared" si="118"/>
        <v>197.886</v>
      </c>
      <c r="W474" s="74">
        <v>3364.06</v>
      </c>
      <c r="X474" s="74">
        <v>356.4</v>
      </c>
      <c r="Y474" s="74">
        <v>51.3</v>
      </c>
      <c r="Z474" s="74">
        <v>608.32000000000005</v>
      </c>
      <c r="AA474" s="74">
        <v>0</v>
      </c>
      <c r="AB474" s="74">
        <v>0</v>
      </c>
      <c r="AC474" s="74">
        <v>0</v>
      </c>
      <c r="AD474" s="74">
        <v>0</v>
      </c>
      <c r="AE474" s="32">
        <v>0</v>
      </c>
      <c r="AF474" s="32">
        <f t="shared" si="119"/>
        <v>168.20310000000001</v>
      </c>
      <c r="AG474" s="32">
        <f t="shared" si="128"/>
        <v>4353.4920000000002</v>
      </c>
      <c r="AH474" s="32">
        <f t="shared" si="120"/>
        <v>10891.807999999999</v>
      </c>
      <c r="AI474" s="32">
        <f t="shared" si="121"/>
        <v>22691.266666666663</v>
      </c>
      <c r="AJ474" s="32">
        <v>4947.1499999999996</v>
      </c>
      <c r="AK474" s="32">
        <f t="shared" si="122"/>
        <v>4947.1499999999996</v>
      </c>
      <c r="AL474" s="32">
        <v>876.2</v>
      </c>
      <c r="AM474" s="32">
        <f t="shared" si="123"/>
        <v>1361.4759999999999</v>
      </c>
      <c r="AN474" s="32">
        <f t="shared" si="124"/>
        <v>2269.1266666666666</v>
      </c>
      <c r="AO474" s="32">
        <f t="shared" si="125"/>
        <v>6807.3799999999992</v>
      </c>
      <c r="AP474" s="32">
        <f t="shared" si="126"/>
        <v>4084.4279999999994</v>
      </c>
      <c r="AQ474" s="32">
        <v>3580.6</v>
      </c>
      <c r="AR474" s="32"/>
      <c r="AS474" s="74"/>
      <c r="AT474" s="32"/>
      <c r="AU474" s="32"/>
      <c r="AV474" s="32"/>
      <c r="AW474" s="32"/>
      <c r="AX474" s="32"/>
      <c r="AY474" s="76">
        <f t="shared" si="127"/>
        <v>285226.90373333334</v>
      </c>
      <c r="AZ474" s="78"/>
      <c r="BA474" s="7"/>
      <c r="BB474" s="7"/>
    </row>
    <row r="475" spans="1:54" s="59" customFormat="1" x14ac:dyDescent="0.2">
      <c r="A475" s="24">
        <f t="shared" si="129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72">
        <v>37485</v>
      </c>
      <c r="G475" s="24"/>
      <c r="H475" s="71">
        <v>27</v>
      </c>
      <c r="I475" s="24" t="s">
        <v>102</v>
      </c>
      <c r="J475" s="70" t="s">
        <v>134</v>
      </c>
      <c r="K475" s="73" t="s">
        <v>70</v>
      </c>
      <c r="L475" s="70" t="s">
        <v>118</v>
      </c>
      <c r="M475" s="74">
        <v>16191.6</v>
      </c>
      <c r="N475" s="32"/>
      <c r="O475" s="32">
        <f t="shared" si="114"/>
        <v>16191.6</v>
      </c>
      <c r="P475" s="74">
        <v>1282.0999999999999</v>
      </c>
      <c r="Q475" s="32"/>
      <c r="R475" s="32"/>
      <c r="S475" s="33">
        <f t="shared" si="115"/>
        <v>2833.5299999999997</v>
      </c>
      <c r="T475" s="32">
        <f t="shared" si="116"/>
        <v>485.74799999999999</v>
      </c>
      <c r="U475" s="75">
        <f t="shared" si="117"/>
        <v>1301.8044</v>
      </c>
      <c r="V475" s="32">
        <f t="shared" si="118"/>
        <v>323.83199999999999</v>
      </c>
      <c r="W475" s="74">
        <v>5505.14</v>
      </c>
      <c r="X475" s="74">
        <v>525.66</v>
      </c>
      <c r="Y475" s="74">
        <v>79.36</v>
      </c>
      <c r="Z475" s="74">
        <v>608.29999999999995</v>
      </c>
      <c r="AA475" s="74">
        <v>0</v>
      </c>
      <c r="AB475" s="74">
        <v>0</v>
      </c>
      <c r="AC475" s="74">
        <v>0</v>
      </c>
      <c r="AD475" s="74">
        <v>0</v>
      </c>
      <c r="AE475" s="32">
        <v>0</v>
      </c>
      <c r="AF475" s="32">
        <f t="shared" si="119"/>
        <v>275.25720000000001</v>
      </c>
      <c r="AG475" s="32">
        <f t="shared" si="128"/>
        <v>7124.3040000000001</v>
      </c>
      <c r="AH475" s="32">
        <f t="shared" si="120"/>
        <v>17777.919999999998</v>
      </c>
      <c r="AI475" s="32">
        <f t="shared" si="121"/>
        <v>37037.333333333336</v>
      </c>
      <c r="AJ475" s="32">
        <v>8095.8</v>
      </c>
      <c r="AK475" s="32">
        <f t="shared" si="122"/>
        <v>8095.8</v>
      </c>
      <c r="AL475" s="32">
        <v>876.2</v>
      </c>
      <c r="AM475" s="32">
        <f t="shared" si="123"/>
        <v>2222.2399999999998</v>
      </c>
      <c r="AN475" s="32">
        <f t="shared" si="124"/>
        <v>3703.7333333333336</v>
      </c>
      <c r="AO475" s="32">
        <f t="shared" si="125"/>
        <v>11111.2</v>
      </c>
      <c r="AP475" s="32">
        <f t="shared" si="126"/>
        <v>6666.72</v>
      </c>
      <c r="AQ475" s="32">
        <v>3580.6</v>
      </c>
      <c r="AR475" s="32"/>
      <c r="AS475" s="74"/>
      <c r="AT475" s="32"/>
      <c r="AU475" s="32"/>
      <c r="AV475" s="32"/>
      <c r="AW475" s="32"/>
      <c r="AX475" s="32"/>
      <c r="AY475" s="76">
        <f t="shared" si="127"/>
        <v>459239.82986666664</v>
      </c>
      <c r="AZ475" s="78"/>
      <c r="BA475" s="7"/>
      <c r="BB475" s="7"/>
    </row>
    <row r="476" spans="1:54" s="59" customFormat="1" x14ac:dyDescent="0.2">
      <c r="A476" s="24">
        <f t="shared" si="129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72">
        <v>37834</v>
      </c>
      <c r="G476" s="24"/>
      <c r="H476" s="71">
        <v>40</v>
      </c>
      <c r="I476" s="24" t="s">
        <v>102</v>
      </c>
      <c r="J476" s="70" t="s">
        <v>138</v>
      </c>
      <c r="K476" s="73" t="s">
        <v>70</v>
      </c>
      <c r="L476" s="70" t="s">
        <v>118</v>
      </c>
      <c r="M476" s="74">
        <v>17316</v>
      </c>
      <c r="N476" s="32"/>
      <c r="O476" s="32">
        <f t="shared" si="114"/>
        <v>17316</v>
      </c>
      <c r="P476" s="74">
        <v>1364</v>
      </c>
      <c r="Q476" s="32"/>
      <c r="R476" s="32"/>
      <c r="S476" s="33">
        <f t="shared" si="115"/>
        <v>3030.2999999999997</v>
      </c>
      <c r="T476" s="32">
        <f t="shared" si="116"/>
        <v>519.48</v>
      </c>
      <c r="U476" s="75">
        <f t="shared" si="117"/>
        <v>1371.4271999999999</v>
      </c>
      <c r="V476" s="32">
        <f t="shared" si="118"/>
        <v>346.32</v>
      </c>
      <c r="W476" s="74">
        <v>5541.12</v>
      </c>
      <c r="X476" s="74">
        <v>604.66</v>
      </c>
      <c r="Y476" s="74">
        <v>83.3</v>
      </c>
      <c r="Z476" s="74">
        <v>901.2</v>
      </c>
      <c r="AA476" s="74">
        <v>0</v>
      </c>
      <c r="AB476" s="74">
        <v>0</v>
      </c>
      <c r="AC476" s="74">
        <v>0</v>
      </c>
      <c r="AD476" s="74">
        <v>0</v>
      </c>
      <c r="AE476" s="32">
        <v>0</v>
      </c>
      <c r="AF476" s="32">
        <f t="shared" si="119"/>
        <v>294.37200000000001</v>
      </c>
      <c r="AG476" s="32">
        <f t="shared" si="128"/>
        <v>7619.04</v>
      </c>
      <c r="AH476" s="32">
        <f t="shared" si="120"/>
        <v>18769.423999999999</v>
      </c>
      <c r="AI476" s="32">
        <f t="shared" si="121"/>
        <v>39102.96666666666</v>
      </c>
      <c r="AJ476" s="32">
        <v>8658</v>
      </c>
      <c r="AK476" s="32">
        <f t="shared" si="122"/>
        <v>8658</v>
      </c>
      <c r="AL476" s="32">
        <v>876.2</v>
      </c>
      <c r="AM476" s="32">
        <f t="shared" si="123"/>
        <v>2346.1779999999999</v>
      </c>
      <c r="AN476" s="32">
        <f t="shared" si="124"/>
        <v>3910.2966666666662</v>
      </c>
      <c r="AO476" s="32">
        <f t="shared" si="125"/>
        <v>11730.89</v>
      </c>
      <c r="AP476" s="32">
        <f t="shared" si="126"/>
        <v>7038.5339999999997</v>
      </c>
      <c r="AQ476" s="32">
        <v>6139.45</v>
      </c>
      <c r="AR476" s="32"/>
      <c r="AS476" s="74"/>
      <c r="AT476" s="32"/>
      <c r="AU476" s="32"/>
      <c r="AV476" s="32"/>
      <c r="AW476" s="32"/>
      <c r="AX476" s="32"/>
      <c r="AY476" s="76">
        <f t="shared" si="127"/>
        <v>491315.12973333325</v>
      </c>
      <c r="AZ476" s="78"/>
      <c r="BA476" s="7"/>
      <c r="BB476" s="7"/>
    </row>
    <row r="477" spans="1:54" s="59" customFormat="1" x14ac:dyDescent="0.2">
      <c r="A477" s="24">
        <f t="shared" si="129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72">
        <v>38018</v>
      </c>
      <c r="G477" s="24"/>
      <c r="H477" s="71">
        <v>22</v>
      </c>
      <c r="I477" s="24" t="s">
        <v>102</v>
      </c>
      <c r="J477" s="70" t="s">
        <v>139</v>
      </c>
      <c r="K477" s="73" t="s">
        <v>70</v>
      </c>
      <c r="L477" s="70" t="s">
        <v>118</v>
      </c>
      <c r="M477" s="74">
        <v>9930</v>
      </c>
      <c r="N477" s="32"/>
      <c r="O477" s="32">
        <f t="shared" si="114"/>
        <v>9930</v>
      </c>
      <c r="P477" s="74">
        <v>1145.5999999999999</v>
      </c>
      <c r="Q477" s="32"/>
      <c r="R477" s="32"/>
      <c r="S477" s="33">
        <f t="shared" si="115"/>
        <v>1737.75</v>
      </c>
      <c r="T477" s="32">
        <f t="shared" si="116"/>
        <v>297.89999999999998</v>
      </c>
      <c r="U477" s="75">
        <f t="shared" si="117"/>
        <v>774.54</v>
      </c>
      <c r="V477" s="32">
        <f t="shared" si="118"/>
        <v>198.6</v>
      </c>
      <c r="W477" s="74">
        <v>2979</v>
      </c>
      <c r="X477" s="74">
        <v>343.9</v>
      </c>
      <c r="Y477" s="74">
        <v>47.26</v>
      </c>
      <c r="Z477" s="74">
        <v>495.66</v>
      </c>
      <c r="AA477" s="74">
        <v>0</v>
      </c>
      <c r="AB477" s="74">
        <v>0</v>
      </c>
      <c r="AC477" s="74">
        <v>0</v>
      </c>
      <c r="AD477" s="74">
        <v>0</v>
      </c>
      <c r="AE477" s="32">
        <v>0</v>
      </c>
      <c r="AF477" s="32">
        <f t="shared" si="119"/>
        <v>168.81</v>
      </c>
      <c r="AG477" s="32">
        <f t="shared" si="128"/>
        <v>4369.2</v>
      </c>
      <c r="AH477" s="32">
        <f t="shared" si="120"/>
        <v>10602.32</v>
      </c>
      <c r="AI477" s="32">
        <f t="shared" si="121"/>
        <v>22088.166666666664</v>
      </c>
      <c r="AJ477" s="32">
        <v>4965</v>
      </c>
      <c r="AK477" s="32">
        <f t="shared" si="122"/>
        <v>4965</v>
      </c>
      <c r="AL477" s="32">
        <v>876.2</v>
      </c>
      <c r="AM477" s="32">
        <f t="shared" si="123"/>
        <v>1325.29</v>
      </c>
      <c r="AN477" s="32">
        <f t="shared" si="124"/>
        <v>2208.8166666666666</v>
      </c>
      <c r="AO477" s="32">
        <f t="shared" si="125"/>
        <v>6626.45</v>
      </c>
      <c r="AP477" s="32">
        <f t="shared" si="126"/>
        <v>3975.87</v>
      </c>
      <c r="AQ477" s="32">
        <v>3580.6</v>
      </c>
      <c r="AR477" s="32">
        <f>(M477+W477+X477)/30*30</f>
        <v>13252.9</v>
      </c>
      <c r="AS477" s="74"/>
      <c r="AT477" s="32"/>
      <c r="AU477" s="32"/>
      <c r="AV477" s="32"/>
      <c r="AW477" s="32"/>
      <c r="AX477" s="32"/>
      <c r="AY477" s="76">
        <f t="shared" si="127"/>
        <v>296264.05333333334</v>
      </c>
      <c r="AZ477" s="78"/>
      <c r="BA477" s="7"/>
      <c r="BB477" s="7"/>
    </row>
    <row r="478" spans="1:54" s="59" customFormat="1" x14ac:dyDescent="0.2">
      <c r="A478" s="24">
        <f t="shared" si="129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72">
        <v>38110</v>
      </c>
      <c r="G478" s="24"/>
      <c r="H478" s="71">
        <v>28</v>
      </c>
      <c r="I478" s="24" t="s">
        <v>102</v>
      </c>
      <c r="J478" s="70" t="s">
        <v>139</v>
      </c>
      <c r="K478" s="73" t="s">
        <v>70</v>
      </c>
      <c r="L478" s="70" t="s">
        <v>118</v>
      </c>
      <c r="M478" s="74">
        <v>12225</v>
      </c>
      <c r="N478" s="32"/>
      <c r="O478" s="32">
        <f t="shared" si="114"/>
        <v>12225</v>
      </c>
      <c r="P478" s="74">
        <v>1309.4000000000001</v>
      </c>
      <c r="Q478" s="32"/>
      <c r="R478" s="32"/>
      <c r="S478" s="33">
        <f t="shared" si="115"/>
        <v>2139.375</v>
      </c>
      <c r="T478" s="32">
        <f t="shared" si="116"/>
        <v>366.75</v>
      </c>
      <c r="U478" s="75">
        <f t="shared" si="117"/>
        <v>953.55</v>
      </c>
      <c r="V478" s="32">
        <f t="shared" si="118"/>
        <v>244.5</v>
      </c>
      <c r="W478" s="74">
        <v>3667.5</v>
      </c>
      <c r="X478" s="74">
        <v>425.5</v>
      </c>
      <c r="Y478" s="74">
        <v>59.16</v>
      </c>
      <c r="Z478" s="74">
        <v>630.84</v>
      </c>
      <c r="AA478" s="74">
        <v>0</v>
      </c>
      <c r="AB478" s="74">
        <v>0</v>
      </c>
      <c r="AC478" s="74">
        <v>0</v>
      </c>
      <c r="AD478" s="74">
        <v>0</v>
      </c>
      <c r="AE478" s="32">
        <v>0</v>
      </c>
      <c r="AF478" s="32">
        <f t="shared" si="119"/>
        <v>207.82500000000002</v>
      </c>
      <c r="AG478" s="32">
        <f t="shared" si="128"/>
        <v>5379</v>
      </c>
      <c r="AH478" s="32">
        <f t="shared" si="120"/>
        <v>13054.399999999998</v>
      </c>
      <c r="AI478" s="32">
        <f t="shared" si="121"/>
        <v>27196.666666666664</v>
      </c>
      <c r="AJ478" s="32">
        <v>6112.5</v>
      </c>
      <c r="AK478" s="32">
        <f t="shared" si="122"/>
        <v>6112.5</v>
      </c>
      <c r="AL478" s="32">
        <v>876.2</v>
      </c>
      <c r="AM478" s="32">
        <f t="shared" si="123"/>
        <v>1631.7999999999997</v>
      </c>
      <c r="AN478" s="32">
        <f t="shared" si="124"/>
        <v>2719.6666666666665</v>
      </c>
      <c r="AO478" s="32">
        <f t="shared" si="125"/>
        <v>8158.9999999999991</v>
      </c>
      <c r="AP478" s="32">
        <f t="shared" si="126"/>
        <v>4895.3999999999996</v>
      </c>
      <c r="AQ478" s="32">
        <v>3580.6</v>
      </c>
      <c r="AR478" s="32">
        <f>(M478+W478+X478)/30*30</f>
        <v>16317.999999999998</v>
      </c>
      <c r="AS478" s="74"/>
      <c r="AT478" s="32"/>
      <c r="AU478" s="32"/>
      <c r="AV478" s="32"/>
      <c r="AW478" s="32"/>
      <c r="AX478" s="32"/>
      <c r="AY478" s="76">
        <f t="shared" si="127"/>
        <v>362788.53333333338</v>
      </c>
      <c r="AZ478" s="78"/>
      <c r="BA478" s="7"/>
      <c r="BB478" s="7"/>
    </row>
    <row r="479" spans="1:54" s="59" customFormat="1" x14ac:dyDescent="0.2">
      <c r="A479" s="24">
        <f t="shared" si="129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72">
        <v>38215</v>
      </c>
      <c r="G479" s="24"/>
      <c r="H479" s="71">
        <v>24</v>
      </c>
      <c r="I479" s="24" t="s">
        <v>102</v>
      </c>
      <c r="J479" s="70" t="s">
        <v>139</v>
      </c>
      <c r="K479" s="73" t="s">
        <v>70</v>
      </c>
      <c r="L479" s="70" t="s">
        <v>118</v>
      </c>
      <c r="M479" s="74">
        <v>10711.2</v>
      </c>
      <c r="N479" s="32"/>
      <c r="O479" s="32">
        <f t="shared" si="114"/>
        <v>10711.2</v>
      </c>
      <c r="P479" s="74">
        <v>1200.2</v>
      </c>
      <c r="Q479" s="32"/>
      <c r="R479" s="32"/>
      <c r="S479" s="33">
        <f t="shared" si="115"/>
        <v>1874.46</v>
      </c>
      <c r="T479" s="32">
        <f t="shared" si="116"/>
        <v>321.33600000000001</v>
      </c>
      <c r="U479" s="75">
        <f t="shared" si="117"/>
        <v>835.47360000000003</v>
      </c>
      <c r="V479" s="32">
        <f t="shared" si="118"/>
        <v>214.22400000000002</v>
      </c>
      <c r="W479" s="74">
        <v>3213.36</v>
      </c>
      <c r="X479" s="74">
        <v>371.5</v>
      </c>
      <c r="Y479" s="74">
        <v>51.3</v>
      </c>
      <c r="Z479" s="74">
        <v>540.72</v>
      </c>
      <c r="AA479" s="74">
        <v>0</v>
      </c>
      <c r="AB479" s="74">
        <v>0</v>
      </c>
      <c r="AC479" s="74">
        <v>0</v>
      </c>
      <c r="AD479" s="74">
        <v>0</v>
      </c>
      <c r="AE479" s="32">
        <v>0</v>
      </c>
      <c r="AF479" s="32">
        <f t="shared" si="119"/>
        <v>182.09040000000002</v>
      </c>
      <c r="AG479" s="32">
        <f t="shared" si="128"/>
        <v>4712.9280000000008</v>
      </c>
      <c r="AH479" s="32">
        <f t="shared" si="120"/>
        <v>11436.848000000002</v>
      </c>
      <c r="AI479" s="32">
        <f t="shared" si="121"/>
        <v>23826.76666666667</v>
      </c>
      <c r="AJ479" s="32">
        <v>5355.6</v>
      </c>
      <c r="AK479" s="32">
        <f t="shared" si="122"/>
        <v>5355.6</v>
      </c>
      <c r="AL479" s="32">
        <v>876.2</v>
      </c>
      <c r="AM479" s="32">
        <f t="shared" si="123"/>
        <v>1429.6060000000002</v>
      </c>
      <c r="AN479" s="32">
        <f t="shared" si="124"/>
        <v>2382.6766666666667</v>
      </c>
      <c r="AO479" s="32">
        <f t="shared" si="125"/>
        <v>7148.0300000000007</v>
      </c>
      <c r="AP479" s="32">
        <f t="shared" si="126"/>
        <v>4288.8180000000002</v>
      </c>
      <c r="AQ479" s="32">
        <v>3580.6</v>
      </c>
      <c r="AR479" s="32">
        <f>(M479+W479+X479)/30*30</f>
        <v>14296.060000000001</v>
      </c>
      <c r="AS479" s="74"/>
      <c r="AT479" s="32"/>
      <c r="AU479" s="32"/>
      <c r="AV479" s="32"/>
      <c r="AW479" s="32"/>
      <c r="AX479" s="32"/>
      <c r="AY479" s="76">
        <f t="shared" si="127"/>
        <v>318880.10133333335</v>
      </c>
      <c r="AZ479" s="78"/>
      <c r="BA479" s="7"/>
      <c r="BB479" s="7"/>
    </row>
    <row r="480" spans="1:54" s="59" customFormat="1" x14ac:dyDescent="0.2">
      <c r="A480" s="24">
        <f t="shared" si="129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72">
        <v>38580</v>
      </c>
      <c r="G480" s="24"/>
      <c r="H480" s="71">
        <v>20</v>
      </c>
      <c r="I480" s="24" t="s">
        <v>102</v>
      </c>
      <c r="J480" s="70" t="s">
        <v>137</v>
      </c>
      <c r="K480" s="73" t="s">
        <v>70</v>
      </c>
      <c r="L480" s="70" t="s">
        <v>118</v>
      </c>
      <c r="M480" s="74">
        <v>8089.8</v>
      </c>
      <c r="N480" s="32"/>
      <c r="O480" s="32">
        <f t="shared" si="114"/>
        <v>8089.8</v>
      </c>
      <c r="P480" s="74">
        <v>1091</v>
      </c>
      <c r="Q480" s="32"/>
      <c r="R480" s="32"/>
      <c r="S480" s="33">
        <f t="shared" si="115"/>
        <v>1415.7149999999999</v>
      </c>
      <c r="T480" s="32">
        <f t="shared" si="116"/>
        <v>242.69399999999999</v>
      </c>
      <c r="U480" s="75">
        <f t="shared" si="117"/>
        <v>621.29640000000006</v>
      </c>
      <c r="V480" s="32">
        <f t="shared" si="118"/>
        <v>161.79600000000002</v>
      </c>
      <c r="W480" s="74">
        <v>2265.14</v>
      </c>
      <c r="X480" s="74">
        <v>287.3</v>
      </c>
      <c r="Y480" s="74">
        <v>38.46</v>
      </c>
      <c r="Z480" s="74">
        <v>450.6</v>
      </c>
      <c r="AA480" s="74">
        <v>0</v>
      </c>
      <c r="AB480" s="74">
        <v>0</v>
      </c>
      <c r="AC480" s="74">
        <v>0</v>
      </c>
      <c r="AD480" s="74">
        <v>0</v>
      </c>
      <c r="AE480" s="32">
        <v>0</v>
      </c>
      <c r="AF480" s="32">
        <f t="shared" si="119"/>
        <v>137.5266</v>
      </c>
      <c r="AG480" s="32">
        <f t="shared" si="128"/>
        <v>3559.5120000000006</v>
      </c>
      <c r="AH480" s="32">
        <f t="shared" si="120"/>
        <v>8513.7919999999995</v>
      </c>
      <c r="AI480" s="32">
        <f t="shared" si="121"/>
        <v>17737.066666666666</v>
      </c>
      <c r="AJ480" s="32">
        <v>4044.9</v>
      </c>
      <c r="AK480" s="32">
        <f t="shared" si="122"/>
        <v>4044.9000000000005</v>
      </c>
      <c r="AL480" s="32">
        <v>876.2</v>
      </c>
      <c r="AM480" s="32">
        <f t="shared" si="123"/>
        <v>1064.2239999999999</v>
      </c>
      <c r="AN480" s="32">
        <f t="shared" si="124"/>
        <v>1773.7066666666667</v>
      </c>
      <c r="AO480" s="32">
        <f t="shared" si="125"/>
        <v>5321.12</v>
      </c>
      <c r="AP480" s="32">
        <f t="shared" si="126"/>
        <v>3192.672</v>
      </c>
      <c r="AQ480" s="32">
        <v>3580.6</v>
      </c>
      <c r="AR480" s="32"/>
      <c r="AS480" s="74"/>
      <c r="AT480" s="32"/>
      <c r="AU480" s="32"/>
      <c r="AV480" s="32"/>
      <c r="AW480" s="32"/>
      <c r="AX480" s="32"/>
      <c r="AY480" s="76">
        <f t="shared" si="127"/>
        <v>231324.62933333329</v>
      </c>
      <c r="AZ480" s="78"/>
      <c r="BA480" s="7"/>
      <c r="BB480" s="7"/>
    </row>
    <row r="481" spans="1:54" s="59" customFormat="1" x14ac:dyDescent="0.2">
      <c r="A481" s="24">
        <f t="shared" si="129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72">
        <v>38596</v>
      </c>
      <c r="G481" s="24"/>
      <c r="H481" s="71">
        <v>18</v>
      </c>
      <c r="I481" s="24" t="s">
        <v>102</v>
      </c>
      <c r="J481" s="70" t="s">
        <v>103</v>
      </c>
      <c r="K481" s="73" t="s">
        <v>70</v>
      </c>
      <c r="L481" s="70" t="s">
        <v>118</v>
      </c>
      <c r="M481" s="74">
        <v>6596.1</v>
      </c>
      <c r="N481" s="32"/>
      <c r="O481" s="32">
        <f t="shared" si="114"/>
        <v>6596.1</v>
      </c>
      <c r="P481" s="74">
        <v>491.4</v>
      </c>
      <c r="Q481" s="32"/>
      <c r="R481" s="32"/>
      <c r="S481" s="33">
        <f t="shared" si="115"/>
        <v>1154.3174999999999</v>
      </c>
      <c r="T481" s="32">
        <f t="shared" si="116"/>
        <v>197.88300000000001</v>
      </c>
      <c r="U481" s="75">
        <f t="shared" si="117"/>
        <v>506.58</v>
      </c>
      <c r="V481" s="32">
        <f t="shared" si="118"/>
        <v>131.922</v>
      </c>
      <c r="W481" s="74">
        <v>1846.9</v>
      </c>
      <c r="X481" s="74">
        <v>237.6</v>
      </c>
      <c r="Y481" s="74">
        <v>34.200000000000003</v>
      </c>
      <c r="Z481" s="74">
        <v>405.54</v>
      </c>
      <c r="AA481" s="74">
        <v>0</v>
      </c>
      <c r="AB481" s="74">
        <v>0</v>
      </c>
      <c r="AC481" s="74">
        <v>0</v>
      </c>
      <c r="AD481" s="74">
        <v>0</v>
      </c>
      <c r="AE481" s="32">
        <v>0</v>
      </c>
      <c r="AF481" s="32">
        <f t="shared" si="119"/>
        <v>112.13370000000002</v>
      </c>
      <c r="AG481" s="32">
        <f t="shared" si="128"/>
        <v>2902.2840000000001</v>
      </c>
      <c r="AH481" s="32">
        <f t="shared" si="120"/>
        <v>6944.4800000000005</v>
      </c>
      <c r="AI481" s="32">
        <f t="shared" si="121"/>
        <v>14467.666666666668</v>
      </c>
      <c r="AJ481" s="32">
        <v>3298.05</v>
      </c>
      <c r="AK481" s="32">
        <f t="shared" si="122"/>
        <v>3298.05</v>
      </c>
      <c r="AL481" s="32">
        <v>876.2</v>
      </c>
      <c r="AM481" s="32">
        <f t="shared" si="123"/>
        <v>868.06000000000006</v>
      </c>
      <c r="AN481" s="32">
        <f t="shared" si="124"/>
        <v>1446.7666666666669</v>
      </c>
      <c r="AO481" s="32">
        <f t="shared" si="125"/>
        <v>4340.3</v>
      </c>
      <c r="AP481" s="32">
        <f t="shared" si="126"/>
        <v>2604.1800000000003</v>
      </c>
      <c r="AQ481" s="32">
        <v>2614.85</v>
      </c>
      <c r="AR481" s="32"/>
      <c r="AS481" s="74"/>
      <c r="AT481" s="32"/>
      <c r="AU481" s="32"/>
      <c r="AV481" s="32"/>
      <c r="AW481" s="32"/>
      <c r="AX481" s="32"/>
      <c r="AY481" s="76">
        <f t="shared" si="127"/>
        <v>184235.80173333336</v>
      </c>
      <c r="AZ481" s="78"/>
      <c r="BA481" s="7"/>
      <c r="BB481" s="7"/>
    </row>
    <row r="482" spans="1:54" s="59" customFormat="1" x14ac:dyDescent="0.2">
      <c r="A482" s="24">
        <f t="shared" si="129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72">
        <v>38670</v>
      </c>
      <c r="G482" s="24"/>
      <c r="H482" s="71">
        <v>23</v>
      </c>
      <c r="I482" s="24" t="s">
        <v>102</v>
      </c>
      <c r="J482" s="70" t="s">
        <v>103</v>
      </c>
      <c r="K482" s="73" t="s">
        <v>70</v>
      </c>
      <c r="L482" s="70" t="s">
        <v>118</v>
      </c>
      <c r="M482" s="74">
        <v>8428.5</v>
      </c>
      <c r="N482" s="32"/>
      <c r="O482" s="32">
        <f t="shared" si="114"/>
        <v>8428.5</v>
      </c>
      <c r="P482" s="74">
        <v>627.9</v>
      </c>
      <c r="Q482" s="32"/>
      <c r="R482" s="32"/>
      <c r="S482" s="33">
        <f t="shared" si="115"/>
        <v>1474.9875</v>
      </c>
      <c r="T482" s="32">
        <f t="shared" si="116"/>
        <v>252.85499999999999</v>
      </c>
      <c r="U482" s="75">
        <f t="shared" si="117"/>
        <v>637.1952</v>
      </c>
      <c r="V482" s="32">
        <f t="shared" si="118"/>
        <v>168.57</v>
      </c>
      <c r="W482" s="74">
        <v>2191.42</v>
      </c>
      <c r="X482" s="74">
        <v>303.60000000000002</v>
      </c>
      <c r="Y482" s="74">
        <v>43.7</v>
      </c>
      <c r="Z482" s="74">
        <v>518.20000000000005</v>
      </c>
      <c r="AA482" s="74">
        <v>0</v>
      </c>
      <c r="AB482" s="74">
        <v>0</v>
      </c>
      <c r="AC482" s="74">
        <v>0</v>
      </c>
      <c r="AD482" s="74">
        <v>0</v>
      </c>
      <c r="AE482" s="32">
        <v>0</v>
      </c>
      <c r="AF482" s="32">
        <f t="shared" si="119"/>
        <v>143.28450000000001</v>
      </c>
      <c r="AG482" s="32">
        <f t="shared" si="128"/>
        <v>3708.54</v>
      </c>
      <c r="AH482" s="32">
        <f t="shared" si="120"/>
        <v>8738.8160000000007</v>
      </c>
      <c r="AI482" s="32">
        <f t="shared" si="121"/>
        <v>18205.866666666669</v>
      </c>
      <c r="AJ482" s="32">
        <v>4214.25</v>
      </c>
      <c r="AK482" s="32">
        <f t="shared" si="122"/>
        <v>4214.25</v>
      </c>
      <c r="AL482" s="32">
        <v>876.2</v>
      </c>
      <c r="AM482" s="32">
        <f t="shared" si="123"/>
        <v>1092.3520000000001</v>
      </c>
      <c r="AN482" s="32">
        <f t="shared" si="124"/>
        <v>1820.5866666666668</v>
      </c>
      <c r="AO482" s="32">
        <f t="shared" si="125"/>
        <v>5461.76</v>
      </c>
      <c r="AP482" s="32">
        <f t="shared" si="126"/>
        <v>3277.0560000000005</v>
      </c>
      <c r="AQ482" s="32">
        <v>3580.6</v>
      </c>
      <c r="AR482" s="32"/>
      <c r="AS482" s="74"/>
      <c r="AT482" s="32"/>
      <c r="AU482" s="32"/>
      <c r="AV482" s="32"/>
      <c r="AW482" s="32"/>
      <c r="AX482" s="32"/>
      <c r="AY482" s="76">
        <f t="shared" si="127"/>
        <v>232672.82373333332</v>
      </c>
      <c r="AZ482" s="78"/>
      <c r="BA482" s="7"/>
      <c r="BB482" s="7"/>
    </row>
    <row r="483" spans="1:54" s="59" customFormat="1" x14ac:dyDescent="0.2">
      <c r="A483" s="24">
        <f t="shared" si="129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72">
        <v>38762</v>
      </c>
      <c r="G483" s="24"/>
      <c r="H483" s="71">
        <v>33</v>
      </c>
      <c r="I483" s="24" t="s">
        <v>102</v>
      </c>
      <c r="J483" s="70" t="s">
        <v>132</v>
      </c>
      <c r="K483" s="73" t="s">
        <v>70</v>
      </c>
      <c r="L483" s="70" t="s">
        <v>118</v>
      </c>
      <c r="M483" s="74">
        <v>13234.2</v>
      </c>
      <c r="N483" s="32"/>
      <c r="O483" s="32">
        <f t="shared" si="114"/>
        <v>13234.2</v>
      </c>
      <c r="P483" s="74">
        <v>1172.9000000000001</v>
      </c>
      <c r="Q483" s="32"/>
      <c r="R483" s="32"/>
      <c r="S483" s="33">
        <f t="shared" si="115"/>
        <v>2315.9850000000001</v>
      </c>
      <c r="T483" s="32">
        <f t="shared" si="116"/>
        <v>397.02600000000001</v>
      </c>
      <c r="U483" s="75">
        <f t="shared" si="117"/>
        <v>1000.5060000000001</v>
      </c>
      <c r="V483" s="32">
        <f t="shared" si="118"/>
        <v>264.68400000000003</v>
      </c>
      <c r="W483" s="74">
        <v>3440.9</v>
      </c>
      <c r="X483" s="74">
        <v>470.56</v>
      </c>
      <c r="Y483" s="74">
        <v>63.26</v>
      </c>
      <c r="Z483" s="74">
        <v>743.5</v>
      </c>
      <c r="AA483" s="74">
        <v>0</v>
      </c>
      <c r="AB483" s="74">
        <v>0</v>
      </c>
      <c r="AC483" s="74">
        <v>0</v>
      </c>
      <c r="AD483" s="74">
        <v>0</v>
      </c>
      <c r="AE483" s="32">
        <v>0</v>
      </c>
      <c r="AF483" s="32">
        <f t="shared" si="119"/>
        <v>224.98140000000004</v>
      </c>
      <c r="AG483" s="32">
        <f t="shared" si="128"/>
        <v>5823.0480000000007</v>
      </c>
      <c r="AH483" s="32">
        <f t="shared" si="120"/>
        <v>13716.528000000004</v>
      </c>
      <c r="AI483" s="32">
        <f t="shared" si="121"/>
        <v>28576.100000000009</v>
      </c>
      <c r="AJ483" s="32">
        <v>6617.1</v>
      </c>
      <c r="AK483" s="32">
        <f t="shared" si="122"/>
        <v>6617.1</v>
      </c>
      <c r="AL483" s="32">
        <v>876.2</v>
      </c>
      <c r="AM483" s="32">
        <f t="shared" si="123"/>
        <v>1714.5660000000005</v>
      </c>
      <c r="AN483" s="32">
        <f t="shared" si="124"/>
        <v>2857.6100000000006</v>
      </c>
      <c r="AO483" s="32">
        <f t="shared" si="125"/>
        <v>8572.8300000000017</v>
      </c>
      <c r="AP483" s="32">
        <f t="shared" si="126"/>
        <v>5143.6980000000012</v>
      </c>
      <c r="AQ483" s="32">
        <v>3580.6</v>
      </c>
      <c r="AR483" s="32"/>
      <c r="AS483" s="74"/>
      <c r="AT483" s="32"/>
      <c r="AU483" s="32"/>
      <c r="AV483" s="32"/>
      <c r="AW483" s="32"/>
      <c r="AX483" s="32"/>
      <c r="AY483" s="76">
        <f t="shared" si="127"/>
        <v>364037.40880000009</v>
      </c>
      <c r="AZ483" s="78"/>
      <c r="BA483" s="7"/>
      <c r="BB483" s="7"/>
    </row>
    <row r="484" spans="1:54" s="59" customFormat="1" x14ac:dyDescent="0.2">
      <c r="A484" s="24">
        <f t="shared" si="129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72">
        <v>38762</v>
      </c>
      <c r="G484" s="24"/>
      <c r="H484" s="71">
        <v>28</v>
      </c>
      <c r="I484" s="24" t="s">
        <v>102</v>
      </c>
      <c r="J484" s="70" t="s">
        <v>137</v>
      </c>
      <c r="K484" s="73" t="s">
        <v>70</v>
      </c>
      <c r="L484" s="70" t="s">
        <v>118</v>
      </c>
      <c r="M484" s="74">
        <v>11021.4</v>
      </c>
      <c r="N484" s="32"/>
      <c r="O484" s="32">
        <f t="shared" si="114"/>
        <v>11021.4</v>
      </c>
      <c r="P484" s="74">
        <v>1309.4000000000001</v>
      </c>
      <c r="Q484" s="32"/>
      <c r="R484" s="32"/>
      <c r="S484" s="33">
        <f t="shared" si="115"/>
        <v>1928.7449999999999</v>
      </c>
      <c r="T484" s="32">
        <f t="shared" si="116"/>
        <v>330.642</v>
      </c>
      <c r="U484" s="75">
        <f t="shared" si="117"/>
        <v>833.21759999999995</v>
      </c>
      <c r="V484" s="32">
        <f t="shared" si="118"/>
        <v>220.428</v>
      </c>
      <c r="W484" s="74">
        <v>2865.56</v>
      </c>
      <c r="X484" s="74">
        <v>392.9</v>
      </c>
      <c r="Y484" s="74">
        <v>53.66</v>
      </c>
      <c r="Z484" s="74">
        <v>630.84</v>
      </c>
      <c r="AA484" s="74">
        <v>0</v>
      </c>
      <c r="AB484" s="74">
        <v>0</v>
      </c>
      <c r="AC484" s="74">
        <v>0</v>
      </c>
      <c r="AD484" s="74">
        <v>0</v>
      </c>
      <c r="AE484" s="32">
        <v>3238.6</v>
      </c>
      <c r="AF484" s="32">
        <f t="shared" si="119"/>
        <v>187.3638</v>
      </c>
      <c r="AG484" s="32">
        <f t="shared" si="128"/>
        <v>4849.4160000000002</v>
      </c>
      <c r="AH484" s="32">
        <f t="shared" si="120"/>
        <v>11423.887999999999</v>
      </c>
      <c r="AI484" s="32">
        <f t="shared" si="121"/>
        <v>23799.766666666663</v>
      </c>
      <c r="AJ484" s="32">
        <v>5510.7</v>
      </c>
      <c r="AK484" s="32">
        <f t="shared" si="122"/>
        <v>5510.7</v>
      </c>
      <c r="AL484" s="32">
        <v>876.2</v>
      </c>
      <c r="AM484" s="32">
        <f t="shared" si="123"/>
        <v>1427.9859999999999</v>
      </c>
      <c r="AN484" s="32">
        <f t="shared" si="124"/>
        <v>2379.9766666666665</v>
      </c>
      <c r="AO484" s="32">
        <f t="shared" si="125"/>
        <v>7139.9299999999994</v>
      </c>
      <c r="AP484" s="32">
        <f t="shared" si="126"/>
        <v>4283.9579999999996</v>
      </c>
      <c r="AQ484" s="32">
        <v>3580.6</v>
      </c>
      <c r="AR484" s="32"/>
      <c r="AS484" s="74"/>
      <c r="AT484" s="32"/>
      <c r="AU484" s="32"/>
      <c r="AV484" s="32"/>
      <c r="AW484" s="32"/>
      <c r="AX484" s="32"/>
      <c r="AY484" s="76">
        <f t="shared" si="127"/>
        <v>346936.1981333333</v>
      </c>
      <c r="AZ484" s="78"/>
      <c r="BA484" s="7"/>
      <c r="BB484" s="7"/>
    </row>
    <row r="485" spans="1:54" s="59" customFormat="1" x14ac:dyDescent="0.2">
      <c r="A485" s="24">
        <f t="shared" si="129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72">
        <v>39307</v>
      </c>
      <c r="G485" s="24"/>
      <c r="H485" s="71">
        <v>21</v>
      </c>
      <c r="I485" s="24" t="s">
        <v>102</v>
      </c>
      <c r="J485" s="70" t="s">
        <v>108</v>
      </c>
      <c r="K485" s="73" t="s">
        <v>70</v>
      </c>
      <c r="L485" s="70" t="s">
        <v>118</v>
      </c>
      <c r="M485" s="74">
        <v>8561.4</v>
      </c>
      <c r="N485" s="32"/>
      <c r="O485" s="32">
        <f t="shared" si="114"/>
        <v>8561.4</v>
      </c>
      <c r="P485" s="74">
        <v>573.29999999999995</v>
      </c>
      <c r="Q485" s="32"/>
      <c r="R485" s="32"/>
      <c r="S485" s="33">
        <f t="shared" si="115"/>
        <v>1498.2449999999999</v>
      </c>
      <c r="T485" s="32">
        <f t="shared" si="116"/>
        <v>256.84199999999998</v>
      </c>
      <c r="U485" s="75">
        <f t="shared" si="117"/>
        <v>636.96839999999997</v>
      </c>
      <c r="V485" s="32">
        <f t="shared" si="118"/>
        <v>171.22800000000001</v>
      </c>
      <c r="W485" s="74">
        <v>2054.7399999999998</v>
      </c>
      <c r="X485" s="74">
        <v>298.8</v>
      </c>
      <c r="Y485" s="74">
        <v>44.4</v>
      </c>
      <c r="Z485" s="74">
        <v>473.12</v>
      </c>
      <c r="AA485" s="74">
        <v>0</v>
      </c>
      <c r="AB485" s="74">
        <v>0</v>
      </c>
      <c r="AC485" s="74">
        <v>0</v>
      </c>
      <c r="AD485" s="74">
        <v>0</v>
      </c>
      <c r="AE485" s="32">
        <v>0</v>
      </c>
      <c r="AF485" s="32">
        <f t="shared" si="119"/>
        <v>145.5438</v>
      </c>
      <c r="AG485" s="32">
        <f t="shared" si="128"/>
        <v>3767.0160000000001</v>
      </c>
      <c r="AH485" s="32">
        <f t="shared" si="120"/>
        <v>8731.9519999999993</v>
      </c>
      <c r="AI485" s="32">
        <f t="shared" si="121"/>
        <v>18191.566666666666</v>
      </c>
      <c r="AJ485" s="32">
        <v>4280.7</v>
      </c>
      <c r="AK485" s="32">
        <f t="shared" si="122"/>
        <v>4280.7</v>
      </c>
      <c r="AL485" s="32">
        <v>876.2</v>
      </c>
      <c r="AM485" s="32">
        <f t="shared" si="123"/>
        <v>1091.4939999999999</v>
      </c>
      <c r="AN485" s="32">
        <f t="shared" si="124"/>
        <v>1819.1566666666665</v>
      </c>
      <c r="AO485" s="32">
        <f t="shared" si="125"/>
        <v>5457.4699999999993</v>
      </c>
      <c r="AP485" s="32">
        <f t="shared" si="126"/>
        <v>3274.482</v>
      </c>
      <c r="AQ485" s="32">
        <v>3580.6</v>
      </c>
      <c r="AR485" s="32"/>
      <c r="AS485" s="74"/>
      <c r="AT485" s="32"/>
      <c r="AU485" s="32"/>
      <c r="AV485" s="32"/>
      <c r="AW485" s="32"/>
      <c r="AX485" s="32"/>
      <c r="AY485" s="76">
        <f t="shared" si="127"/>
        <v>231926.38373333332</v>
      </c>
      <c r="AZ485" s="78"/>
      <c r="BA485" s="7"/>
      <c r="BB485" s="7"/>
    </row>
    <row r="486" spans="1:54" s="59" customFormat="1" x14ac:dyDescent="0.2">
      <c r="A486" s="24">
        <f t="shared" si="129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72">
        <v>39853</v>
      </c>
      <c r="G486" s="24"/>
      <c r="H486" s="71">
        <v>26</v>
      </c>
      <c r="I486" s="24" t="s">
        <v>102</v>
      </c>
      <c r="J486" s="70" t="s">
        <v>103</v>
      </c>
      <c r="K486" s="73" t="s">
        <v>70</v>
      </c>
      <c r="L486" s="70" t="s">
        <v>118</v>
      </c>
      <c r="M486" s="74">
        <v>9527.7000000000007</v>
      </c>
      <c r="N486" s="32"/>
      <c r="O486" s="32">
        <f t="shared" si="114"/>
        <v>9527.7000000000007</v>
      </c>
      <c r="P486" s="74">
        <v>709.8</v>
      </c>
      <c r="Q486" s="32"/>
      <c r="R486" s="32"/>
      <c r="S486" s="33">
        <f t="shared" si="115"/>
        <v>1667.3475000000001</v>
      </c>
      <c r="T486" s="32">
        <f t="shared" si="116"/>
        <v>285.83100000000002</v>
      </c>
      <c r="U486" s="75">
        <f t="shared" si="117"/>
        <v>685.99440000000004</v>
      </c>
      <c r="V486" s="32">
        <f t="shared" si="118"/>
        <v>190.55400000000003</v>
      </c>
      <c r="W486" s="74">
        <v>1905.54</v>
      </c>
      <c r="X486" s="74">
        <v>343.2</v>
      </c>
      <c r="Y486" s="74">
        <v>49.4</v>
      </c>
      <c r="Z486" s="74">
        <v>585.78</v>
      </c>
      <c r="AA486" s="74">
        <v>0</v>
      </c>
      <c r="AB486" s="74">
        <v>0</v>
      </c>
      <c r="AC486" s="74">
        <v>0</v>
      </c>
      <c r="AD486" s="74">
        <v>0</v>
      </c>
      <c r="AE486" s="32">
        <v>0</v>
      </c>
      <c r="AF486" s="32">
        <f t="shared" si="119"/>
        <v>161.97090000000003</v>
      </c>
      <c r="AG486" s="32">
        <f t="shared" si="128"/>
        <v>4192.188000000001</v>
      </c>
      <c r="AH486" s="32">
        <f t="shared" si="120"/>
        <v>9421.1520000000019</v>
      </c>
      <c r="AI486" s="32">
        <f t="shared" si="121"/>
        <v>19627.400000000001</v>
      </c>
      <c r="AJ486" s="32">
        <v>4763.8500000000004</v>
      </c>
      <c r="AK486" s="32">
        <f t="shared" si="122"/>
        <v>4763.8500000000004</v>
      </c>
      <c r="AL486" s="32">
        <v>876.2</v>
      </c>
      <c r="AM486" s="32">
        <f t="shared" si="123"/>
        <v>1177.6440000000002</v>
      </c>
      <c r="AN486" s="32">
        <f t="shared" si="124"/>
        <v>1962.7400000000002</v>
      </c>
      <c r="AO486" s="32">
        <f t="shared" si="125"/>
        <v>5888.2200000000012</v>
      </c>
      <c r="AP486" s="32">
        <f t="shared" si="126"/>
        <v>3532.9320000000007</v>
      </c>
      <c r="AQ486" s="32">
        <v>3580.6</v>
      </c>
      <c r="AR486" s="32">
        <f>(M486+W486+X486)/30*20</f>
        <v>7850.9600000000009</v>
      </c>
      <c r="AS486" s="74"/>
      <c r="AT486" s="32"/>
      <c r="AU486" s="32"/>
      <c r="AV486" s="32"/>
      <c r="AW486" s="32"/>
      <c r="AX486" s="32"/>
      <c r="AY486" s="76">
        <f t="shared" si="127"/>
        <v>260995.1496</v>
      </c>
      <c r="AZ486" s="78"/>
      <c r="BA486" s="7"/>
      <c r="BB486" s="7"/>
    </row>
    <row r="487" spans="1:54" s="59" customFormat="1" x14ac:dyDescent="0.2">
      <c r="A487" s="24">
        <f t="shared" si="129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72">
        <v>41876</v>
      </c>
      <c r="G487" s="24"/>
      <c r="H487" s="71">
        <v>23</v>
      </c>
      <c r="I487" s="24" t="s">
        <v>102</v>
      </c>
      <c r="J487" s="70" t="s">
        <v>103</v>
      </c>
      <c r="K487" s="73" t="s">
        <v>70</v>
      </c>
      <c r="L487" s="70" t="s">
        <v>118</v>
      </c>
      <c r="M487" s="74">
        <v>8428.5</v>
      </c>
      <c r="N487" s="32"/>
      <c r="O487" s="32">
        <f t="shared" si="114"/>
        <v>8428.5</v>
      </c>
      <c r="P487" s="74">
        <v>627.9</v>
      </c>
      <c r="Q487" s="32"/>
      <c r="R487" s="32"/>
      <c r="S487" s="33">
        <f t="shared" si="115"/>
        <v>1474.9875</v>
      </c>
      <c r="T487" s="32">
        <f t="shared" si="116"/>
        <v>252.85499999999999</v>
      </c>
      <c r="U487" s="75">
        <f t="shared" si="117"/>
        <v>556.28160000000003</v>
      </c>
      <c r="V487" s="32">
        <f t="shared" si="118"/>
        <v>168.57</v>
      </c>
      <c r="W487" s="74">
        <v>842.86</v>
      </c>
      <c r="X487" s="74">
        <v>303.60000000000002</v>
      </c>
      <c r="Y487" s="74">
        <v>43.7</v>
      </c>
      <c r="Z487" s="74">
        <v>518.20000000000005</v>
      </c>
      <c r="AA487" s="74">
        <v>0</v>
      </c>
      <c r="AB487" s="74">
        <v>0</v>
      </c>
      <c r="AC487" s="74">
        <v>0</v>
      </c>
      <c r="AD487" s="74">
        <v>678.5</v>
      </c>
      <c r="AE487" s="32">
        <v>0</v>
      </c>
      <c r="AF487" s="32">
        <f t="shared" si="119"/>
        <v>143.28450000000001</v>
      </c>
      <c r="AG487" s="32">
        <f t="shared" si="128"/>
        <v>3708.54</v>
      </c>
      <c r="AH487" s="32">
        <f t="shared" si="120"/>
        <v>7659.9680000000008</v>
      </c>
      <c r="AI487" s="32">
        <f t="shared" si="121"/>
        <v>15958.266666666668</v>
      </c>
      <c r="AJ487" s="32">
        <v>4214.25</v>
      </c>
      <c r="AK487" s="32">
        <f t="shared" si="122"/>
        <v>4214.25</v>
      </c>
      <c r="AL487" s="32">
        <v>876.2</v>
      </c>
      <c r="AM487" s="32">
        <f t="shared" si="123"/>
        <v>957.49600000000009</v>
      </c>
      <c r="AN487" s="32">
        <f t="shared" si="124"/>
        <v>1595.8266666666668</v>
      </c>
      <c r="AO487" s="32">
        <f t="shared" si="125"/>
        <v>4787.4800000000005</v>
      </c>
      <c r="AP487" s="32">
        <f t="shared" si="126"/>
        <v>2872.4880000000003</v>
      </c>
      <c r="AQ487" s="32">
        <v>3580.6</v>
      </c>
      <c r="AR487" s="32"/>
      <c r="AS487" s="74"/>
      <c r="AT487" s="32"/>
      <c r="AU487" s="32"/>
      <c r="AV487" s="32"/>
      <c r="AW487" s="32"/>
      <c r="AX487" s="32"/>
      <c r="AY487" s="76">
        <f t="shared" si="127"/>
        <v>218896.22853333334</v>
      </c>
      <c r="AZ487" s="78"/>
      <c r="BA487" s="7"/>
      <c r="BB487" s="7"/>
    </row>
    <row r="488" spans="1:54" s="59" customFormat="1" x14ac:dyDescent="0.2">
      <c r="A488" s="24">
        <f t="shared" si="129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72">
        <v>41932</v>
      </c>
      <c r="G488" s="24"/>
      <c r="H488" s="71">
        <v>18</v>
      </c>
      <c r="I488" s="24" t="s">
        <v>102</v>
      </c>
      <c r="J488" s="70" t="s">
        <v>103</v>
      </c>
      <c r="K488" s="73" t="s">
        <v>70</v>
      </c>
      <c r="L488" s="70" t="s">
        <v>118</v>
      </c>
      <c r="M488" s="74">
        <v>6596.1</v>
      </c>
      <c r="N488" s="32"/>
      <c r="O488" s="32">
        <f t="shared" si="114"/>
        <v>6596.1</v>
      </c>
      <c r="P488" s="74">
        <v>491.4</v>
      </c>
      <c r="Q488" s="32"/>
      <c r="R488" s="32"/>
      <c r="S488" s="33">
        <f t="shared" si="115"/>
        <v>1154.3174999999999</v>
      </c>
      <c r="T488" s="32">
        <f t="shared" si="116"/>
        <v>197.88300000000001</v>
      </c>
      <c r="U488" s="75">
        <f t="shared" si="117"/>
        <v>395.76600000000002</v>
      </c>
      <c r="V488" s="32">
        <f t="shared" si="118"/>
        <v>131.922</v>
      </c>
      <c r="W488" s="74">
        <v>0</v>
      </c>
      <c r="X488" s="74">
        <v>237.6</v>
      </c>
      <c r="Y488" s="74">
        <v>34.200000000000003</v>
      </c>
      <c r="Z488" s="74">
        <v>405.54</v>
      </c>
      <c r="AA488" s="74">
        <v>0</v>
      </c>
      <c r="AB488" s="74">
        <v>0</v>
      </c>
      <c r="AC488" s="74">
        <v>0</v>
      </c>
      <c r="AD488" s="74">
        <v>0</v>
      </c>
      <c r="AE488" s="32">
        <v>0</v>
      </c>
      <c r="AF488" s="32">
        <f t="shared" si="119"/>
        <v>112.13370000000002</v>
      </c>
      <c r="AG488" s="32">
        <f t="shared" si="128"/>
        <v>2902.2840000000001</v>
      </c>
      <c r="AH488" s="32">
        <f t="shared" si="120"/>
        <v>5466.9600000000009</v>
      </c>
      <c r="AI488" s="32">
        <f t="shared" si="121"/>
        <v>11389.500000000002</v>
      </c>
      <c r="AJ488" s="32">
        <v>3298.05</v>
      </c>
      <c r="AK488" s="32">
        <f t="shared" si="122"/>
        <v>3298.05</v>
      </c>
      <c r="AL488" s="32">
        <v>876.2</v>
      </c>
      <c r="AM488" s="32">
        <f t="shared" si="123"/>
        <v>683.37000000000012</v>
      </c>
      <c r="AN488" s="32">
        <f t="shared" si="124"/>
        <v>1138.95</v>
      </c>
      <c r="AO488" s="32">
        <f t="shared" si="125"/>
        <v>3416.8500000000004</v>
      </c>
      <c r="AP488" s="32">
        <f t="shared" si="126"/>
        <v>2050.11</v>
      </c>
      <c r="AQ488" s="32">
        <v>2614.85</v>
      </c>
      <c r="AR488" s="32"/>
      <c r="AS488" s="74"/>
      <c r="AT488" s="32"/>
      <c r="AU488" s="32"/>
      <c r="AV488" s="32"/>
      <c r="AW488" s="32"/>
      <c r="AX488" s="32"/>
      <c r="AY488" s="76">
        <f t="shared" si="127"/>
        <v>154217.52040000001</v>
      </c>
      <c r="AZ488" s="78"/>
      <c r="BA488" s="7"/>
      <c r="BB488" s="7"/>
    </row>
    <row r="489" spans="1:54" s="59" customFormat="1" x14ac:dyDescent="0.2">
      <c r="A489" s="24">
        <f t="shared" si="129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72">
        <v>43696</v>
      </c>
      <c r="G489" s="24"/>
      <c r="H489" s="71">
        <v>16</v>
      </c>
      <c r="I489" s="24" t="s">
        <v>102</v>
      </c>
      <c r="J489" s="70" t="s">
        <v>103</v>
      </c>
      <c r="K489" s="73" t="s">
        <v>70</v>
      </c>
      <c r="L489" s="70" t="s">
        <v>118</v>
      </c>
      <c r="M489" s="74">
        <v>5863.2</v>
      </c>
      <c r="N489" s="32"/>
      <c r="O489" s="32">
        <f t="shared" si="114"/>
        <v>5863.2</v>
      </c>
      <c r="P489" s="74">
        <v>436.8</v>
      </c>
      <c r="Q489" s="32"/>
      <c r="R489" s="32"/>
      <c r="S489" s="33">
        <f t="shared" si="115"/>
        <v>1026.06</v>
      </c>
      <c r="T489" s="32">
        <f t="shared" si="116"/>
        <v>175.89599999999999</v>
      </c>
      <c r="U489" s="75">
        <f t="shared" si="117"/>
        <v>351.79199999999997</v>
      </c>
      <c r="V489" s="32">
        <f t="shared" si="118"/>
        <v>117.264</v>
      </c>
      <c r="W489" s="74">
        <v>0</v>
      </c>
      <c r="X489" s="74">
        <v>211.2</v>
      </c>
      <c r="Y489" s="74">
        <v>30.4</v>
      </c>
      <c r="Z489" s="74">
        <v>360.48</v>
      </c>
      <c r="AA489" s="74">
        <v>0</v>
      </c>
      <c r="AB489" s="74">
        <v>0</v>
      </c>
      <c r="AC489" s="74">
        <v>0</v>
      </c>
      <c r="AD489" s="74">
        <v>0</v>
      </c>
      <c r="AE489" s="32">
        <v>0</v>
      </c>
      <c r="AF489" s="32">
        <f t="shared" si="119"/>
        <v>99.674400000000006</v>
      </c>
      <c r="AG489" s="32">
        <f t="shared" si="128"/>
        <v>2579.808</v>
      </c>
      <c r="AH489" s="32">
        <f t="shared" si="120"/>
        <v>4859.5199999999995</v>
      </c>
      <c r="AI489" s="32">
        <f t="shared" si="121"/>
        <v>10124</v>
      </c>
      <c r="AJ489" s="32">
        <v>325.73</v>
      </c>
      <c r="AK489" s="32">
        <f t="shared" si="122"/>
        <v>2931.6</v>
      </c>
      <c r="AL489" s="32">
        <v>876.2</v>
      </c>
      <c r="AM489" s="32">
        <f t="shared" si="123"/>
        <v>607.43999999999994</v>
      </c>
      <c r="AN489" s="32">
        <f t="shared" si="124"/>
        <v>1012.4</v>
      </c>
      <c r="AO489" s="32">
        <f t="shared" si="125"/>
        <v>3037.2</v>
      </c>
      <c r="AP489" s="32">
        <f t="shared" si="126"/>
        <v>1822.32</v>
      </c>
      <c r="AQ489" s="32">
        <v>2614.85</v>
      </c>
      <c r="AR489" s="32"/>
      <c r="AS489" s="74"/>
      <c r="AT489" s="32"/>
      <c r="AU489" s="32"/>
      <c r="AV489" s="32"/>
      <c r="AW489" s="32"/>
      <c r="AX489" s="32"/>
      <c r="AY489" s="76">
        <f t="shared" si="127"/>
        <v>134864.26479999998</v>
      </c>
      <c r="AZ489" s="78"/>
      <c r="BA489" s="7"/>
      <c r="BB489" s="7"/>
    </row>
    <row r="490" spans="1:54" s="59" customFormat="1" x14ac:dyDescent="0.2">
      <c r="A490" s="24">
        <f t="shared" si="129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72">
        <v>43696</v>
      </c>
      <c r="G490" s="24"/>
      <c r="H490" s="71">
        <v>10</v>
      </c>
      <c r="I490" s="24" t="s">
        <v>102</v>
      </c>
      <c r="J490" s="70" t="s">
        <v>103</v>
      </c>
      <c r="K490" s="73" t="s">
        <v>70</v>
      </c>
      <c r="L490" s="70" t="s">
        <v>118</v>
      </c>
      <c r="M490" s="74">
        <v>3664.5</v>
      </c>
      <c r="N490" s="32"/>
      <c r="O490" s="32">
        <f t="shared" si="114"/>
        <v>3664.5</v>
      </c>
      <c r="P490" s="74">
        <v>273</v>
      </c>
      <c r="Q490" s="32"/>
      <c r="R490" s="32"/>
      <c r="S490" s="33">
        <f t="shared" si="115"/>
        <v>641.28749999999991</v>
      </c>
      <c r="T490" s="32">
        <f t="shared" si="116"/>
        <v>109.935</v>
      </c>
      <c r="U490" s="75">
        <f t="shared" si="117"/>
        <v>219.87</v>
      </c>
      <c r="V490" s="32">
        <f t="shared" si="118"/>
        <v>73.290000000000006</v>
      </c>
      <c r="W490" s="74">
        <v>0</v>
      </c>
      <c r="X490" s="74">
        <v>132</v>
      </c>
      <c r="Y490" s="74">
        <v>19</v>
      </c>
      <c r="Z490" s="74">
        <v>225.3</v>
      </c>
      <c r="AA490" s="74">
        <v>0</v>
      </c>
      <c r="AB490" s="74">
        <v>0</v>
      </c>
      <c r="AC490" s="74">
        <v>0</v>
      </c>
      <c r="AD490" s="74">
        <v>0</v>
      </c>
      <c r="AE490" s="32">
        <v>0</v>
      </c>
      <c r="AF490" s="32">
        <f t="shared" si="119"/>
        <v>62.296500000000002</v>
      </c>
      <c r="AG490" s="32">
        <f t="shared" si="128"/>
        <v>1612.38</v>
      </c>
      <c r="AH490" s="32">
        <f t="shared" si="120"/>
        <v>3037.2</v>
      </c>
      <c r="AI490" s="32">
        <f t="shared" si="121"/>
        <v>6327.5</v>
      </c>
      <c r="AJ490" s="32">
        <v>203.58</v>
      </c>
      <c r="AK490" s="32">
        <f t="shared" si="122"/>
        <v>1832.25</v>
      </c>
      <c r="AL490" s="32">
        <v>876.2</v>
      </c>
      <c r="AM490" s="32">
        <f t="shared" si="123"/>
        <v>379.65</v>
      </c>
      <c r="AN490" s="32">
        <f t="shared" si="124"/>
        <v>632.75</v>
      </c>
      <c r="AO490" s="32">
        <f t="shared" si="125"/>
        <v>1898.25</v>
      </c>
      <c r="AP490" s="32">
        <f t="shared" si="126"/>
        <v>1138.95</v>
      </c>
      <c r="AQ490" s="32">
        <v>2614.85</v>
      </c>
      <c r="AR490" s="32"/>
      <c r="AS490" s="74"/>
      <c r="AT490" s="32"/>
      <c r="AU490" s="32"/>
      <c r="AV490" s="32"/>
      <c r="AW490" s="32"/>
      <c r="AX490" s="32"/>
      <c r="AY490" s="76">
        <f t="shared" si="127"/>
        <v>85599.308000000019</v>
      </c>
      <c r="AZ490" s="78"/>
      <c r="BA490" s="7"/>
      <c r="BB490" s="7"/>
    </row>
    <row r="491" spans="1:54" s="59" customFormat="1" x14ac:dyDescent="0.2">
      <c r="A491" s="24">
        <f t="shared" si="129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72">
        <v>43696</v>
      </c>
      <c r="G491" s="24"/>
      <c r="H491" s="71">
        <v>10</v>
      </c>
      <c r="I491" s="24" t="s">
        <v>102</v>
      </c>
      <c r="J491" s="70" t="s">
        <v>103</v>
      </c>
      <c r="K491" s="73" t="s">
        <v>70</v>
      </c>
      <c r="L491" s="70" t="s">
        <v>118</v>
      </c>
      <c r="M491" s="74">
        <v>3664.5</v>
      </c>
      <c r="N491" s="32"/>
      <c r="O491" s="32">
        <f t="shared" si="114"/>
        <v>3664.5</v>
      </c>
      <c r="P491" s="74">
        <v>273</v>
      </c>
      <c r="Q491" s="32"/>
      <c r="R491" s="32"/>
      <c r="S491" s="33">
        <f t="shared" si="115"/>
        <v>641.28749999999991</v>
      </c>
      <c r="T491" s="32">
        <f t="shared" si="116"/>
        <v>109.935</v>
      </c>
      <c r="U491" s="75">
        <f t="shared" si="117"/>
        <v>219.87</v>
      </c>
      <c r="V491" s="32">
        <f t="shared" si="118"/>
        <v>73.290000000000006</v>
      </c>
      <c r="W491" s="74">
        <v>0</v>
      </c>
      <c r="X491" s="74">
        <v>132</v>
      </c>
      <c r="Y491" s="74">
        <v>19</v>
      </c>
      <c r="Z491" s="74">
        <v>225.3</v>
      </c>
      <c r="AA491" s="74">
        <v>0</v>
      </c>
      <c r="AB491" s="74">
        <v>0</v>
      </c>
      <c r="AC491" s="74">
        <v>0</v>
      </c>
      <c r="AD491" s="74">
        <v>0</v>
      </c>
      <c r="AE491" s="32">
        <v>0</v>
      </c>
      <c r="AF491" s="32">
        <f t="shared" si="119"/>
        <v>62.296500000000002</v>
      </c>
      <c r="AG491" s="32">
        <f t="shared" si="128"/>
        <v>1612.38</v>
      </c>
      <c r="AH491" s="32">
        <f t="shared" si="120"/>
        <v>3037.2</v>
      </c>
      <c r="AI491" s="32">
        <f t="shared" si="121"/>
        <v>6327.5</v>
      </c>
      <c r="AJ491" s="32">
        <v>203.58</v>
      </c>
      <c r="AK491" s="32">
        <f t="shared" si="122"/>
        <v>1832.25</v>
      </c>
      <c r="AL491" s="32">
        <v>876.2</v>
      </c>
      <c r="AM491" s="32">
        <f t="shared" si="123"/>
        <v>379.65</v>
      </c>
      <c r="AN491" s="32">
        <f t="shared" si="124"/>
        <v>632.75</v>
      </c>
      <c r="AO491" s="32">
        <f t="shared" si="125"/>
        <v>1898.25</v>
      </c>
      <c r="AP491" s="32">
        <f t="shared" si="126"/>
        <v>1138.95</v>
      </c>
      <c r="AQ491" s="32">
        <v>2614.85</v>
      </c>
      <c r="AR491" s="32"/>
      <c r="AS491" s="74"/>
      <c r="AT491" s="32"/>
      <c r="AU491" s="32"/>
      <c r="AV491" s="32"/>
      <c r="AW491" s="32"/>
      <c r="AX491" s="32"/>
      <c r="AY491" s="76">
        <f t="shared" si="127"/>
        <v>85599.308000000019</v>
      </c>
      <c r="AZ491" s="78"/>
      <c r="BA491" s="7"/>
      <c r="BB491" s="7"/>
    </row>
    <row r="492" spans="1:54" s="59" customFormat="1" x14ac:dyDescent="0.2">
      <c r="A492" s="24">
        <f t="shared" si="129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72">
        <v>40770</v>
      </c>
      <c r="G492" s="24"/>
      <c r="H492" s="71">
        <v>18</v>
      </c>
      <c r="I492" s="24" t="s">
        <v>102</v>
      </c>
      <c r="J492" s="70" t="s">
        <v>103</v>
      </c>
      <c r="K492" s="73" t="s">
        <v>70</v>
      </c>
      <c r="L492" s="70" t="s">
        <v>119</v>
      </c>
      <c r="M492" s="74">
        <v>6596.1</v>
      </c>
      <c r="N492" s="32"/>
      <c r="O492" s="32">
        <f t="shared" si="114"/>
        <v>6596.1</v>
      </c>
      <c r="P492" s="74">
        <v>491.4</v>
      </c>
      <c r="Q492" s="32"/>
      <c r="R492" s="32"/>
      <c r="S492" s="33">
        <f t="shared" si="115"/>
        <v>1154.3174999999999</v>
      </c>
      <c r="T492" s="32">
        <f t="shared" si="116"/>
        <v>197.88300000000001</v>
      </c>
      <c r="U492" s="75">
        <f t="shared" si="117"/>
        <v>459.08879999999999</v>
      </c>
      <c r="V492" s="32">
        <f t="shared" si="118"/>
        <v>131.922</v>
      </c>
      <c r="W492" s="74">
        <v>1055.3800000000001</v>
      </c>
      <c r="X492" s="74">
        <v>237.6</v>
      </c>
      <c r="Y492" s="74">
        <v>34.200000000000003</v>
      </c>
      <c r="Z492" s="74">
        <v>405.54</v>
      </c>
      <c r="AA492" s="74">
        <v>0</v>
      </c>
      <c r="AB492" s="74">
        <v>0</v>
      </c>
      <c r="AC492" s="74">
        <v>0</v>
      </c>
      <c r="AD492" s="74">
        <v>0</v>
      </c>
      <c r="AE492" s="32">
        <v>0</v>
      </c>
      <c r="AF492" s="32">
        <f t="shared" si="119"/>
        <v>112.13370000000002</v>
      </c>
      <c r="AG492" s="32">
        <f t="shared" si="128"/>
        <v>2902.2840000000001</v>
      </c>
      <c r="AH492" s="32">
        <f t="shared" si="120"/>
        <v>6311.2640000000001</v>
      </c>
      <c r="AI492" s="32">
        <f t="shared" si="121"/>
        <v>13148.466666666667</v>
      </c>
      <c r="AJ492" s="32">
        <v>3298.05</v>
      </c>
      <c r="AK492" s="32">
        <f t="shared" si="122"/>
        <v>3298.05</v>
      </c>
      <c r="AL492" s="32">
        <v>876.2</v>
      </c>
      <c r="AM492" s="32">
        <f t="shared" si="123"/>
        <v>788.90800000000002</v>
      </c>
      <c r="AN492" s="32">
        <f t="shared" si="124"/>
        <v>1314.8466666666668</v>
      </c>
      <c r="AO492" s="32">
        <f t="shared" si="125"/>
        <v>3944.54</v>
      </c>
      <c r="AP492" s="32">
        <f t="shared" si="126"/>
        <v>2366.7240000000002</v>
      </c>
      <c r="AQ492" s="32">
        <v>2614.85</v>
      </c>
      <c r="AR492" s="32"/>
      <c r="AS492" s="74"/>
      <c r="AT492" s="32"/>
      <c r="AU492" s="32"/>
      <c r="AV492" s="32"/>
      <c r="AW492" s="32"/>
      <c r="AX492" s="32"/>
      <c r="AY492" s="76">
        <f t="shared" si="127"/>
        <v>171370.96333333338</v>
      </c>
      <c r="AZ492" s="78"/>
      <c r="BA492" s="7"/>
      <c r="BB492" s="7"/>
    </row>
    <row r="493" spans="1:54" s="59" customFormat="1" x14ac:dyDescent="0.2">
      <c r="A493" s="24">
        <f t="shared" si="129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72">
        <v>36773</v>
      </c>
      <c r="G493" s="24"/>
      <c r="H493" s="71">
        <v>40</v>
      </c>
      <c r="I493" s="24" t="s">
        <v>102</v>
      </c>
      <c r="J493" s="70" t="s">
        <v>133</v>
      </c>
      <c r="K493" s="73" t="s">
        <v>70</v>
      </c>
      <c r="L493" s="70" t="s">
        <v>119</v>
      </c>
      <c r="M493" s="74">
        <v>18583.8</v>
      </c>
      <c r="N493" s="32"/>
      <c r="O493" s="32">
        <f t="shared" si="114"/>
        <v>18583.8</v>
      </c>
      <c r="P493" s="74">
        <v>1637</v>
      </c>
      <c r="Q493" s="32"/>
      <c r="R493" s="32"/>
      <c r="S493" s="33">
        <f t="shared" si="115"/>
        <v>3252.1649999999995</v>
      </c>
      <c r="T493" s="32">
        <f t="shared" si="116"/>
        <v>557.51400000000001</v>
      </c>
      <c r="U493" s="75">
        <f t="shared" si="117"/>
        <v>1538.7384</v>
      </c>
      <c r="V493" s="32">
        <f t="shared" si="118"/>
        <v>371.67599999999999</v>
      </c>
      <c r="W493" s="74">
        <v>7061.84</v>
      </c>
      <c r="X493" s="74">
        <v>641.05999999999995</v>
      </c>
      <c r="Y493" s="74">
        <v>91.9</v>
      </c>
      <c r="Z493" s="74">
        <v>901.2</v>
      </c>
      <c r="AA493" s="74">
        <v>0</v>
      </c>
      <c r="AB493" s="74">
        <v>0</v>
      </c>
      <c r="AC493" s="74">
        <v>0</v>
      </c>
      <c r="AD493" s="74">
        <v>0</v>
      </c>
      <c r="AE493" s="32">
        <v>0</v>
      </c>
      <c r="AF493" s="32">
        <f t="shared" si="119"/>
        <v>315.9246</v>
      </c>
      <c r="AG493" s="32">
        <f t="shared" si="128"/>
        <v>8176.8719999999994</v>
      </c>
      <c r="AH493" s="32">
        <f t="shared" si="120"/>
        <v>21029.360000000001</v>
      </c>
      <c r="AI493" s="32">
        <f t="shared" si="121"/>
        <v>43811.166666666672</v>
      </c>
      <c r="AJ493" s="32">
        <v>9291.9</v>
      </c>
      <c r="AK493" s="32">
        <f t="shared" si="122"/>
        <v>9291.9</v>
      </c>
      <c r="AL493" s="32">
        <v>876.2</v>
      </c>
      <c r="AM493" s="32">
        <f t="shared" si="123"/>
        <v>2628.67</v>
      </c>
      <c r="AN493" s="32">
        <f t="shared" si="124"/>
        <v>4381.1166666666668</v>
      </c>
      <c r="AO493" s="32">
        <f t="shared" si="125"/>
        <v>13143.35</v>
      </c>
      <c r="AP493" s="32">
        <f t="shared" si="126"/>
        <v>7886.01</v>
      </c>
      <c r="AQ493" s="32">
        <v>6139.45</v>
      </c>
      <c r="AR493" s="32"/>
      <c r="AS493" s="74"/>
      <c r="AT493" s="32"/>
      <c r="AU493" s="32"/>
      <c r="AV493" s="32"/>
      <c r="AW493" s="32"/>
      <c r="AX493" s="32"/>
      <c r="AY493" s="76">
        <f t="shared" si="127"/>
        <v>546089.81133333314</v>
      </c>
      <c r="AZ493" s="78"/>
      <c r="BA493" s="7"/>
      <c r="BB493" s="7"/>
    </row>
    <row r="494" spans="1:54" s="59" customFormat="1" x14ac:dyDescent="0.2">
      <c r="A494" s="24">
        <f t="shared" si="129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72">
        <v>36773</v>
      </c>
      <c r="G494" s="24"/>
      <c r="H494" s="71">
        <v>32</v>
      </c>
      <c r="I494" s="24" t="s">
        <v>102</v>
      </c>
      <c r="J494" s="70" t="s">
        <v>133</v>
      </c>
      <c r="K494" s="73" t="s">
        <v>70</v>
      </c>
      <c r="L494" s="70" t="s">
        <v>119</v>
      </c>
      <c r="M494" s="74">
        <v>15652.2</v>
      </c>
      <c r="N494" s="32"/>
      <c r="O494" s="32">
        <f t="shared" si="114"/>
        <v>15652.2</v>
      </c>
      <c r="P494" s="74">
        <v>1418.6</v>
      </c>
      <c r="Q494" s="32"/>
      <c r="R494" s="32"/>
      <c r="S494" s="33">
        <f t="shared" si="115"/>
        <v>2739.1349999999998</v>
      </c>
      <c r="T494" s="32">
        <f t="shared" si="116"/>
        <v>469.56600000000003</v>
      </c>
      <c r="U494" s="75">
        <f t="shared" si="117"/>
        <v>1296.0024000000001</v>
      </c>
      <c r="V494" s="32">
        <f t="shared" si="118"/>
        <v>313.04400000000004</v>
      </c>
      <c r="W494" s="74">
        <v>5947.84</v>
      </c>
      <c r="X494" s="74">
        <v>535.46</v>
      </c>
      <c r="Y494" s="74">
        <v>76.7</v>
      </c>
      <c r="Z494" s="74">
        <v>720.96</v>
      </c>
      <c r="AA494" s="74">
        <v>0</v>
      </c>
      <c r="AB494" s="74">
        <v>0</v>
      </c>
      <c r="AC494" s="74">
        <v>0</v>
      </c>
      <c r="AD494" s="74">
        <v>0</v>
      </c>
      <c r="AE494" s="32">
        <v>0</v>
      </c>
      <c r="AF494" s="32">
        <f t="shared" si="119"/>
        <v>266.08740000000006</v>
      </c>
      <c r="AG494" s="32">
        <f t="shared" si="128"/>
        <v>6886.9680000000008</v>
      </c>
      <c r="AH494" s="32">
        <f t="shared" si="120"/>
        <v>17708.400000000001</v>
      </c>
      <c r="AI494" s="32">
        <f t="shared" si="121"/>
        <v>36892.5</v>
      </c>
      <c r="AJ494" s="32">
        <v>7826.1</v>
      </c>
      <c r="AK494" s="32">
        <f t="shared" si="122"/>
        <v>7826.1</v>
      </c>
      <c r="AL494" s="32">
        <v>876.2</v>
      </c>
      <c r="AM494" s="32">
        <f t="shared" si="123"/>
        <v>2213.5500000000002</v>
      </c>
      <c r="AN494" s="32">
        <f t="shared" si="124"/>
        <v>3689.25</v>
      </c>
      <c r="AO494" s="32">
        <f t="shared" si="125"/>
        <v>11067.75</v>
      </c>
      <c r="AP494" s="32">
        <f t="shared" si="126"/>
        <v>6640.6500000000005</v>
      </c>
      <c r="AQ494" s="32">
        <v>3580.6</v>
      </c>
      <c r="AR494" s="32"/>
      <c r="AS494" s="74"/>
      <c r="AT494" s="32"/>
      <c r="AU494" s="32"/>
      <c r="AV494" s="32"/>
      <c r="AW494" s="32"/>
      <c r="AX494" s="32"/>
      <c r="AY494" s="76">
        <f t="shared" si="127"/>
        <v>458435.20560000004</v>
      </c>
      <c r="AZ494" s="78"/>
      <c r="BA494" s="7"/>
      <c r="BB494" s="7"/>
    </row>
    <row r="495" spans="1:54" s="59" customFormat="1" x14ac:dyDescent="0.2">
      <c r="A495" s="24">
        <f t="shared" si="129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72">
        <v>36773</v>
      </c>
      <c r="G495" s="24"/>
      <c r="H495" s="71">
        <v>34</v>
      </c>
      <c r="I495" s="24" t="s">
        <v>102</v>
      </c>
      <c r="J495" s="70" t="s">
        <v>135</v>
      </c>
      <c r="K495" s="73" t="s">
        <v>70</v>
      </c>
      <c r="L495" s="70" t="s">
        <v>119</v>
      </c>
      <c r="M495" s="74">
        <v>17220.900000000001</v>
      </c>
      <c r="N495" s="32"/>
      <c r="O495" s="32">
        <f t="shared" si="114"/>
        <v>17220.900000000001</v>
      </c>
      <c r="P495" s="74">
        <v>1200.2</v>
      </c>
      <c r="Q495" s="32"/>
      <c r="R495" s="32"/>
      <c r="S495" s="33">
        <f t="shared" si="115"/>
        <v>3013.6575000000003</v>
      </c>
      <c r="T495" s="32">
        <f t="shared" si="116"/>
        <v>516.62700000000007</v>
      </c>
      <c r="U495" s="75">
        <f t="shared" si="117"/>
        <v>1425.8904</v>
      </c>
      <c r="V495" s="32">
        <f t="shared" si="118"/>
        <v>344.41800000000006</v>
      </c>
      <c r="W495" s="74">
        <v>6543.94</v>
      </c>
      <c r="X495" s="74">
        <v>573.26</v>
      </c>
      <c r="Y495" s="74">
        <v>82.06</v>
      </c>
      <c r="Z495" s="74">
        <v>766.02</v>
      </c>
      <c r="AA495" s="74">
        <v>0</v>
      </c>
      <c r="AB495" s="74">
        <v>0</v>
      </c>
      <c r="AC495" s="74">
        <v>0</v>
      </c>
      <c r="AD495" s="74">
        <v>0</v>
      </c>
      <c r="AE495" s="32">
        <v>0</v>
      </c>
      <c r="AF495" s="32">
        <f t="shared" si="119"/>
        <v>292.75530000000003</v>
      </c>
      <c r="AG495" s="32">
        <f t="shared" si="128"/>
        <v>7577.1960000000017</v>
      </c>
      <c r="AH495" s="32">
        <f t="shared" si="120"/>
        <v>19470.48</v>
      </c>
      <c r="AI495" s="32">
        <f t="shared" si="121"/>
        <v>40563.5</v>
      </c>
      <c r="AJ495" s="32">
        <v>8610.4500000000007</v>
      </c>
      <c r="AK495" s="32">
        <f t="shared" si="122"/>
        <v>8610.4500000000007</v>
      </c>
      <c r="AL495" s="32">
        <v>876.2</v>
      </c>
      <c r="AM495" s="32">
        <f t="shared" si="123"/>
        <v>2433.81</v>
      </c>
      <c r="AN495" s="32">
        <f t="shared" si="124"/>
        <v>4056.35</v>
      </c>
      <c r="AO495" s="32">
        <f t="shared" si="125"/>
        <v>12169.05</v>
      </c>
      <c r="AP495" s="32">
        <f t="shared" si="126"/>
        <v>7301.43</v>
      </c>
      <c r="AQ495" s="32">
        <v>3580.6</v>
      </c>
      <c r="AR495" s="32"/>
      <c r="AS495" s="74"/>
      <c r="AT495" s="32"/>
      <c r="AU495" s="32"/>
      <c r="AV495" s="32"/>
      <c r="AW495" s="32"/>
      <c r="AX495" s="32"/>
      <c r="AY495" s="76">
        <f t="shared" si="127"/>
        <v>499006.25440000003</v>
      </c>
      <c r="AZ495" s="78"/>
      <c r="BA495" s="7"/>
      <c r="BB495" s="7"/>
    </row>
    <row r="496" spans="1:54" s="59" customFormat="1" x14ac:dyDescent="0.2">
      <c r="A496" s="24">
        <f t="shared" si="129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72">
        <v>36773</v>
      </c>
      <c r="G496" s="24"/>
      <c r="H496" s="71">
        <v>30</v>
      </c>
      <c r="I496" s="24" t="s">
        <v>102</v>
      </c>
      <c r="J496" s="70" t="s">
        <v>135</v>
      </c>
      <c r="K496" s="73" t="s">
        <v>70</v>
      </c>
      <c r="L496" s="70" t="s">
        <v>119</v>
      </c>
      <c r="M496" s="74">
        <v>15755.1</v>
      </c>
      <c r="N496" s="32"/>
      <c r="O496" s="32">
        <f t="shared" si="114"/>
        <v>15755.1</v>
      </c>
      <c r="P496" s="74">
        <v>1091</v>
      </c>
      <c r="Q496" s="32"/>
      <c r="R496" s="32"/>
      <c r="S496" s="33">
        <f t="shared" si="115"/>
        <v>2757.1424999999999</v>
      </c>
      <c r="T496" s="32">
        <f t="shared" si="116"/>
        <v>472.65300000000002</v>
      </c>
      <c r="U496" s="75">
        <f t="shared" si="117"/>
        <v>1304.5224000000001</v>
      </c>
      <c r="V496" s="32">
        <f t="shared" si="118"/>
        <v>315.10200000000003</v>
      </c>
      <c r="W496" s="74">
        <v>5986.94</v>
      </c>
      <c r="X496" s="74">
        <v>520.46</v>
      </c>
      <c r="Y496" s="74">
        <v>74.459999999999994</v>
      </c>
      <c r="Z496" s="74">
        <v>675.9</v>
      </c>
      <c r="AA496" s="74">
        <v>0</v>
      </c>
      <c r="AB496" s="74">
        <v>0</v>
      </c>
      <c r="AC496" s="74">
        <v>0</v>
      </c>
      <c r="AD496" s="74">
        <v>0</v>
      </c>
      <c r="AE496" s="32">
        <v>0</v>
      </c>
      <c r="AF496" s="32">
        <f t="shared" si="119"/>
        <v>267.83670000000001</v>
      </c>
      <c r="AG496" s="32">
        <f t="shared" si="128"/>
        <v>6932.2440000000006</v>
      </c>
      <c r="AH496" s="32">
        <f t="shared" si="120"/>
        <v>17810</v>
      </c>
      <c r="AI496" s="32">
        <f t="shared" si="121"/>
        <v>37104.166666666672</v>
      </c>
      <c r="AJ496" s="32">
        <v>7877.55</v>
      </c>
      <c r="AK496" s="32">
        <f t="shared" si="122"/>
        <v>7877.5499999999993</v>
      </c>
      <c r="AL496" s="32">
        <v>876.2</v>
      </c>
      <c r="AM496" s="32">
        <f t="shared" si="123"/>
        <v>2226.25</v>
      </c>
      <c r="AN496" s="32">
        <f t="shared" si="124"/>
        <v>3710.416666666667</v>
      </c>
      <c r="AO496" s="32">
        <f t="shared" si="125"/>
        <v>11131.25</v>
      </c>
      <c r="AP496" s="32">
        <f t="shared" si="126"/>
        <v>6678.75</v>
      </c>
      <c r="AQ496" s="32">
        <v>3580.6</v>
      </c>
      <c r="AR496" s="32"/>
      <c r="AS496" s="74"/>
      <c r="AT496" s="32"/>
      <c r="AU496" s="32"/>
      <c r="AV496" s="32"/>
      <c r="AW496" s="32"/>
      <c r="AX496" s="32"/>
      <c r="AY496" s="76">
        <f t="shared" si="127"/>
        <v>456458.37653333333</v>
      </c>
      <c r="AZ496" s="78"/>
      <c r="BA496" s="7"/>
      <c r="BB496" s="7"/>
    </row>
    <row r="497" spans="1:54" s="59" customFormat="1" x14ac:dyDescent="0.2">
      <c r="A497" s="24">
        <f t="shared" si="129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72">
        <v>36773</v>
      </c>
      <c r="G497" s="24"/>
      <c r="H497" s="71">
        <v>17</v>
      </c>
      <c r="I497" s="24" t="s">
        <v>102</v>
      </c>
      <c r="J497" s="70" t="s">
        <v>107</v>
      </c>
      <c r="K497" s="73" t="s">
        <v>70</v>
      </c>
      <c r="L497" s="70" t="s">
        <v>119</v>
      </c>
      <c r="M497" s="74">
        <v>7518</v>
      </c>
      <c r="N497" s="32"/>
      <c r="O497" s="32">
        <f t="shared" si="114"/>
        <v>7518</v>
      </c>
      <c r="P497" s="74">
        <v>464.1</v>
      </c>
      <c r="Q497" s="32"/>
      <c r="R497" s="32"/>
      <c r="S497" s="33">
        <f t="shared" si="115"/>
        <v>1315.6499999999999</v>
      </c>
      <c r="T497" s="32">
        <f t="shared" si="116"/>
        <v>225.54</v>
      </c>
      <c r="U497" s="75">
        <f t="shared" si="117"/>
        <v>622.49040000000002</v>
      </c>
      <c r="V497" s="32">
        <f t="shared" si="118"/>
        <v>150.36000000000001</v>
      </c>
      <c r="W497" s="74">
        <v>2856.84</v>
      </c>
      <c r="X497" s="74">
        <v>276</v>
      </c>
      <c r="Y497" s="74">
        <v>39.5</v>
      </c>
      <c r="Z497" s="74">
        <v>383</v>
      </c>
      <c r="AA497" s="74">
        <v>0</v>
      </c>
      <c r="AB497" s="74">
        <v>0</v>
      </c>
      <c r="AC497" s="74">
        <v>0</v>
      </c>
      <c r="AD497" s="74">
        <v>0</v>
      </c>
      <c r="AE497" s="32">
        <v>0</v>
      </c>
      <c r="AF497" s="32">
        <f t="shared" si="119"/>
        <v>127.80600000000001</v>
      </c>
      <c r="AG497" s="32">
        <f t="shared" si="128"/>
        <v>3307.92</v>
      </c>
      <c r="AH497" s="32">
        <f t="shared" si="120"/>
        <v>8520.6720000000005</v>
      </c>
      <c r="AI497" s="32">
        <f t="shared" si="121"/>
        <v>17751.400000000001</v>
      </c>
      <c r="AJ497" s="32">
        <v>3759</v>
      </c>
      <c r="AK497" s="32">
        <f t="shared" si="122"/>
        <v>3759</v>
      </c>
      <c r="AL497" s="32">
        <v>876.2</v>
      </c>
      <c r="AM497" s="32">
        <f t="shared" si="123"/>
        <v>1065.0840000000001</v>
      </c>
      <c r="AN497" s="32">
        <f t="shared" si="124"/>
        <v>1775.14</v>
      </c>
      <c r="AO497" s="32">
        <f t="shared" si="125"/>
        <v>5325.42</v>
      </c>
      <c r="AP497" s="32">
        <f t="shared" si="126"/>
        <v>3195.2520000000004</v>
      </c>
      <c r="AQ497" s="32">
        <v>2614.85</v>
      </c>
      <c r="AR497" s="32"/>
      <c r="AS497" s="74"/>
      <c r="AT497" s="32"/>
      <c r="AU497" s="32"/>
      <c r="AV497" s="32"/>
      <c r="AW497" s="32"/>
      <c r="AX497" s="32"/>
      <c r="AY497" s="76">
        <f t="shared" si="127"/>
        <v>219701.37480000002</v>
      </c>
      <c r="AZ497" s="78"/>
      <c r="BA497" s="7"/>
      <c r="BB497" s="7"/>
    </row>
    <row r="498" spans="1:54" s="59" customFormat="1" x14ac:dyDescent="0.2">
      <c r="A498" s="24">
        <f t="shared" si="129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72">
        <v>36808</v>
      </c>
      <c r="G498" s="24"/>
      <c r="H498" s="71">
        <v>24</v>
      </c>
      <c r="I498" s="24" t="s">
        <v>102</v>
      </c>
      <c r="J498" s="70" t="s">
        <v>103</v>
      </c>
      <c r="K498" s="73" t="s">
        <v>70</v>
      </c>
      <c r="L498" s="70" t="s">
        <v>119</v>
      </c>
      <c r="M498" s="74">
        <v>8794.7999999999993</v>
      </c>
      <c r="N498" s="32"/>
      <c r="O498" s="32">
        <f t="shared" si="114"/>
        <v>8794.7999999999993</v>
      </c>
      <c r="P498" s="74">
        <v>655.20000000000005</v>
      </c>
      <c r="Q498" s="32"/>
      <c r="R498" s="32"/>
      <c r="S498" s="33">
        <f t="shared" si="115"/>
        <v>1539.0899999999997</v>
      </c>
      <c r="T498" s="32">
        <f t="shared" si="116"/>
        <v>263.84399999999999</v>
      </c>
      <c r="U498" s="75">
        <f t="shared" si="117"/>
        <v>717.65519999999992</v>
      </c>
      <c r="V498" s="32">
        <f t="shared" si="118"/>
        <v>175.89599999999999</v>
      </c>
      <c r="W498" s="74">
        <v>3166.12</v>
      </c>
      <c r="X498" s="74">
        <v>316.8</v>
      </c>
      <c r="Y498" s="74">
        <v>45.6</v>
      </c>
      <c r="Z498" s="74">
        <v>540.72</v>
      </c>
      <c r="AA498" s="74">
        <v>0</v>
      </c>
      <c r="AB498" s="74">
        <v>0</v>
      </c>
      <c r="AC498" s="74">
        <v>0</v>
      </c>
      <c r="AD498" s="74">
        <v>0</v>
      </c>
      <c r="AE498" s="32">
        <v>0</v>
      </c>
      <c r="AF498" s="32">
        <f t="shared" si="119"/>
        <v>149.51159999999999</v>
      </c>
      <c r="AG498" s="32">
        <f t="shared" si="128"/>
        <v>3869.7119999999995</v>
      </c>
      <c r="AH498" s="32">
        <f t="shared" si="120"/>
        <v>9822.1759999999977</v>
      </c>
      <c r="AI498" s="32">
        <f t="shared" si="121"/>
        <v>20462.866666666661</v>
      </c>
      <c r="AJ498" s="32">
        <v>4397.3999999999996</v>
      </c>
      <c r="AK498" s="32">
        <f t="shared" si="122"/>
        <v>4397.3999999999996</v>
      </c>
      <c r="AL498" s="32">
        <v>876.2</v>
      </c>
      <c r="AM498" s="32">
        <f t="shared" si="123"/>
        <v>1227.7719999999997</v>
      </c>
      <c r="AN498" s="32">
        <f t="shared" si="124"/>
        <v>2046.2866666666662</v>
      </c>
      <c r="AO498" s="32">
        <f t="shared" si="125"/>
        <v>6138.8599999999988</v>
      </c>
      <c r="AP498" s="32">
        <f t="shared" si="126"/>
        <v>3683.3159999999989</v>
      </c>
      <c r="AQ498" s="32">
        <v>3580.6</v>
      </c>
      <c r="AR498" s="32"/>
      <c r="AS498" s="74"/>
      <c r="AT498" s="32"/>
      <c r="AU498" s="32"/>
      <c r="AV498" s="32"/>
      <c r="AW498" s="32"/>
      <c r="AX498" s="32"/>
      <c r="AY498" s="76">
        <f t="shared" si="127"/>
        <v>256885.43093333329</v>
      </c>
      <c r="AZ498" s="78"/>
      <c r="BA498" s="7"/>
      <c r="BB498" s="7"/>
    </row>
    <row r="499" spans="1:54" s="59" customFormat="1" x14ac:dyDescent="0.2">
      <c r="A499" s="24">
        <f t="shared" si="129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72">
        <v>37123</v>
      </c>
      <c r="G499" s="24"/>
      <c r="H499" s="71">
        <v>10</v>
      </c>
      <c r="I499" s="24" t="s">
        <v>102</v>
      </c>
      <c r="J499" s="70" t="s">
        <v>103</v>
      </c>
      <c r="K499" s="73" t="s">
        <v>70</v>
      </c>
      <c r="L499" s="70" t="s">
        <v>119</v>
      </c>
      <c r="M499" s="74">
        <v>3664.5</v>
      </c>
      <c r="N499" s="32"/>
      <c r="O499" s="32">
        <f t="shared" si="114"/>
        <v>3664.5</v>
      </c>
      <c r="P499" s="74">
        <v>273</v>
      </c>
      <c r="Q499" s="32"/>
      <c r="R499" s="32"/>
      <c r="S499" s="33">
        <f t="shared" si="115"/>
        <v>641.28749999999991</v>
      </c>
      <c r="T499" s="32">
        <f t="shared" si="116"/>
        <v>109.935</v>
      </c>
      <c r="U499" s="75">
        <f t="shared" si="117"/>
        <v>299.02320000000003</v>
      </c>
      <c r="V499" s="32">
        <f t="shared" si="118"/>
        <v>73.290000000000006</v>
      </c>
      <c r="W499" s="74">
        <v>1319.22</v>
      </c>
      <c r="X499" s="74">
        <v>132</v>
      </c>
      <c r="Y499" s="74">
        <v>19</v>
      </c>
      <c r="Z499" s="74">
        <v>225.3</v>
      </c>
      <c r="AA499" s="74">
        <v>0</v>
      </c>
      <c r="AB499" s="74">
        <v>0</v>
      </c>
      <c r="AC499" s="74">
        <v>0</v>
      </c>
      <c r="AD499" s="74">
        <v>0</v>
      </c>
      <c r="AE499" s="32">
        <v>0</v>
      </c>
      <c r="AF499" s="32">
        <f t="shared" si="119"/>
        <v>62.296500000000002</v>
      </c>
      <c r="AG499" s="32">
        <f t="shared" si="128"/>
        <v>1612.38</v>
      </c>
      <c r="AH499" s="32">
        <f t="shared" si="120"/>
        <v>4092.576</v>
      </c>
      <c r="AI499" s="32">
        <f t="shared" si="121"/>
        <v>8526.2000000000007</v>
      </c>
      <c r="AJ499" s="32">
        <v>1832.25</v>
      </c>
      <c r="AK499" s="32">
        <f t="shared" si="122"/>
        <v>1832.25</v>
      </c>
      <c r="AL499" s="32">
        <v>876.2</v>
      </c>
      <c r="AM499" s="32">
        <f t="shared" si="123"/>
        <v>511.572</v>
      </c>
      <c r="AN499" s="32">
        <f t="shared" si="124"/>
        <v>852.62</v>
      </c>
      <c r="AO499" s="32">
        <f t="shared" si="125"/>
        <v>2557.86</v>
      </c>
      <c r="AP499" s="32">
        <f t="shared" si="126"/>
        <v>1534.7159999999999</v>
      </c>
      <c r="AQ499" s="32">
        <v>2614.85</v>
      </c>
      <c r="AR499" s="32"/>
      <c r="AS499" s="74"/>
      <c r="AT499" s="32"/>
      <c r="AU499" s="32"/>
      <c r="AV499" s="32"/>
      <c r="AW499" s="32"/>
      <c r="AX499" s="32"/>
      <c r="AY499" s="76">
        <f t="shared" si="127"/>
        <v>108669.70040000002</v>
      </c>
      <c r="AZ499" s="78"/>
      <c r="BA499" s="7"/>
      <c r="BB499" s="7"/>
    </row>
    <row r="500" spans="1:54" s="59" customFormat="1" x14ac:dyDescent="0.2">
      <c r="A500" s="24">
        <f t="shared" si="129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72">
        <v>37123</v>
      </c>
      <c r="G500" s="24"/>
      <c r="H500" s="71">
        <v>18</v>
      </c>
      <c r="I500" s="24" t="s">
        <v>102</v>
      </c>
      <c r="J500" s="70" t="s">
        <v>107</v>
      </c>
      <c r="K500" s="73" t="s">
        <v>70</v>
      </c>
      <c r="L500" s="70" t="s">
        <v>119</v>
      </c>
      <c r="M500" s="74">
        <v>8421</v>
      </c>
      <c r="N500" s="32"/>
      <c r="O500" s="32">
        <f t="shared" si="114"/>
        <v>8421</v>
      </c>
      <c r="P500" s="74">
        <v>491.4</v>
      </c>
      <c r="Q500" s="32"/>
      <c r="R500" s="32"/>
      <c r="S500" s="33">
        <f t="shared" si="115"/>
        <v>1473.675</v>
      </c>
      <c r="T500" s="32">
        <f t="shared" si="116"/>
        <v>252.63</v>
      </c>
      <c r="U500" s="75">
        <f t="shared" si="117"/>
        <v>687.15359999999998</v>
      </c>
      <c r="V500" s="32">
        <f t="shared" si="118"/>
        <v>168.42000000000002</v>
      </c>
      <c r="W500" s="74">
        <v>3031.56</v>
      </c>
      <c r="X500" s="74">
        <v>310.7</v>
      </c>
      <c r="Y500" s="74">
        <v>44.4</v>
      </c>
      <c r="Z500" s="74">
        <v>405.54</v>
      </c>
      <c r="AA500" s="74">
        <v>0</v>
      </c>
      <c r="AB500" s="74">
        <v>0</v>
      </c>
      <c r="AC500" s="74">
        <v>0</v>
      </c>
      <c r="AD500" s="74">
        <v>0</v>
      </c>
      <c r="AE500" s="32">
        <v>0</v>
      </c>
      <c r="AF500" s="32">
        <f t="shared" si="119"/>
        <v>143.15700000000001</v>
      </c>
      <c r="AG500" s="32">
        <f t="shared" si="128"/>
        <v>3705.2400000000002</v>
      </c>
      <c r="AH500" s="32">
        <f t="shared" si="120"/>
        <v>9410.6080000000002</v>
      </c>
      <c r="AI500" s="32">
        <f t="shared" si="121"/>
        <v>19605.433333333334</v>
      </c>
      <c r="AJ500" s="32">
        <v>4210.5</v>
      </c>
      <c r="AK500" s="32">
        <f t="shared" si="122"/>
        <v>4210.5</v>
      </c>
      <c r="AL500" s="32">
        <v>876.2</v>
      </c>
      <c r="AM500" s="32">
        <f t="shared" si="123"/>
        <v>1176.326</v>
      </c>
      <c r="AN500" s="32">
        <f t="shared" si="124"/>
        <v>1960.5433333333335</v>
      </c>
      <c r="AO500" s="32">
        <f t="shared" si="125"/>
        <v>5881.63</v>
      </c>
      <c r="AP500" s="32">
        <f t="shared" si="126"/>
        <v>3528.9780000000001</v>
      </c>
      <c r="AQ500" s="32">
        <v>2614.85</v>
      </c>
      <c r="AR500" s="32"/>
      <c r="AS500" s="74"/>
      <c r="AT500" s="32"/>
      <c r="AU500" s="32"/>
      <c r="AV500" s="32"/>
      <c r="AW500" s="32"/>
      <c r="AX500" s="32"/>
      <c r="AY500" s="76">
        <f t="shared" si="127"/>
        <v>242336.43586666667</v>
      </c>
      <c r="AZ500" s="78"/>
      <c r="BA500" s="7"/>
      <c r="BB500" s="7"/>
    </row>
    <row r="501" spans="1:54" s="59" customFormat="1" x14ac:dyDescent="0.2">
      <c r="A501" s="24">
        <f t="shared" si="129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72">
        <v>37123</v>
      </c>
      <c r="G501" s="24"/>
      <c r="H501" s="71">
        <v>23</v>
      </c>
      <c r="I501" s="24" t="s">
        <v>102</v>
      </c>
      <c r="J501" s="70" t="s">
        <v>107</v>
      </c>
      <c r="K501" s="73" t="s">
        <v>70</v>
      </c>
      <c r="L501" s="70" t="s">
        <v>119</v>
      </c>
      <c r="M501" s="74">
        <v>10897.5</v>
      </c>
      <c r="N501" s="32"/>
      <c r="O501" s="32">
        <f t="shared" si="114"/>
        <v>10897.5</v>
      </c>
      <c r="P501" s="74">
        <v>627.9</v>
      </c>
      <c r="Q501" s="32"/>
      <c r="R501" s="32"/>
      <c r="S501" s="33">
        <f t="shared" si="115"/>
        <v>1907.0624999999998</v>
      </c>
      <c r="T501" s="32">
        <f t="shared" si="116"/>
        <v>326.92500000000001</v>
      </c>
      <c r="U501" s="75">
        <f t="shared" si="117"/>
        <v>889.23599999999999</v>
      </c>
      <c r="V501" s="32">
        <f t="shared" si="118"/>
        <v>217.95000000000002</v>
      </c>
      <c r="W501" s="74">
        <v>3923.1</v>
      </c>
      <c r="X501" s="74">
        <v>402.5</v>
      </c>
      <c r="Y501" s="74">
        <v>57.5</v>
      </c>
      <c r="Z501" s="74">
        <v>518.20000000000005</v>
      </c>
      <c r="AA501" s="74">
        <v>0</v>
      </c>
      <c r="AB501" s="74">
        <v>0</v>
      </c>
      <c r="AC501" s="74">
        <v>0</v>
      </c>
      <c r="AD501" s="74">
        <v>0</v>
      </c>
      <c r="AE501" s="32">
        <v>0</v>
      </c>
      <c r="AF501" s="32">
        <f t="shared" si="119"/>
        <v>185.25750000000002</v>
      </c>
      <c r="AG501" s="32">
        <f t="shared" si="128"/>
        <v>4794.9000000000005</v>
      </c>
      <c r="AH501" s="32">
        <f t="shared" si="120"/>
        <v>12178.48</v>
      </c>
      <c r="AI501" s="32">
        <f t="shared" si="121"/>
        <v>25371.833333333332</v>
      </c>
      <c r="AJ501" s="32">
        <v>5448.75</v>
      </c>
      <c r="AK501" s="32">
        <f t="shared" si="122"/>
        <v>5448.75</v>
      </c>
      <c r="AL501" s="32">
        <v>876.2</v>
      </c>
      <c r="AM501" s="32">
        <f t="shared" si="123"/>
        <v>1522.31</v>
      </c>
      <c r="AN501" s="32">
        <f t="shared" si="124"/>
        <v>2537.1833333333334</v>
      </c>
      <c r="AO501" s="32">
        <f t="shared" si="125"/>
        <v>7611.55</v>
      </c>
      <c r="AP501" s="32">
        <f t="shared" si="126"/>
        <v>4566.93</v>
      </c>
      <c r="AQ501" s="32">
        <v>3580.6</v>
      </c>
      <c r="AR501" s="32"/>
      <c r="AS501" s="74"/>
      <c r="AT501" s="32"/>
      <c r="AU501" s="32"/>
      <c r="AV501" s="32"/>
      <c r="AW501" s="32"/>
      <c r="AX501" s="32"/>
      <c r="AY501" s="76">
        <f t="shared" si="127"/>
        <v>313375.05866666668</v>
      </c>
      <c r="AZ501" s="78"/>
      <c r="BA501" s="7"/>
      <c r="BB501" s="7"/>
    </row>
    <row r="502" spans="1:54" s="59" customFormat="1" x14ac:dyDescent="0.2">
      <c r="A502" s="24">
        <f t="shared" si="129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72">
        <v>37123</v>
      </c>
      <c r="G502" s="24"/>
      <c r="H502" s="71">
        <v>15</v>
      </c>
      <c r="I502" s="24" t="s">
        <v>102</v>
      </c>
      <c r="J502" s="70" t="s">
        <v>103</v>
      </c>
      <c r="K502" s="73" t="s">
        <v>70</v>
      </c>
      <c r="L502" s="70" t="s">
        <v>119</v>
      </c>
      <c r="M502" s="74">
        <v>5496.9</v>
      </c>
      <c r="N502" s="32"/>
      <c r="O502" s="32">
        <f t="shared" si="114"/>
        <v>5496.9</v>
      </c>
      <c r="P502" s="74">
        <v>409.5</v>
      </c>
      <c r="Q502" s="32"/>
      <c r="R502" s="32"/>
      <c r="S502" s="33">
        <f t="shared" si="115"/>
        <v>961.95749999999987</v>
      </c>
      <c r="T502" s="32">
        <f t="shared" si="116"/>
        <v>164.90699999999998</v>
      </c>
      <c r="U502" s="75">
        <f t="shared" si="117"/>
        <v>448.54679999999996</v>
      </c>
      <c r="V502" s="32">
        <f t="shared" si="118"/>
        <v>109.93799999999999</v>
      </c>
      <c r="W502" s="74">
        <v>1978.88</v>
      </c>
      <c r="X502" s="74">
        <v>198</v>
      </c>
      <c r="Y502" s="74">
        <v>28.5</v>
      </c>
      <c r="Z502" s="74">
        <v>337.96</v>
      </c>
      <c r="AA502" s="74">
        <v>0</v>
      </c>
      <c r="AB502" s="74">
        <v>0</v>
      </c>
      <c r="AC502" s="74">
        <v>0</v>
      </c>
      <c r="AD502" s="74">
        <v>0</v>
      </c>
      <c r="AE502" s="32">
        <v>0</v>
      </c>
      <c r="AF502" s="32">
        <f t="shared" si="119"/>
        <v>93.447299999999998</v>
      </c>
      <c r="AG502" s="32">
        <f t="shared" si="128"/>
        <v>2418.6359999999995</v>
      </c>
      <c r="AH502" s="32">
        <f t="shared" si="120"/>
        <v>6139.0239999999994</v>
      </c>
      <c r="AI502" s="32">
        <f t="shared" si="121"/>
        <v>12789.633333333333</v>
      </c>
      <c r="AJ502" s="32">
        <v>2748.45</v>
      </c>
      <c r="AK502" s="32">
        <f t="shared" si="122"/>
        <v>2748.45</v>
      </c>
      <c r="AL502" s="32">
        <v>876.2</v>
      </c>
      <c r="AM502" s="32">
        <f t="shared" si="123"/>
        <v>767.37799999999993</v>
      </c>
      <c r="AN502" s="32">
        <f t="shared" si="124"/>
        <v>1278.9633333333334</v>
      </c>
      <c r="AO502" s="32">
        <f t="shared" si="125"/>
        <v>3836.89</v>
      </c>
      <c r="AP502" s="32">
        <f t="shared" si="126"/>
        <v>2302.134</v>
      </c>
      <c r="AQ502" s="32">
        <v>2614.85</v>
      </c>
      <c r="AR502" s="32"/>
      <c r="AS502" s="74"/>
      <c r="AT502" s="32"/>
      <c r="AU502" s="32"/>
      <c r="AV502" s="32"/>
      <c r="AW502" s="32"/>
      <c r="AX502" s="32"/>
      <c r="AY502" s="76">
        <f t="shared" si="127"/>
        <v>161263.04786666666</v>
      </c>
      <c r="AZ502" s="78"/>
      <c r="BA502" s="7"/>
      <c r="BB502" s="7"/>
    </row>
    <row r="503" spans="1:54" s="59" customFormat="1" x14ac:dyDescent="0.2">
      <c r="A503" s="24">
        <f t="shared" si="129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72">
        <v>37123</v>
      </c>
      <c r="G503" s="24"/>
      <c r="H503" s="71">
        <v>24</v>
      </c>
      <c r="I503" s="24" t="s">
        <v>102</v>
      </c>
      <c r="J503" s="70" t="s">
        <v>133</v>
      </c>
      <c r="K503" s="73" t="s">
        <v>70</v>
      </c>
      <c r="L503" s="70" t="s">
        <v>119</v>
      </c>
      <c r="M503" s="74">
        <v>12076.5</v>
      </c>
      <c r="N503" s="32"/>
      <c r="O503" s="32">
        <f t="shared" si="114"/>
        <v>12076.5</v>
      </c>
      <c r="P503" s="74">
        <v>1200.2</v>
      </c>
      <c r="Q503" s="32"/>
      <c r="R503" s="32"/>
      <c r="S503" s="33">
        <f t="shared" si="115"/>
        <v>2113.3874999999998</v>
      </c>
      <c r="T503" s="32">
        <f t="shared" si="116"/>
        <v>362.29499999999996</v>
      </c>
      <c r="U503" s="75">
        <f t="shared" si="117"/>
        <v>985.44240000000002</v>
      </c>
      <c r="V503" s="32">
        <f t="shared" si="118"/>
        <v>241.53</v>
      </c>
      <c r="W503" s="74">
        <v>4347.54</v>
      </c>
      <c r="X503" s="74">
        <v>404.06</v>
      </c>
      <c r="Y503" s="74">
        <v>57.9</v>
      </c>
      <c r="Z503" s="74">
        <v>540.72</v>
      </c>
      <c r="AA503" s="74">
        <v>0</v>
      </c>
      <c r="AB503" s="74">
        <v>0</v>
      </c>
      <c r="AC503" s="74">
        <v>0</v>
      </c>
      <c r="AD503" s="74">
        <v>0</v>
      </c>
      <c r="AE503" s="32">
        <v>0</v>
      </c>
      <c r="AF503" s="32">
        <f t="shared" si="119"/>
        <v>205.30050000000003</v>
      </c>
      <c r="AG503" s="32">
        <f t="shared" si="128"/>
        <v>5313.66</v>
      </c>
      <c r="AH503" s="32">
        <f t="shared" si="120"/>
        <v>13462.480000000001</v>
      </c>
      <c r="AI503" s="32">
        <f t="shared" si="121"/>
        <v>28046.833333333336</v>
      </c>
      <c r="AJ503" s="32">
        <v>6038.25</v>
      </c>
      <c r="AK503" s="32">
        <f t="shared" si="122"/>
        <v>6038.25</v>
      </c>
      <c r="AL503" s="32">
        <v>876.2</v>
      </c>
      <c r="AM503" s="32">
        <f t="shared" si="123"/>
        <v>1682.8100000000002</v>
      </c>
      <c r="AN503" s="32">
        <f t="shared" si="124"/>
        <v>2804.6833333333334</v>
      </c>
      <c r="AO503" s="32">
        <f t="shared" si="125"/>
        <v>8414.0500000000011</v>
      </c>
      <c r="AP503" s="32">
        <f t="shared" si="126"/>
        <v>5048.43</v>
      </c>
      <c r="AQ503" s="32">
        <v>3580.6</v>
      </c>
      <c r="AR503" s="32"/>
      <c r="AS503" s="74"/>
      <c r="AT503" s="32"/>
      <c r="AU503" s="32"/>
      <c r="AV503" s="32"/>
      <c r="AW503" s="32"/>
      <c r="AX503" s="32"/>
      <c r="AY503" s="76">
        <f t="shared" si="127"/>
        <v>351724.75146666681</v>
      </c>
      <c r="AZ503" s="78"/>
      <c r="BA503" s="7"/>
      <c r="BB503" s="7"/>
    </row>
    <row r="504" spans="1:54" s="59" customFormat="1" x14ac:dyDescent="0.2">
      <c r="A504" s="24">
        <f t="shared" si="129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72">
        <v>37123</v>
      </c>
      <c r="G504" s="24"/>
      <c r="H504" s="71">
        <v>30</v>
      </c>
      <c r="I504" s="24" t="s">
        <v>102</v>
      </c>
      <c r="J504" s="70" t="s">
        <v>103</v>
      </c>
      <c r="K504" s="73" t="s">
        <v>70</v>
      </c>
      <c r="L504" s="70" t="s">
        <v>119</v>
      </c>
      <c r="M504" s="74">
        <v>10993.5</v>
      </c>
      <c r="N504" s="32"/>
      <c r="O504" s="32">
        <f t="shared" si="114"/>
        <v>10993.5</v>
      </c>
      <c r="P504" s="74">
        <v>819</v>
      </c>
      <c r="Q504" s="32"/>
      <c r="R504" s="32"/>
      <c r="S504" s="33">
        <f t="shared" si="115"/>
        <v>1923.8625</v>
      </c>
      <c r="T504" s="32">
        <f t="shared" si="116"/>
        <v>329.80500000000001</v>
      </c>
      <c r="U504" s="75">
        <f t="shared" si="117"/>
        <v>897.06959999999992</v>
      </c>
      <c r="V504" s="32">
        <f t="shared" si="118"/>
        <v>219.87</v>
      </c>
      <c r="W504" s="74">
        <v>3957.66</v>
      </c>
      <c r="X504" s="74">
        <v>396</v>
      </c>
      <c r="Y504" s="74">
        <v>57</v>
      </c>
      <c r="Z504" s="74">
        <v>675.9</v>
      </c>
      <c r="AA504" s="74">
        <v>0</v>
      </c>
      <c r="AB504" s="74">
        <v>0</v>
      </c>
      <c r="AC504" s="74">
        <v>0</v>
      </c>
      <c r="AD504" s="74">
        <v>0</v>
      </c>
      <c r="AE504" s="32">
        <v>0</v>
      </c>
      <c r="AF504" s="32">
        <f t="shared" si="119"/>
        <v>186.88950000000003</v>
      </c>
      <c r="AG504" s="32">
        <f t="shared" si="128"/>
        <v>4837.1400000000003</v>
      </c>
      <c r="AH504" s="32">
        <f t="shared" si="120"/>
        <v>12277.727999999999</v>
      </c>
      <c r="AI504" s="32">
        <f t="shared" si="121"/>
        <v>25578.6</v>
      </c>
      <c r="AJ504" s="32">
        <v>5496.75</v>
      </c>
      <c r="AK504" s="32">
        <f t="shared" si="122"/>
        <v>5496.75</v>
      </c>
      <c r="AL504" s="32">
        <v>876.2</v>
      </c>
      <c r="AM504" s="32">
        <f t="shared" si="123"/>
        <v>1534.7159999999999</v>
      </c>
      <c r="AN504" s="32">
        <f t="shared" si="124"/>
        <v>2557.86</v>
      </c>
      <c r="AO504" s="32">
        <f t="shared" si="125"/>
        <v>7673.58</v>
      </c>
      <c r="AP504" s="32">
        <f t="shared" si="126"/>
        <v>4604.1480000000001</v>
      </c>
      <c r="AQ504" s="32">
        <v>3580.6</v>
      </c>
      <c r="AR504" s="32"/>
      <c r="AS504" s="74"/>
      <c r="AT504" s="32"/>
      <c r="AU504" s="32"/>
      <c r="AV504" s="32"/>
      <c r="AW504" s="32"/>
      <c r="AX504" s="32"/>
      <c r="AY504" s="76">
        <f t="shared" si="127"/>
        <v>319992.75120000006</v>
      </c>
      <c r="AZ504" s="78"/>
      <c r="BA504" s="7"/>
      <c r="BB504" s="7"/>
    </row>
    <row r="505" spans="1:54" s="59" customFormat="1" x14ac:dyDescent="0.2">
      <c r="A505" s="24">
        <f t="shared" si="129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72">
        <v>37662</v>
      </c>
      <c r="G505" s="24"/>
      <c r="H505" s="71">
        <v>14</v>
      </c>
      <c r="I505" s="24" t="s">
        <v>102</v>
      </c>
      <c r="J505" s="70" t="s">
        <v>103</v>
      </c>
      <c r="K505" s="73" t="s">
        <v>70</v>
      </c>
      <c r="L505" s="70" t="s">
        <v>119</v>
      </c>
      <c r="M505" s="74">
        <v>5130.3</v>
      </c>
      <c r="N505" s="32"/>
      <c r="O505" s="32">
        <f t="shared" si="114"/>
        <v>5130.3</v>
      </c>
      <c r="P505" s="74">
        <v>382.2</v>
      </c>
      <c r="Q505" s="32"/>
      <c r="R505" s="32"/>
      <c r="S505" s="33">
        <f t="shared" si="115"/>
        <v>897.80250000000001</v>
      </c>
      <c r="T505" s="32">
        <f t="shared" si="116"/>
        <v>153.90899999999999</v>
      </c>
      <c r="U505" s="75">
        <f t="shared" si="117"/>
        <v>406.32</v>
      </c>
      <c r="V505" s="32">
        <f t="shared" si="118"/>
        <v>102.60600000000001</v>
      </c>
      <c r="W505" s="74">
        <v>1641.7</v>
      </c>
      <c r="X505" s="74">
        <v>184.8</v>
      </c>
      <c r="Y505" s="74">
        <v>26.6</v>
      </c>
      <c r="Z505" s="74">
        <v>315.42</v>
      </c>
      <c r="AA505" s="74">
        <v>0</v>
      </c>
      <c r="AB505" s="74">
        <v>0</v>
      </c>
      <c r="AC505" s="74">
        <v>0</v>
      </c>
      <c r="AD505" s="74">
        <v>0</v>
      </c>
      <c r="AE505" s="32">
        <v>0</v>
      </c>
      <c r="AF505" s="32">
        <f t="shared" si="119"/>
        <v>87.215100000000007</v>
      </c>
      <c r="AG505" s="32">
        <f t="shared" si="128"/>
        <v>2257.3320000000003</v>
      </c>
      <c r="AH505" s="32">
        <f t="shared" si="120"/>
        <v>5565.4400000000005</v>
      </c>
      <c r="AI505" s="32">
        <f t="shared" si="121"/>
        <v>11594.666666666668</v>
      </c>
      <c r="AJ505" s="32">
        <v>2565.15</v>
      </c>
      <c r="AK505" s="32">
        <f t="shared" si="122"/>
        <v>2565.15</v>
      </c>
      <c r="AL505" s="32">
        <v>876.2</v>
      </c>
      <c r="AM505" s="32">
        <f t="shared" si="123"/>
        <v>695.68000000000006</v>
      </c>
      <c r="AN505" s="32">
        <f t="shared" si="124"/>
        <v>1159.4666666666667</v>
      </c>
      <c r="AO505" s="32">
        <f t="shared" si="125"/>
        <v>3478.4</v>
      </c>
      <c r="AP505" s="32">
        <f t="shared" si="126"/>
        <v>2087.04</v>
      </c>
      <c r="AQ505" s="32">
        <v>2614.85</v>
      </c>
      <c r="AR505" s="32"/>
      <c r="AS505" s="74"/>
      <c r="AT505" s="32"/>
      <c r="AU505" s="32"/>
      <c r="AV505" s="32"/>
      <c r="AW505" s="32"/>
      <c r="AX505" s="32"/>
      <c r="AY505" s="76">
        <f t="shared" si="127"/>
        <v>147405.84653333333</v>
      </c>
      <c r="AZ505" s="78"/>
      <c r="BA505" s="7"/>
      <c r="BB505" s="7"/>
    </row>
    <row r="506" spans="1:54" s="59" customFormat="1" x14ac:dyDescent="0.2">
      <c r="A506" s="24">
        <f t="shared" si="129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72">
        <v>37865</v>
      </c>
      <c r="G506" s="24"/>
      <c r="H506" s="71">
        <v>31</v>
      </c>
      <c r="I506" s="24" t="s">
        <v>102</v>
      </c>
      <c r="J506" s="70" t="s">
        <v>133</v>
      </c>
      <c r="K506" s="73" t="s">
        <v>70</v>
      </c>
      <c r="L506" s="70" t="s">
        <v>119</v>
      </c>
      <c r="M506" s="74">
        <v>15393.3</v>
      </c>
      <c r="N506" s="32"/>
      <c r="O506" s="32">
        <f t="shared" si="114"/>
        <v>15393.3</v>
      </c>
      <c r="P506" s="74">
        <v>1391.3</v>
      </c>
      <c r="Q506" s="32"/>
      <c r="R506" s="32"/>
      <c r="S506" s="33">
        <f t="shared" si="115"/>
        <v>2693.8274999999999</v>
      </c>
      <c r="T506" s="32">
        <f t="shared" si="116"/>
        <v>461.79899999999998</v>
      </c>
      <c r="U506" s="75">
        <f t="shared" si="117"/>
        <v>1219.1496</v>
      </c>
      <c r="V506" s="32">
        <f t="shared" si="118"/>
        <v>307.86599999999999</v>
      </c>
      <c r="W506" s="74">
        <v>4925.8599999999997</v>
      </c>
      <c r="X506" s="74">
        <v>526.55999999999995</v>
      </c>
      <c r="Y506" s="74">
        <v>75.400000000000006</v>
      </c>
      <c r="Z506" s="74">
        <v>698.44</v>
      </c>
      <c r="AA506" s="74">
        <v>0</v>
      </c>
      <c r="AB506" s="74">
        <v>0</v>
      </c>
      <c r="AC506" s="74">
        <v>0</v>
      </c>
      <c r="AD506" s="74">
        <v>0</v>
      </c>
      <c r="AE506" s="32">
        <v>3742.94</v>
      </c>
      <c r="AF506" s="32">
        <f t="shared" si="119"/>
        <v>261.68610000000001</v>
      </c>
      <c r="AG506" s="32">
        <f t="shared" si="128"/>
        <v>6773.0519999999997</v>
      </c>
      <c r="AH506" s="32">
        <f t="shared" si="120"/>
        <v>16676.576000000001</v>
      </c>
      <c r="AI506" s="32">
        <f t="shared" si="121"/>
        <v>34742.866666666669</v>
      </c>
      <c r="AJ506" s="32">
        <v>7696.65</v>
      </c>
      <c r="AK506" s="32">
        <f t="shared" si="122"/>
        <v>7696.6500000000005</v>
      </c>
      <c r="AL506" s="32">
        <v>876.2</v>
      </c>
      <c r="AM506" s="32">
        <f t="shared" si="123"/>
        <v>2084.5720000000001</v>
      </c>
      <c r="AN506" s="32">
        <f t="shared" si="124"/>
        <v>3474.2866666666669</v>
      </c>
      <c r="AO506" s="32">
        <f t="shared" si="125"/>
        <v>10422.86</v>
      </c>
      <c r="AP506" s="32">
        <f t="shared" si="126"/>
        <v>6253.7160000000003</v>
      </c>
      <c r="AQ506" s="32">
        <v>3580.6</v>
      </c>
      <c r="AR506" s="32"/>
      <c r="AS506" s="74"/>
      <c r="AT506" s="32"/>
      <c r="AU506" s="32"/>
      <c r="AV506" s="32"/>
      <c r="AW506" s="32"/>
      <c r="AX506" s="32"/>
      <c r="AY506" s="76">
        <f t="shared" si="127"/>
        <v>480655.56773333327</v>
      </c>
      <c r="AZ506" s="78"/>
      <c r="BA506" s="7"/>
      <c r="BB506" s="7"/>
    </row>
    <row r="507" spans="1:54" s="59" customFormat="1" x14ac:dyDescent="0.2">
      <c r="A507" s="24">
        <f t="shared" si="129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72">
        <v>38215</v>
      </c>
      <c r="G507" s="24"/>
      <c r="H507" s="71">
        <v>6</v>
      </c>
      <c r="I507" s="24" t="s">
        <v>102</v>
      </c>
      <c r="J507" s="70" t="s">
        <v>103</v>
      </c>
      <c r="K507" s="73" t="s">
        <v>70</v>
      </c>
      <c r="L507" s="70" t="s">
        <v>119</v>
      </c>
      <c r="M507" s="74">
        <v>2198.6999999999998</v>
      </c>
      <c r="N507" s="32"/>
      <c r="O507" s="32">
        <f t="shared" si="114"/>
        <v>2198.6999999999998</v>
      </c>
      <c r="P507" s="74">
        <v>163.80000000000001</v>
      </c>
      <c r="Q507" s="32"/>
      <c r="R507" s="32"/>
      <c r="S507" s="33">
        <f t="shared" si="115"/>
        <v>384.77249999999992</v>
      </c>
      <c r="T507" s="32">
        <f t="shared" si="116"/>
        <v>65.960999999999999</v>
      </c>
      <c r="U507" s="75">
        <f t="shared" si="117"/>
        <v>171.49919999999997</v>
      </c>
      <c r="V507" s="32">
        <f t="shared" si="118"/>
        <v>43.973999999999997</v>
      </c>
      <c r="W507" s="74">
        <v>659.62</v>
      </c>
      <c r="X507" s="74">
        <v>79.2</v>
      </c>
      <c r="Y507" s="74">
        <v>11.4</v>
      </c>
      <c r="Z507" s="74">
        <v>135.18</v>
      </c>
      <c r="AA507" s="74">
        <v>0</v>
      </c>
      <c r="AB507" s="74">
        <v>0</v>
      </c>
      <c r="AC507" s="74">
        <v>0</v>
      </c>
      <c r="AD507" s="74">
        <v>0</v>
      </c>
      <c r="AE507" s="32">
        <v>0</v>
      </c>
      <c r="AF507" s="32">
        <f t="shared" si="119"/>
        <v>37.377899999999997</v>
      </c>
      <c r="AG507" s="32">
        <f t="shared" si="128"/>
        <v>967.42799999999988</v>
      </c>
      <c r="AH507" s="32">
        <f t="shared" si="120"/>
        <v>2350.0159999999996</v>
      </c>
      <c r="AI507" s="32">
        <f t="shared" si="121"/>
        <v>4895.8666666666659</v>
      </c>
      <c r="AJ507" s="32">
        <v>1099.3499999999999</v>
      </c>
      <c r="AK507" s="32">
        <f t="shared" si="122"/>
        <v>1099.3499999999999</v>
      </c>
      <c r="AL507" s="32">
        <v>876.2</v>
      </c>
      <c r="AM507" s="32">
        <f t="shared" si="123"/>
        <v>293.75199999999995</v>
      </c>
      <c r="AN507" s="32">
        <f t="shared" si="124"/>
        <v>489.58666666666659</v>
      </c>
      <c r="AO507" s="32">
        <f t="shared" si="125"/>
        <v>1468.7599999999998</v>
      </c>
      <c r="AP507" s="32">
        <f t="shared" si="126"/>
        <v>881.25599999999986</v>
      </c>
      <c r="AQ507" s="32">
        <v>2614.85</v>
      </c>
      <c r="AR507" s="32">
        <f>(M507+W507+X507)/30*30</f>
        <v>2937.5199999999995</v>
      </c>
      <c r="AS507" s="74"/>
      <c r="AT507" s="32"/>
      <c r="AU507" s="32"/>
      <c r="AV507" s="32"/>
      <c r="AW507" s="32"/>
      <c r="AX507" s="32"/>
      <c r="AY507" s="76">
        <f t="shared" si="127"/>
        <v>67391.750533333325</v>
      </c>
      <c r="AZ507" s="78"/>
      <c r="BA507" s="7"/>
      <c r="BB507" s="7"/>
    </row>
    <row r="508" spans="1:54" s="59" customFormat="1" x14ac:dyDescent="0.2">
      <c r="A508" s="24">
        <f t="shared" si="129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72">
        <v>38580</v>
      </c>
      <c r="G508" s="24"/>
      <c r="H508" s="71">
        <v>30</v>
      </c>
      <c r="I508" s="24" t="s">
        <v>102</v>
      </c>
      <c r="J508" s="70" t="s">
        <v>103</v>
      </c>
      <c r="K508" s="73" t="s">
        <v>70</v>
      </c>
      <c r="L508" s="70" t="s">
        <v>119</v>
      </c>
      <c r="M508" s="74">
        <v>10993.5</v>
      </c>
      <c r="N508" s="32"/>
      <c r="O508" s="32">
        <f t="shared" si="114"/>
        <v>10993.5</v>
      </c>
      <c r="P508" s="74">
        <v>819</v>
      </c>
      <c r="Q508" s="32"/>
      <c r="R508" s="32"/>
      <c r="S508" s="33">
        <f t="shared" si="115"/>
        <v>1923.8625</v>
      </c>
      <c r="T508" s="32">
        <f t="shared" si="116"/>
        <v>329.80500000000001</v>
      </c>
      <c r="U508" s="75">
        <f t="shared" si="117"/>
        <v>844.30079999999998</v>
      </c>
      <c r="V508" s="32">
        <f t="shared" si="118"/>
        <v>219.87</v>
      </c>
      <c r="W508" s="74">
        <v>3078.18</v>
      </c>
      <c r="X508" s="74">
        <v>396</v>
      </c>
      <c r="Y508" s="74">
        <v>57</v>
      </c>
      <c r="Z508" s="74">
        <v>675.9</v>
      </c>
      <c r="AA508" s="74">
        <v>0</v>
      </c>
      <c r="AB508" s="74">
        <v>0</v>
      </c>
      <c r="AC508" s="74">
        <v>0</v>
      </c>
      <c r="AD508" s="74">
        <v>0</v>
      </c>
      <c r="AE508" s="32">
        <v>0</v>
      </c>
      <c r="AF508" s="32">
        <f t="shared" si="119"/>
        <v>186.88950000000003</v>
      </c>
      <c r="AG508" s="32">
        <f t="shared" si="128"/>
        <v>4837.1400000000003</v>
      </c>
      <c r="AH508" s="32">
        <f t="shared" si="120"/>
        <v>11574.144</v>
      </c>
      <c r="AI508" s="32">
        <f t="shared" si="121"/>
        <v>24112.800000000003</v>
      </c>
      <c r="AJ508" s="32">
        <v>5496.75</v>
      </c>
      <c r="AK508" s="32">
        <f t="shared" si="122"/>
        <v>5496.75</v>
      </c>
      <c r="AL508" s="32">
        <v>876.2</v>
      </c>
      <c r="AM508" s="32">
        <f t="shared" si="123"/>
        <v>1446.768</v>
      </c>
      <c r="AN508" s="32">
        <f t="shared" si="124"/>
        <v>2411.2800000000002</v>
      </c>
      <c r="AO508" s="32">
        <f t="shared" si="125"/>
        <v>7233.84</v>
      </c>
      <c r="AP508" s="32">
        <f t="shared" si="126"/>
        <v>4340.3040000000001</v>
      </c>
      <c r="AQ508" s="32">
        <v>3580.6</v>
      </c>
      <c r="AR508" s="32"/>
      <c r="AS508" s="74"/>
      <c r="AT508" s="32"/>
      <c r="AU508" s="32"/>
      <c r="AV508" s="32"/>
      <c r="AW508" s="32"/>
      <c r="AX508" s="32"/>
      <c r="AY508" s="76">
        <f t="shared" si="127"/>
        <v>305698.2696</v>
      </c>
      <c r="AZ508" s="78"/>
      <c r="BA508" s="7"/>
      <c r="BB508" s="7"/>
    </row>
    <row r="509" spans="1:54" s="59" customFormat="1" x14ac:dyDescent="0.2">
      <c r="A509" s="24">
        <f t="shared" si="129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72">
        <v>38580</v>
      </c>
      <c r="G509" s="24"/>
      <c r="H509" s="71">
        <v>37</v>
      </c>
      <c r="I509" s="24" t="s">
        <v>102</v>
      </c>
      <c r="J509" s="70" t="s">
        <v>139</v>
      </c>
      <c r="K509" s="73" t="s">
        <v>70</v>
      </c>
      <c r="L509" s="70" t="s">
        <v>119</v>
      </c>
      <c r="M509" s="74">
        <v>15378.9</v>
      </c>
      <c r="N509" s="32"/>
      <c r="O509" s="32">
        <f t="shared" si="114"/>
        <v>15378.9</v>
      </c>
      <c r="P509" s="74">
        <v>1555.1</v>
      </c>
      <c r="Q509" s="32"/>
      <c r="R509" s="32"/>
      <c r="S509" s="33">
        <f t="shared" si="115"/>
        <v>2691.3074999999999</v>
      </c>
      <c r="T509" s="32">
        <f t="shared" si="116"/>
        <v>461.36699999999996</v>
      </c>
      <c r="U509" s="75">
        <f t="shared" si="117"/>
        <v>1181.0999999999999</v>
      </c>
      <c r="V509" s="32">
        <f t="shared" si="118"/>
        <v>307.57799999999997</v>
      </c>
      <c r="W509" s="74">
        <v>4306.1000000000004</v>
      </c>
      <c r="X509" s="74">
        <v>540.70000000000005</v>
      </c>
      <c r="Y509" s="74">
        <v>75.5</v>
      </c>
      <c r="Z509" s="74">
        <v>833.62</v>
      </c>
      <c r="AA509" s="74">
        <v>0</v>
      </c>
      <c r="AB509" s="74">
        <v>0</v>
      </c>
      <c r="AC509" s="74">
        <v>0</v>
      </c>
      <c r="AD509" s="74">
        <v>0</v>
      </c>
      <c r="AE509" s="32">
        <v>0</v>
      </c>
      <c r="AF509" s="32">
        <f t="shared" si="119"/>
        <v>261.44130000000001</v>
      </c>
      <c r="AG509" s="32">
        <f t="shared" si="128"/>
        <v>6766.7159999999994</v>
      </c>
      <c r="AH509" s="32">
        <f t="shared" si="120"/>
        <v>16180.560000000001</v>
      </c>
      <c r="AI509" s="32">
        <f t="shared" si="121"/>
        <v>33709.5</v>
      </c>
      <c r="AJ509" s="32">
        <v>7689.45</v>
      </c>
      <c r="AK509" s="32">
        <f t="shared" si="122"/>
        <v>7689.45</v>
      </c>
      <c r="AL509" s="32">
        <v>876.2</v>
      </c>
      <c r="AM509" s="32">
        <f t="shared" si="123"/>
        <v>2022.5700000000002</v>
      </c>
      <c r="AN509" s="32">
        <f t="shared" si="124"/>
        <v>3370.9500000000003</v>
      </c>
      <c r="AO509" s="32">
        <f t="shared" si="125"/>
        <v>10112.85</v>
      </c>
      <c r="AP509" s="32">
        <f t="shared" si="126"/>
        <v>6067.7100000000009</v>
      </c>
      <c r="AQ509" s="32">
        <v>3580.6</v>
      </c>
      <c r="AR509" s="32"/>
      <c r="AS509" s="74"/>
      <c r="AT509" s="32"/>
      <c r="AU509" s="32"/>
      <c r="AV509" s="32"/>
      <c r="AW509" s="32"/>
      <c r="AX509" s="32"/>
      <c r="AY509" s="76">
        <f t="shared" si="127"/>
        <v>429179.12159999995</v>
      </c>
      <c r="AZ509" s="78"/>
      <c r="BA509" s="7"/>
      <c r="BB509" s="7"/>
    </row>
    <row r="510" spans="1:54" s="59" customFormat="1" x14ac:dyDescent="0.2">
      <c r="A510" s="24">
        <f t="shared" si="129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72">
        <v>38580</v>
      </c>
      <c r="G510" s="24"/>
      <c r="H510" s="71">
        <v>31</v>
      </c>
      <c r="I510" s="24" t="s">
        <v>102</v>
      </c>
      <c r="J510" s="70" t="s">
        <v>139</v>
      </c>
      <c r="K510" s="73" t="s">
        <v>70</v>
      </c>
      <c r="L510" s="70" t="s">
        <v>119</v>
      </c>
      <c r="M510" s="74">
        <v>13468.8</v>
      </c>
      <c r="N510" s="32"/>
      <c r="O510" s="32">
        <f t="shared" si="114"/>
        <v>13468.8</v>
      </c>
      <c r="P510" s="74">
        <v>1391.3</v>
      </c>
      <c r="Q510" s="32"/>
      <c r="R510" s="32"/>
      <c r="S510" s="33">
        <f t="shared" si="115"/>
        <v>2357.0399999999995</v>
      </c>
      <c r="T510" s="32">
        <f t="shared" si="116"/>
        <v>404.06399999999996</v>
      </c>
      <c r="U510" s="75">
        <f t="shared" si="117"/>
        <v>1034.4035999999999</v>
      </c>
      <c r="V510" s="32">
        <f t="shared" si="118"/>
        <v>269.37599999999998</v>
      </c>
      <c r="W510" s="74">
        <v>3771.26</v>
      </c>
      <c r="X510" s="74">
        <v>468.7</v>
      </c>
      <c r="Y510" s="74">
        <v>65.599999999999994</v>
      </c>
      <c r="Z510" s="74">
        <v>698.44</v>
      </c>
      <c r="AA510" s="74">
        <v>0</v>
      </c>
      <c r="AB510" s="74">
        <v>0</v>
      </c>
      <c r="AC510" s="74">
        <v>0</v>
      </c>
      <c r="AD510" s="74">
        <v>0</v>
      </c>
      <c r="AE510" s="32">
        <v>0</v>
      </c>
      <c r="AF510" s="32">
        <f t="shared" si="119"/>
        <v>228.96960000000001</v>
      </c>
      <c r="AG510" s="32">
        <f t="shared" si="128"/>
        <v>5926.271999999999</v>
      </c>
      <c r="AH510" s="32">
        <f t="shared" si="120"/>
        <v>14167.007999999998</v>
      </c>
      <c r="AI510" s="32">
        <f t="shared" si="121"/>
        <v>29514.599999999995</v>
      </c>
      <c r="AJ510" s="32">
        <v>6734.4</v>
      </c>
      <c r="AK510" s="32">
        <f t="shared" si="122"/>
        <v>6734.4</v>
      </c>
      <c r="AL510" s="32">
        <v>876.2</v>
      </c>
      <c r="AM510" s="32">
        <f t="shared" si="123"/>
        <v>1770.8759999999997</v>
      </c>
      <c r="AN510" s="32">
        <f t="shared" si="124"/>
        <v>2951.4599999999996</v>
      </c>
      <c r="AO510" s="32">
        <f t="shared" si="125"/>
        <v>8854.3799999999992</v>
      </c>
      <c r="AP510" s="32">
        <f t="shared" si="126"/>
        <v>5312.6279999999988</v>
      </c>
      <c r="AQ510" s="32">
        <v>3580.6</v>
      </c>
      <c r="AR510" s="32"/>
      <c r="AS510" s="74"/>
      <c r="AT510" s="32"/>
      <c r="AU510" s="32"/>
      <c r="AV510" s="32"/>
      <c r="AW510" s="32"/>
      <c r="AX510" s="32"/>
      <c r="AY510" s="76">
        <f t="shared" si="127"/>
        <v>376318.26240000001</v>
      </c>
      <c r="AZ510" s="78"/>
      <c r="BA510" s="7"/>
      <c r="BB510" s="7"/>
    </row>
    <row r="511" spans="1:54" s="59" customFormat="1" x14ac:dyDescent="0.2">
      <c r="A511" s="24">
        <f t="shared" si="129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72">
        <v>38770</v>
      </c>
      <c r="G511" s="24"/>
      <c r="H511" s="71">
        <v>24</v>
      </c>
      <c r="I511" s="24" t="s">
        <v>102</v>
      </c>
      <c r="J511" s="70" t="s">
        <v>103</v>
      </c>
      <c r="K511" s="73" t="s">
        <v>70</v>
      </c>
      <c r="L511" s="70" t="s">
        <v>119</v>
      </c>
      <c r="M511" s="74">
        <v>8794.7999999999993</v>
      </c>
      <c r="N511" s="32"/>
      <c r="O511" s="32">
        <f t="shared" si="114"/>
        <v>8794.7999999999993</v>
      </c>
      <c r="P511" s="74">
        <v>655.20000000000005</v>
      </c>
      <c r="Q511" s="32"/>
      <c r="R511" s="32"/>
      <c r="S511" s="33">
        <f t="shared" si="115"/>
        <v>1539.0899999999997</v>
      </c>
      <c r="T511" s="32">
        <f t="shared" si="116"/>
        <v>263.84399999999999</v>
      </c>
      <c r="U511" s="75">
        <f t="shared" si="117"/>
        <v>664.88639999999987</v>
      </c>
      <c r="V511" s="32">
        <f t="shared" si="118"/>
        <v>175.89599999999999</v>
      </c>
      <c r="W511" s="74">
        <v>2286.64</v>
      </c>
      <c r="X511" s="74">
        <v>316.8</v>
      </c>
      <c r="Y511" s="74">
        <v>45.6</v>
      </c>
      <c r="Z511" s="74">
        <v>540.72</v>
      </c>
      <c r="AA511" s="74">
        <v>0</v>
      </c>
      <c r="AB511" s="74">
        <v>0</v>
      </c>
      <c r="AC511" s="74">
        <v>0</v>
      </c>
      <c r="AD511" s="74">
        <v>0</v>
      </c>
      <c r="AE511" s="32">
        <v>0</v>
      </c>
      <c r="AF511" s="32">
        <f t="shared" si="119"/>
        <v>149.51159999999999</v>
      </c>
      <c r="AG511" s="32">
        <f t="shared" si="128"/>
        <v>3869.7119999999995</v>
      </c>
      <c r="AH511" s="32">
        <f t="shared" si="120"/>
        <v>9118.5919999999987</v>
      </c>
      <c r="AI511" s="32">
        <f t="shared" si="121"/>
        <v>18997.066666666662</v>
      </c>
      <c r="AJ511" s="32">
        <v>4397.3999999999996</v>
      </c>
      <c r="AK511" s="32">
        <f t="shared" si="122"/>
        <v>4397.3999999999996</v>
      </c>
      <c r="AL511" s="32">
        <v>876.2</v>
      </c>
      <c r="AM511" s="32">
        <f t="shared" si="123"/>
        <v>1139.8239999999998</v>
      </c>
      <c r="AN511" s="32">
        <f t="shared" si="124"/>
        <v>1899.7066666666663</v>
      </c>
      <c r="AO511" s="32">
        <f t="shared" si="125"/>
        <v>5699.119999999999</v>
      </c>
      <c r="AP511" s="32">
        <f t="shared" si="126"/>
        <v>3419.4719999999993</v>
      </c>
      <c r="AQ511" s="32">
        <v>3580.6</v>
      </c>
      <c r="AR511" s="32"/>
      <c r="AS511" s="74"/>
      <c r="AT511" s="32"/>
      <c r="AU511" s="32"/>
      <c r="AV511" s="32"/>
      <c r="AW511" s="32"/>
      <c r="AX511" s="32"/>
      <c r="AY511" s="76">
        <f t="shared" si="127"/>
        <v>242590.94933333329</v>
      </c>
      <c r="AZ511" s="78"/>
      <c r="BA511" s="7"/>
      <c r="BB511" s="7"/>
    </row>
    <row r="512" spans="1:54" s="59" customFormat="1" x14ac:dyDescent="0.2">
      <c r="A512" s="24">
        <f t="shared" si="129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72">
        <v>39335</v>
      </c>
      <c r="G512" s="24"/>
      <c r="H512" s="71">
        <v>18</v>
      </c>
      <c r="I512" s="24" t="s">
        <v>102</v>
      </c>
      <c r="J512" s="70" t="s">
        <v>103</v>
      </c>
      <c r="K512" s="73" t="s">
        <v>70</v>
      </c>
      <c r="L512" s="70" t="s">
        <v>119</v>
      </c>
      <c r="M512" s="74">
        <v>6596.1</v>
      </c>
      <c r="N512" s="32"/>
      <c r="O512" s="32">
        <f t="shared" si="114"/>
        <v>6596.1</v>
      </c>
      <c r="P512" s="74">
        <v>491.4</v>
      </c>
      <c r="Q512" s="32"/>
      <c r="R512" s="32"/>
      <c r="S512" s="33">
        <f t="shared" si="115"/>
        <v>1154.3174999999999</v>
      </c>
      <c r="T512" s="32">
        <f t="shared" si="116"/>
        <v>197.88300000000001</v>
      </c>
      <c r="U512" s="75">
        <f t="shared" si="117"/>
        <v>490.74959999999999</v>
      </c>
      <c r="V512" s="32">
        <f t="shared" si="118"/>
        <v>131.922</v>
      </c>
      <c r="W512" s="74">
        <v>1583.06</v>
      </c>
      <c r="X512" s="74">
        <v>237.6</v>
      </c>
      <c r="Y512" s="74">
        <v>34.200000000000003</v>
      </c>
      <c r="Z512" s="74">
        <v>405.54</v>
      </c>
      <c r="AA512" s="74">
        <v>0</v>
      </c>
      <c r="AB512" s="74">
        <v>0</v>
      </c>
      <c r="AC512" s="74">
        <v>0</v>
      </c>
      <c r="AD512" s="74">
        <v>0</v>
      </c>
      <c r="AE512" s="32">
        <v>0</v>
      </c>
      <c r="AF512" s="32">
        <f t="shared" si="119"/>
        <v>112.13370000000002</v>
      </c>
      <c r="AG512" s="32">
        <f t="shared" si="128"/>
        <v>2902.2840000000001</v>
      </c>
      <c r="AH512" s="32">
        <f t="shared" si="120"/>
        <v>6733.4080000000004</v>
      </c>
      <c r="AI512" s="32">
        <f t="shared" si="121"/>
        <v>14027.933333333334</v>
      </c>
      <c r="AJ512" s="32">
        <v>3298.05</v>
      </c>
      <c r="AK512" s="32">
        <f t="shared" si="122"/>
        <v>3298.05</v>
      </c>
      <c r="AL512" s="32">
        <v>876.2</v>
      </c>
      <c r="AM512" s="32">
        <f t="shared" si="123"/>
        <v>841.67600000000004</v>
      </c>
      <c r="AN512" s="32">
        <f t="shared" si="124"/>
        <v>1402.7933333333335</v>
      </c>
      <c r="AO512" s="32">
        <f t="shared" si="125"/>
        <v>4208.38</v>
      </c>
      <c r="AP512" s="32">
        <f t="shared" si="126"/>
        <v>2525.0280000000002</v>
      </c>
      <c r="AQ512" s="32">
        <v>2614.85</v>
      </c>
      <c r="AR512" s="32"/>
      <c r="AS512" s="74"/>
      <c r="AT512" s="32"/>
      <c r="AU512" s="32"/>
      <c r="AV512" s="32"/>
      <c r="AW512" s="32"/>
      <c r="AX512" s="32"/>
      <c r="AY512" s="76">
        <f t="shared" si="127"/>
        <v>179947.52226666667</v>
      </c>
      <c r="AZ512" s="78"/>
      <c r="BA512" s="7"/>
      <c r="BB512" s="7"/>
    </row>
    <row r="513" spans="1:54" s="59" customFormat="1" x14ac:dyDescent="0.2">
      <c r="A513" s="24">
        <f t="shared" si="129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72">
        <v>40770</v>
      </c>
      <c r="G513" s="24"/>
      <c r="H513" s="71">
        <v>19</v>
      </c>
      <c r="I513" s="24" t="s">
        <v>102</v>
      </c>
      <c r="J513" s="70" t="s">
        <v>103</v>
      </c>
      <c r="K513" s="73" t="s">
        <v>70</v>
      </c>
      <c r="L513" s="70" t="s">
        <v>119</v>
      </c>
      <c r="M513" s="74">
        <v>6962.7</v>
      </c>
      <c r="N513" s="32"/>
      <c r="O513" s="32">
        <f t="shared" si="114"/>
        <v>6962.7</v>
      </c>
      <c r="P513" s="74">
        <v>518.70000000000005</v>
      </c>
      <c r="Q513" s="32"/>
      <c r="R513" s="32"/>
      <c r="S513" s="33">
        <f t="shared" si="115"/>
        <v>1218.4724999999999</v>
      </c>
      <c r="T513" s="32">
        <f t="shared" si="116"/>
        <v>208.881</v>
      </c>
      <c r="U513" s="75">
        <f t="shared" si="117"/>
        <v>484.60439999999994</v>
      </c>
      <c r="V513" s="32">
        <f t="shared" si="118"/>
        <v>139.25399999999999</v>
      </c>
      <c r="W513" s="74">
        <v>1114.04</v>
      </c>
      <c r="X513" s="74">
        <v>250.8</v>
      </c>
      <c r="Y513" s="74">
        <v>36.1</v>
      </c>
      <c r="Z513" s="74">
        <v>428.08</v>
      </c>
      <c r="AA513" s="74">
        <v>0</v>
      </c>
      <c r="AB513" s="74">
        <v>0</v>
      </c>
      <c r="AC513" s="74">
        <v>0</v>
      </c>
      <c r="AD513" s="74">
        <v>0</v>
      </c>
      <c r="AE513" s="32">
        <v>0</v>
      </c>
      <c r="AF513" s="32">
        <f t="shared" si="119"/>
        <v>118.36590000000001</v>
      </c>
      <c r="AG513" s="32">
        <f t="shared" si="128"/>
        <v>3063.5879999999997</v>
      </c>
      <c r="AH513" s="32">
        <f t="shared" si="120"/>
        <v>6662.0319999999992</v>
      </c>
      <c r="AI513" s="32">
        <f t="shared" si="121"/>
        <v>13879.233333333332</v>
      </c>
      <c r="AJ513" s="32">
        <v>3481.35</v>
      </c>
      <c r="AK513" s="32">
        <f t="shared" si="122"/>
        <v>3481.35</v>
      </c>
      <c r="AL513" s="32">
        <v>876.2</v>
      </c>
      <c r="AM513" s="32">
        <f t="shared" si="123"/>
        <v>832.75399999999991</v>
      </c>
      <c r="AN513" s="32">
        <f t="shared" si="124"/>
        <v>1387.9233333333332</v>
      </c>
      <c r="AO513" s="32">
        <f t="shared" si="125"/>
        <v>4163.7699999999995</v>
      </c>
      <c r="AP513" s="32">
        <f t="shared" si="126"/>
        <v>2498.2619999999997</v>
      </c>
      <c r="AQ513" s="32">
        <v>2614.85</v>
      </c>
      <c r="AR513" s="32"/>
      <c r="AS513" s="74"/>
      <c r="AT513" s="32"/>
      <c r="AU513" s="32"/>
      <c r="AV513" s="32"/>
      <c r="AW513" s="32"/>
      <c r="AX513" s="32"/>
      <c r="AY513" s="76">
        <f t="shared" si="127"/>
        <v>180701.28626666669</v>
      </c>
      <c r="AZ513" s="78"/>
      <c r="BA513" s="7"/>
      <c r="BB513" s="7"/>
    </row>
    <row r="514" spans="1:54" s="59" customFormat="1" x14ac:dyDescent="0.2">
      <c r="A514" s="24">
        <f t="shared" si="129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72">
        <v>39335</v>
      </c>
      <c r="G514" s="24"/>
      <c r="H514" s="71">
        <v>15</v>
      </c>
      <c r="I514" s="24" t="s">
        <v>102</v>
      </c>
      <c r="J514" s="70" t="s">
        <v>103</v>
      </c>
      <c r="K514" s="73" t="s">
        <v>70</v>
      </c>
      <c r="L514" s="70" t="s">
        <v>119</v>
      </c>
      <c r="M514" s="74">
        <v>5496.9</v>
      </c>
      <c r="N514" s="32"/>
      <c r="O514" s="32">
        <f t="shared" si="114"/>
        <v>5496.9</v>
      </c>
      <c r="P514" s="74">
        <v>409.5</v>
      </c>
      <c r="Q514" s="32"/>
      <c r="R514" s="32"/>
      <c r="S514" s="33">
        <f t="shared" si="115"/>
        <v>961.95749999999987</v>
      </c>
      <c r="T514" s="32">
        <f t="shared" si="116"/>
        <v>164.90699999999998</v>
      </c>
      <c r="U514" s="75">
        <f t="shared" si="117"/>
        <v>408.96959999999996</v>
      </c>
      <c r="V514" s="32">
        <f t="shared" si="118"/>
        <v>109.93799999999999</v>
      </c>
      <c r="W514" s="74">
        <v>1319.26</v>
      </c>
      <c r="X514" s="74">
        <v>198</v>
      </c>
      <c r="Y514" s="74">
        <v>28.5</v>
      </c>
      <c r="Z514" s="74">
        <v>337.96</v>
      </c>
      <c r="AA514" s="74">
        <v>0</v>
      </c>
      <c r="AB514" s="74">
        <v>0</v>
      </c>
      <c r="AC514" s="74">
        <v>0</v>
      </c>
      <c r="AD514" s="74">
        <v>0</v>
      </c>
      <c r="AE514" s="32">
        <v>0</v>
      </c>
      <c r="AF514" s="32">
        <f t="shared" si="119"/>
        <v>93.447299999999998</v>
      </c>
      <c r="AG514" s="32">
        <f t="shared" si="128"/>
        <v>2418.6359999999995</v>
      </c>
      <c r="AH514" s="32">
        <f t="shared" si="120"/>
        <v>5611.3279999999995</v>
      </c>
      <c r="AI514" s="32">
        <f t="shared" si="121"/>
        <v>11690.266666666666</v>
      </c>
      <c r="AJ514" s="32">
        <v>2748.45</v>
      </c>
      <c r="AK514" s="32">
        <f t="shared" si="122"/>
        <v>2748.45</v>
      </c>
      <c r="AL514" s="32">
        <v>876.2</v>
      </c>
      <c r="AM514" s="32">
        <f t="shared" si="123"/>
        <v>701.41599999999994</v>
      </c>
      <c r="AN514" s="32">
        <f t="shared" si="124"/>
        <v>1169.0266666666666</v>
      </c>
      <c r="AO514" s="32">
        <f t="shared" si="125"/>
        <v>3507.08</v>
      </c>
      <c r="AP514" s="32">
        <f t="shared" si="126"/>
        <v>2104.248</v>
      </c>
      <c r="AQ514" s="32">
        <v>2614.85</v>
      </c>
      <c r="AR514" s="32"/>
      <c r="AS514" s="74"/>
      <c r="AT514" s="32"/>
      <c r="AU514" s="32"/>
      <c r="AV514" s="32"/>
      <c r="AW514" s="32"/>
      <c r="AX514" s="32"/>
      <c r="AY514" s="76">
        <f t="shared" si="127"/>
        <v>150542.02413333333</v>
      </c>
      <c r="AZ514" s="78"/>
      <c r="BA514" s="7"/>
      <c r="BB514" s="7"/>
    </row>
    <row r="515" spans="1:54" s="59" customFormat="1" x14ac:dyDescent="0.2">
      <c r="A515" s="24">
        <f t="shared" si="129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72">
        <v>39343</v>
      </c>
      <c r="G515" s="24"/>
      <c r="H515" s="71">
        <v>13</v>
      </c>
      <c r="I515" s="24" t="s">
        <v>102</v>
      </c>
      <c r="J515" s="70" t="s">
        <v>103</v>
      </c>
      <c r="K515" s="73" t="s">
        <v>70</v>
      </c>
      <c r="L515" s="70" t="s">
        <v>119</v>
      </c>
      <c r="M515" s="74">
        <v>4764</v>
      </c>
      <c r="N515" s="32"/>
      <c r="O515" s="32">
        <f t="shared" si="114"/>
        <v>4764</v>
      </c>
      <c r="P515" s="74">
        <v>354.9</v>
      </c>
      <c r="Q515" s="32"/>
      <c r="R515" s="32"/>
      <c r="S515" s="33">
        <f t="shared" si="115"/>
        <v>833.69999999999993</v>
      </c>
      <c r="T515" s="32">
        <f t="shared" si="116"/>
        <v>142.91999999999999</v>
      </c>
      <c r="U515" s="75">
        <f t="shared" si="117"/>
        <v>353.67959999999999</v>
      </c>
      <c r="V515" s="32">
        <f t="shared" si="118"/>
        <v>95.28</v>
      </c>
      <c r="W515" s="74">
        <v>1130.6600000000001</v>
      </c>
      <c r="X515" s="74">
        <v>171.6</v>
      </c>
      <c r="Y515" s="74">
        <v>24.7</v>
      </c>
      <c r="Z515" s="74">
        <v>292.88</v>
      </c>
      <c r="AA515" s="74">
        <v>0</v>
      </c>
      <c r="AB515" s="74">
        <v>0</v>
      </c>
      <c r="AC515" s="74">
        <v>0</v>
      </c>
      <c r="AD515" s="74">
        <v>0</v>
      </c>
      <c r="AE515" s="32">
        <v>0</v>
      </c>
      <c r="AF515" s="32">
        <f t="shared" si="119"/>
        <v>80.988</v>
      </c>
      <c r="AG515" s="32">
        <f t="shared" si="128"/>
        <v>2096.16</v>
      </c>
      <c r="AH515" s="32">
        <f t="shared" si="120"/>
        <v>4853.0080000000007</v>
      </c>
      <c r="AI515" s="32">
        <f t="shared" si="121"/>
        <v>10110.433333333334</v>
      </c>
      <c r="AJ515" s="32">
        <v>2382</v>
      </c>
      <c r="AK515" s="32">
        <f t="shared" si="122"/>
        <v>2382</v>
      </c>
      <c r="AL515" s="32">
        <v>876.2</v>
      </c>
      <c r="AM515" s="32">
        <f t="shared" si="123"/>
        <v>606.62600000000009</v>
      </c>
      <c r="AN515" s="32">
        <f t="shared" si="124"/>
        <v>1011.0433333333334</v>
      </c>
      <c r="AO515" s="32">
        <f t="shared" si="125"/>
        <v>3033.13</v>
      </c>
      <c r="AP515" s="32">
        <f t="shared" si="126"/>
        <v>1819.8780000000002</v>
      </c>
      <c r="AQ515" s="32">
        <v>2614.85</v>
      </c>
      <c r="AR515" s="32"/>
      <c r="AS515" s="74"/>
      <c r="AT515" s="32"/>
      <c r="AU515" s="32"/>
      <c r="AV515" s="32"/>
      <c r="AW515" s="32"/>
      <c r="AX515" s="32"/>
      <c r="AY515" s="76">
        <f t="shared" si="127"/>
        <v>130729.01986666667</v>
      </c>
      <c r="AZ515" s="78"/>
      <c r="BA515" s="7"/>
      <c r="BB515" s="7"/>
    </row>
    <row r="516" spans="1:54" s="59" customFormat="1" x14ac:dyDescent="0.2">
      <c r="A516" s="24">
        <f t="shared" si="129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72">
        <v>39853</v>
      </c>
      <c r="G516" s="24"/>
      <c r="H516" s="71">
        <v>17</v>
      </c>
      <c r="I516" s="24" t="s">
        <v>102</v>
      </c>
      <c r="J516" s="70" t="s">
        <v>103</v>
      </c>
      <c r="K516" s="73" t="s">
        <v>70</v>
      </c>
      <c r="L516" s="70" t="s">
        <v>119</v>
      </c>
      <c r="M516" s="74">
        <v>6229.8</v>
      </c>
      <c r="N516" s="32"/>
      <c r="O516" s="32">
        <f t="shared" ref="O516:O578" si="130">M516+N516</f>
        <v>6229.8</v>
      </c>
      <c r="P516" s="74">
        <v>464.1</v>
      </c>
      <c r="Q516" s="32"/>
      <c r="R516" s="32"/>
      <c r="S516" s="33">
        <f t="shared" si="115"/>
        <v>1090.2149999999999</v>
      </c>
      <c r="T516" s="32">
        <f t="shared" si="116"/>
        <v>186.89400000000001</v>
      </c>
      <c r="U516" s="75">
        <f t="shared" si="117"/>
        <v>448.54559999999998</v>
      </c>
      <c r="V516" s="32">
        <f t="shared" si="118"/>
        <v>124.596</v>
      </c>
      <c r="W516" s="74">
        <v>1245.96</v>
      </c>
      <c r="X516" s="74">
        <v>224.4</v>
      </c>
      <c r="Y516" s="74">
        <v>32.299999999999997</v>
      </c>
      <c r="Z516" s="74">
        <v>383</v>
      </c>
      <c r="AA516" s="74">
        <v>0</v>
      </c>
      <c r="AB516" s="74">
        <v>0</v>
      </c>
      <c r="AC516" s="74">
        <v>0</v>
      </c>
      <c r="AD516" s="74">
        <v>0</v>
      </c>
      <c r="AE516" s="32">
        <v>0</v>
      </c>
      <c r="AF516" s="32">
        <f t="shared" si="119"/>
        <v>105.90660000000001</v>
      </c>
      <c r="AG516" s="32">
        <f t="shared" si="128"/>
        <v>2741.1120000000001</v>
      </c>
      <c r="AH516" s="32">
        <f t="shared" si="120"/>
        <v>6160.1279999999988</v>
      </c>
      <c r="AI516" s="32">
        <f t="shared" si="121"/>
        <v>12833.599999999999</v>
      </c>
      <c r="AJ516" s="32">
        <v>3114.9</v>
      </c>
      <c r="AK516" s="32">
        <f t="shared" si="122"/>
        <v>3114.9</v>
      </c>
      <c r="AL516" s="32">
        <v>876.2</v>
      </c>
      <c r="AM516" s="32">
        <f t="shared" si="123"/>
        <v>770.01599999999985</v>
      </c>
      <c r="AN516" s="32">
        <f t="shared" si="124"/>
        <v>1283.3599999999999</v>
      </c>
      <c r="AO516" s="32">
        <f t="shared" si="125"/>
        <v>3850.0799999999995</v>
      </c>
      <c r="AP516" s="32">
        <f t="shared" si="126"/>
        <v>2310.0479999999998</v>
      </c>
      <c r="AQ516" s="32">
        <v>2614.85</v>
      </c>
      <c r="AR516" s="32">
        <f>(M516+W516+X516)/30*20</f>
        <v>5133.4399999999996</v>
      </c>
      <c r="AS516" s="74"/>
      <c r="AT516" s="32"/>
      <c r="AU516" s="32"/>
      <c r="AV516" s="32"/>
      <c r="AW516" s="32"/>
      <c r="AX516" s="32"/>
      <c r="AY516" s="76">
        <f t="shared" si="127"/>
        <v>171231.24040000001</v>
      </c>
      <c r="AZ516" s="78"/>
      <c r="BA516" s="7"/>
      <c r="BB516" s="7"/>
    </row>
    <row r="517" spans="1:54" s="59" customFormat="1" x14ac:dyDescent="0.2">
      <c r="A517" s="24">
        <f t="shared" si="129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72">
        <v>39853</v>
      </c>
      <c r="G517" s="24"/>
      <c r="H517" s="71">
        <v>12</v>
      </c>
      <c r="I517" s="24" t="s">
        <v>102</v>
      </c>
      <c r="J517" s="70" t="s">
        <v>103</v>
      </c>
      <c r="K517" s="73" t="s">
        <v>70</v>
      </c>
      <c r="L517" s="70" t="s">
        <v>119</v>
      </c>
      <c r="M517" s="74">
        <v>4397.3999999999996</v>
      </c>
      <c r="N517" s="32"/>
      <c r="O517" s="32">
        <f t="shared" si="130"/>
        <v>4397.3999999999996</v>
      </c>
      <c r="P517" s="74">
        <v>327.60000000000002</v>
      </c>
      <c r="Q517" s="32"/>
      <c r="R517" s="32"/>
      <c r="S517" s="33">
        <f t="shared" si="115"/>
        <v>769.54499999999985</v>
      </c>
      <c r="T517" s="32">
        <f t="shared" si="116"/>
        <v>131.922</v>
      </c>
      <c r="U517" s="75">
        <f t="shared" si="117"/>
        <v>316.61279999999994</v>
      </c>
      <c r="V517" s="32">
        <f t="shared" si="118"/>
        <v>87.947999999999993</v>
      </c>
      <c r="W517" s="74">
        <v>879.48</v>
      </c>
      <c r="X517" s="74">
        <v>158.4</v>
      </c>
      <c r="Y517" s="74">
        <v>22.8</v>
      </c>
      <c r="Z517" s="74">
        <v>270.36</v>
      </c>
      <c r="AA517" s="74">
        <v>0</v>
      </c>
      <c r="AB517" s="74">
        <v>0</v>
      </c>
      <c r="AC517" s="74">
        <v>0</v>
      </c>
      <c r="AD517" s="74">
        <v>708</v>
      </c>
      <c r="AE517" s="32">
        <v>0</v>
      </c>
      <c r="AF517" s="32">
        <f t="shared" si="119"/>
        <v>74.755799999999994</v>
      </c>
      <c r="AG517" s="32">
        <f t="shared" si="128"/>
        <v>1934.8559999999998</v>
      </c>
      <c r="AH517" s="32">
        <f t="shared" si="120"/>
        <v>4348.2239999999993</v>
      </c>
      <c r="AI517" s="32">
        <f t="shared" si="121"/>
        <v>9058.7999999999975</v>
      </c>
      <c r="AJ517" s="32">
        <v>2198.6999999999998</v>
      </c>
      <c r="AK517" s="32">
        <f t="shared" si="122"/>
        <v>2198.6999999999998</v>
      </c>
      <c r="AL517" s="32">
        <v>876.2</v>
      </c>
      <c r="AM517" s="32">
        <f t="shared" si="123"/>
        <v>543.52799999999991</v>
      </c>
      <c r="AN517" s="32">
        <f t="shared" si="124"/>
        <v>905.87999999999977</v>
      </c>
      <c r="AO517" s="32">
        <f t="shared" si="125"/>
        <v>2717.6399999999994</v>
      </c>
      <c r="AP517" s="32">
        <f t="shared" si="126"/>
        <v>1630.5839999999996</v>
      </c>
      <c r="AQ517" s="32">
        <v>2614.85</v>
      </c>
      <c r="AR517" s="32">
        <f>(M517+W517+X517)/30*20</f>
        <v>3623.5199999999991</v>
      </c>
      <c r="AS517" s="74"/>
      <c r="AT517" s="32"/>
      <c r="AU517" s="32"/>
      <c r="AV517" s="32"/>
      <c r="AW517" s="32"/>
      <c r="AX517" s="32"/>
      <c r="AY517" s="76">
        <f t="shared" si="127"/>
        <v>130389.36519999997</v>
      </c>
      <c r="AZ517" s="78"/>
      <c r="BA517" s="7"/>
      <c r="BB517" s="7"/>
    </row>
    <row r="518" spans="1:54" s="59" customFormat="1" x14ac:dyDescent="0.2">
      <c r="A518" s="24">
        <f t="shared" si="129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72">
        <v>39853</v>
      </c>
      <c r="G518" s="24"/>
      <c r="H518" s="71">
        <v>1</v>
      </c>
      <c r="I518" s="24" t="s">
        <v>102</v>
      </c>
      <c r="J518" s="70" t="s">
        <v>103</v>
      </c>
      <c r="K518" s="73" t="s">
        <v>70</v>
      </c>
      <c r="L518" s="70" t="s">
        <v>119</v>
      </c>
      <c r="M518" s="74">
        <v>366.6</v>
      </c>
      <c r="N518" s="32"/>
      <c r="O518" s="32">
        <f t="shared" si="130"/>
        <v>366.6</v>
      </c>
      <c r="P518" s="74">
        <v>27.3</v>
      </c>
      <c r="Q518" s="32"/>
      <c r="R518" s="32"/>
      <c r="S518" s="33">
        <f t="shared" si="115"/>
        <v>64.155000000000001</v>
      </c>
      <c r="T518" s="32">
        <f t="shared" si="116"/>
        <v>10.998000000000001</v>
      </c>
      <c r="U518" s="75">
        <f t="shared" si="117"/>
        <v>26.395199999999999</v>
      </c>
      <c r="V518" s="32">
        <f t="shared" si="118"/>
        <v>7.3320000000000007</v>
      </c>
      <c r="W518" s="74">
        <v>73.319999999999993</v>
      </c>
      <c r="X518" s="74">
        <v>13.2</v>
      </c>
      <c r="Y518" s="74">
        <v>1.9</v>
      </c>
      <c r="Z518" s="74">
        <v>22.54</v>
      </c>
      <c r="AA518" s="74">
        <v>0</v>
      </c>
      <c r="AB518" s="74">
        <v>0</v>
      </c>
      <c r="AC518" s="74">
        <v>0</v>
      </c>
      <c r="AD518" s="74">
        <v>0</v>
      </c>
      <c r="AE518" s="32">
        <v>0</v>
      </c>
      <c r="AF518" s="32">
        <f t="shared" si="119"/>
        <v>6.2322000000000006</v>
      </c>
      <c r="AG518" s="32">
        <f t="shared" si="128"/>
        <v>161.30400000000003</v>
      </c>
      <c r="AH518" s="32">
        <f t="shared" si="120"/>
        <v>362.49600000000004</v>
      </c>
      <c r="AI518" s="32">
        <f t="shared" si="121"/>
        <v>755.2</v>
      </c>
      <c r="AJ518" s="32">
        <v>183.3</v>
      </c>
      <c r="AK518" s="32">
        <f t="shared" si="122"/>
        <v>183.3</v>
      </c>
      <c r="AL518" s="32">
        <v>876.2</v>
      </c>
      <c r="AM518" s="32">
        <f t="shared" si="123"/>
        <v>45.312000000000005</v>
      </c>
      <c r="AN518" s="32">
        <f t="shared" si="124"/>
        <v>75.52000000000001</v>
      </c>
      <c r="AO518" s="32">
        <f t="shared" si="125"/>
        <v>226.56</v>
      </c>
      <c r="AP518" s="32">
        <f t="shared" si="126"/>
        <v>135.93600000000001</v>
      </c>
      <c r="AQ518" s="32">
        <v>2614.85</v>
      </c>
      <c r="AR518" s="32">
        <f>(M518+W518+X518)/30*20</f>
        <v>302.08000000000004</v>
      </c>
      <c r="AS518" s="74"/>
      <c r="AT518" s="32"/>
      <c r="AU518" s="32"/>
      <c r="AV518" s="32"/>
      <c r="AW518" s="32"/>
      <c r="AX518" s="32"/>
      <c r="AY518" s="76">
        <f t="shared" si="127"/>
        <v>13361.7268</v>
      </c>
      <c r="AZ518" s="78"/>
      <c r="BA518" s="7"/>
      <c r="BB518" s="7"/>
    </row>
    <row r="519" spans="1:54" s="59" customFormat="1" x14ac:dyDescent="0.2">
      <c r="A519" s="24">
        <f t="shared" si="129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72">
        <v>39860</v>
      </c>
      <c r="G519" s="24"/>
      <c r="H519" s="71">
        <v>24</v>
      </c>
      <c r="I519" s="24" t="s">
        <v>102</v>
      </c>
      <c r="J519" s="70" t="s">
        <v>103</v>
      </c>
      <c r="K519" s="73" t="s">
        <v>70</v>
      </c>
      <c r="L519" s="70" t="s">
        <v>119</v>
      </c>
      <c r="M519" s="74">
        <v>8794.7999999999993</v>
      </c>
      <c r="N519" s="32"/>
      <c r="O519" s="32">
        <f t="shared" si="130"/>
        <v>8794.7999999999993</v>
      </c>
      <c r="P519" s="74">
        <v>655.20000000000005</v>
      </c>
      <c r="Q519" s="32"/>
      <c r="R519" s="32"/>
      <c r="S519" s="33">
        <f t="shared" ref="S519:S582" si="131">(M519*17.5%)</f>
        <v>1539.0899999999997</v>
      </c>
      <c r="T519" s="32">
        <f t="shared" ref="T519:T582" si="132">M519*3%</f>
        <v>263.84399999999999</v>
      </c>
      <c r="U519" s="75">
        <f t="shared" ref="U519:U582" si="133">(M519+W519)*6%</f>
        <v>633.22559999999987</v>
      </c>
      <c r="V519" s="32">
        <f t="shared" ref="V519:V582" si="134">M519*2%</f>
        <v>175.89599999999999</v>
      </c>
      <c r="W519" s="74">
        <v>1758.96</v>
      </c>
      <c r="X519" s="74">
        <v>316.8</v>
      </c>
      <c r="Y519" s="74">
        <v>45.6</v>
      </c>
      <c r="Z519" s="74">
        <v>540.72</v>
      </c>
      <c r="AA519" s="74">
        <v>0</v>
      </c>
      <c r="AB519" s="74">
        <v>0</v>
      </c>
      <c r="AC519" s="74">
        <v>0</v>
      </c>
      <c r="AD519" s="74">
        <v>0</v>
      </c>
      <c r="AE519" s="32">
        <v>0</v>
      </c>
      <c r="AF519" s="32">
        <f t="shared" ref="AF519:AF582" si="135">M519*1.7%</f>
        <v>149.51159999999999</v>
      </c>
      <c r="AG519" s="32">
        <f t="shared" si="128"/>
        <v>3869.7119999999995</v>
      </c>
      <c r="AH519" s="32">
        <f t="shared" ref="AH519:AH582" si="136">(M519+W519+X519)/30*24</f>
        <v>8696.4479999999985</v>
      </c>
      <c r="AI519" s="32">
        <f t="shared" ref="AI519:AI582" si="137">(M519+W519+X519)/30*50</f>
        <v>18117.599999999995</v>
      </c>
      <c r="AJ519" s="32">
        <v>4397.3999999999996</v>
      </c>
      <c r="AK519" s="32">
        <f t="shared" ref="AK519:AK582" si="138">(M519/30)*15</f>
        <v>4397.3999999999996</v>
      </c>
      <c r="AL519" s="32">
        <v>876.2</v>
      </c>
      <c r="AM519" s="32">
        <f t="shared" ref="AM519:AM582" si="139">(M519+W519+X519)/30*3</f>
        <v>1087.0559999999998</v>
      </c>
      <c r="AN519" s="32">
        <f t="shared" ref="AN519:AN582" si="140">(M519+W519+X519)/30*5</f>
        <v>1811.7599999999995</v>
      </c>
      <c r="AO519" s="32">
        <f t="shared" ref="AO519:AO582" si="141">(M519+W519+X519)/30*15</f>
        <v>5435.2799999999988</v>
      </c>
      <c r="AP519" s="32">
        <f t="shared" ref="AP519:AP582" si="142">(M519+W519+X519)/30*9</f>
        <v>3261.1679999999992</v>
      </c>
      <c r="AQ519" s="32">
        <v>3580.6</v>
      </c>
      <c r="AR519" s="32">
        <f>(M519+W519+X519)/30*20</f>
        <v>7247.0399999999981</v>
      </c>
      <c r="AS519" s="74"/>
      <c r="AT519" s="32"/>
      <c r="AU519" s="32"/>
      <c r="AV519" s="32"/>
      <c r="AW519" s="32"/>
      <c r="AX519" s="32"/>
      <c r="AY519" s="76">
        <f t="shared" si="127"/>
        <v>241261.43039999995</v>
      </c>
      <c r="AZ519" s="78"/>
      <c r="BA519" s="7"/>
      <c r="BB519" s="7"/>
    </row>
    <row r="520" spans="1:54" s="59" customFormat="1" x14ac:dyDescent="0.2">
      <c r="A520" s="24">
        <f t="shared" si="129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72">
        <v>39860</v>
      </c>
      <c r="G520" s="24"/>
      <c r="H520" s="71">
        <v>16</v>
      </c>
      <c r="I520" s="24" t="s">
        <v>102</v>
      </c>
      <c r="J520" s="70" t="s">
        <v>103</v>
      </c>
      <c r="K520" s="73" t="s">
        <v>70</v>
      </c>
      <c r="L520" s="70" t="s">
        <v>119</v>
      </c>
      <c r="M520" s="74">
        <v>5863.2</v>
      </c>
      <c r="N520" s="32"/>
      <c r="O520" s="32">
        <f t="shared" si="130"/>
        <v>5863.2</v>
      </c>
      <c r="P520" s="74">
        <v>436.8</v>
      </c>
      <c r="Q520" s="32"/>
      <c r="R520" s="32"/>
      <c r="S520" s="33">
        <f t="shared" si="131"/>
        <v>1026.06</v>
      </c>
      <c r="T520" s="32">
        <f t="shared" si="132"/>
        <v>175.89599999999999</v>
      </c>
      <c r="U520" s="75">
        <f t="shared" si="133"/>
        <v>422.15039999999999</v>
      </c>
      <c r="V520" s="32">
        <f t="shared" si="134"/>
        <v>117.264</v>
      </c>
      <c r="W520" s="74">
        <v>1172.6400000000001</v>
      </c>
      <c r="X520" s="74">
        <v>211.2</v>
      </c>
      <c r="Y520" s="74">
        <v>30.4</v>
      </c>
      <c r="Z520" s="74">
        <v>360.48</v>
      </c>
      <c r="AA520" s="74">
        <v>0</v>
      </c>
      <c r="AB520" s="74">
        <v>0</v>
      </c>
      <c r="AC520" s="74">
        <v>0</v>
      </c>
      <c r="AD520" s="74">
        <v>0</v>
      </c>
      <c r="AE520" s="32">
        <v>0</v>
      </c>
      <c r="AF520" s="32">
        <f t="shared" si="135"/>
        <v>99.674400000000006</v>
      </c>
      <c r="AG520" s="32">
        <f t="shared" si="128"/>
        <v>2579.808</v>
      </c>
      <c r="AH520" s="32">
        <f t="shared" si="136"/>
        <v>5797.6320000000005</v>
      </c>
      <c r="AI520" s="32">
        <f t="shared" si="137"/>
        <v>12078.400000000001</v>
      </c>
      <c r="AJ520" s="32">
        <v>2931.6</v>
      </c>
      <c r="AK520" s="32">
        <f t="shared" si="138"/>
        <v>2931.6</v>
      </c>
      <c r="AL520" s="32">
        <v>876.2</v>
      </c>
      <c r="AM520" s="32">
        <f t="shared" si="139"/>
        <v>724.70400000000006</v>
      </c>
      <c r="AN520" s="32">
        <f t="shared" si="140"/>
        <v>1207.8400000000001</v>
      </c>
      <c r="AO520" s="32">
        <f t="shared" si="141"/>
        <v>3623.52</v>
      </c>
      <c r="AP520" s="32">
        <f t="shared" si="142"/>
        <v>2174.1120000000001</v>
      </c>
      <c r="AQ520" s="32">
        <v>2614.85</v>
      </c>
      <c r="AR520" s="32">
        <f>(M520+W520+X520)/30*20</f>
        <v>4831.3600000000006</v>
      </c>
      <c r="AS520" s="74"/>
      <c r="AT520" s="32"/>
      <c r="AU520" s="32"/>
      <c r="AV520" s="32"/>
      <c r="AW520" s="32"/>
      <c r="AX520" s="32"/>
      <c r="AY520" s="76">
        <f t="shared" ref="AY520:AY583" si="143">(O520+P520+Q520+R520+S520+T520+U520+V520+W520+X520+Y520+Z520+AA520+AB520+AC520+AD520+AE520+AF520)*12+(AG520+AH520+AI520+AJ520+AK520+AL520+AM520+AN520+AO520+AP520+AQ520+AR520+AS520+AT520+AU520+AV520+AW520+AX520)</f>
        <v>161360.80359999998</v>
      </c>
      <c r="AZ520" s="78"/>
      <c r="BA520" s="7"/>
      <c r="BB520" s="7"/>
    </row>
    <row r="521" spans="1:54" s="59" customFormat="1" x14ac:dyDescent="0.2">
      <c r="A521" s="24">
        <f t="shared" si="129"/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72">
        <v>40770</v>
      </c>
      <c r="G521" s="24"/>
      <c r="H521" s="71">
        <v>15</v>
      </c>
      <c r="I521" s="24" t="s">
        <v>102</v>
      </c>
      <c r="J521" s="70" t="s">
        <v>103</v>
      </c>
      <c r="K521" s="73" t="s">
        <v>70</v>
      </c>
      <c r="L521" s="70" t="s">
        <v>119</v>
      </c>
      <c r="M521" s="74">
        <v>5496.9</v>
      </c>
      <c r="N521" s="32"/>
      <c r="O521" s="32">
        <f t="shared" si="130"/>
        <v>5496.9</v>
      </c>
      <c r="P521" s="74">
        <v>409.5</v>
      </c>
      <c r="Q521" s="32"/>
      <c r="R521" s="32"/>
      <c r="S521" s="33">
        <f t="shared" si="131"/>
        <v>961.95749999999987</v>
      </c>
      <c r="T521" s="32">
        <f t="shared" si="132"/>
        <v>164.90699999999998</v>
      </c>
      <c r="U521" s="75">
        <f t="shared" si="133"/>
        <v>382.58399999999995</v>
      </c>
      <c r="V521" s="32">
        <f t="shared" si="134"/>
        <v>109.93799999999999</v>
      </c>
      <c r="W521" s="74">
        <v>879.5</v>
      </c>
      <c r="X521" s="74">
        <v>198</v>
      </c>
      <c r="Y521" s="74">
        <v>28.5</v>
      </c>
      <c r="Z521" s="74">
        <v>337.96</v>
      </c>
      <c r="AA521" s="74">
        <v>0</v>
      </c>
      <c r="AB521" s="74">
        <v>0</v>
      </c>
      <c r="AC521" s="74">
        <v>0</v>
      </c>
      <c r="AD521" s="74">
        <v>0</v>
      </c>
      <c r="AE521" s="32">
        <v>0</v>
      </c>
      <c r="AF521" s="32">
        <f t="shared" si="135"/>
        <v>93.447299999999998</v>
      </c>
      <c r="AG521" s="32">
        <f t="shared" ref="AG521:AG584" si="144">(M521*4%)*11</f>
        <v>2418.6359999999995</v>
      </c>
      <c r="AH521" s="32">
        <f t="shared" si="136"/>
        <v>5259.5199999999995</v>
      </c>
      <c r="AI521" s="32">
        <f t="shared" si="137"/>
        <v>10957.333333333332</v>
      </c>
      <c r="AJ521" s="32">
        <v>2748.45</v>
      </c>
      <c r="AK521" s="32">
        <f t="shared" si="138"/>
        <v>2748.45</v>
      </c>
      <c r="AL521" s="32">
        <v>876.2</v>
      </c>
      <c r="AM521" s="32">
        <f t="shared" si="139"/>
        <v>657.43999999999994</v>
      </c>
      <c r="AN521" s="32">
        <f t="shared" si="140"/>
        <v>1095.7333333333331</v>
      </c>
      <c r="AO521" s="32">
        <f t="shared" si="141"/>
        <v>3287.2</v>
      </c>
      <c r="AP521" s="32">
        <f t="shared" si="142"/>
        <v>1972.3199999999997</v>
      </c>
      <c r="AQ521" s="32">
        <v>2614.85</v>
      </c>
      <c r="AR521" s="32"/>
      <c r="AS521" s="74"/>
      <c r="AT521" s="32"/>
      <c r="AU521" s="32"/>
      <c r="AV521" s="32"/>
      <c r="AW521" s="32"/>
      <c r="AX521" s="32"/>
      <c r="AY521" s="76">
        <f t="shared" si="143"/>
        <v>143394.45826666662</v>
      </c>
      <c r="AZ521" s="78"/>
      <c r="BA521" s="7"/>
      <c r="BB521" s="7"/>
    </row>
    <row r="522" spans="1:54" s="59" customFormat="1" x14ac:dyDescent="0.2">
      <c r="A522" s="24">
        <f t="shared" ref="A522:A585" si="145">A521+1</f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72">
        <v>43696</v>
      </c>
      <c r="G522" s="24"/>
      <c r="H522" s="71">
        <v>6</v>
      </c>
      <c r="I522" s="24" t="s">
        <v>102</v>
      </c>
      <c r="J522" s="70" t="s">
        <v>103</v>
      </c>
      <c r="K522" s="73" t="s">
        <v>70</v>
      </c>
      <c r="L522" s="70" t="s">
        <v>119</v>
      </c>
      <c r="M522" s="74">
        <v>2198.6999999999998</v>
      </c>
      <c r="N522" s="32"/>
      <c r="O522" s="32">
        <f t="shared" si="130"/>
        <v>2198.6999999999998</v>
      </c>
      <c r="P522" s="74">
        <v>163.80000000000001</v>
      </c>
      <c r="Q522" s="32"/>
      <c r="R522" s="32"/>
      <c r="S522" s="33">
        <f t="shared" si="131"/>
        <v>384.77249999999992</v>
      </c>
      <c r="T522" s="32">
        <f t="shared" si="132"/>
        <v>65.960999999999999</v>
      </c>
      <c r="U522" s="75">
        <f t="shared" si="133"/>
        <v>131.922</v>
      </c>
      <c r="V522" s="32">
        <f t="shared" si="134"/>
        <v>43.973999999999997</v>
      </c>
      <c r="W522" s="74">
        <v>0</v>
      </c>
      <c r="X522" s="74">
        <v>79.2</v>
      </c>
      <c r="Y522" s="74">
        <v>11.4</v>
      </c>
      <c r="Z522" s="74">
        <v>135.18</v>
      </c>
      <c r="AA522" s="74">
        <v>0</v>
      </c>
      <c r="AB522" s="74">
        <v>0</v>
      </c>
      <c r="AC522" s="74">
        <v>0</v>
      </c>
      <c r="AD522" s="74">
        <v>0</v>
      </c>
      <c r="AE522" s="32">
        <v>0</v>
      </c>
      <c r="AF522" s="32">
        <f t="shared" si="135"/>
        <v>37.377899999999997</v>
      </c>
      <c r="AG522" s="32">
        <f t="shared" si="144"/>
        <v>967.42799999999988</v>
      </c>
      <c r="AH522" s="32">
        <f t="shared" si="136"/>
        <v>1822.3199999999997</v>
      </c>
      <c r="AI522" s="32">
        <f t="shared" si="137"/>
        <v>3796.4999999999995</v>
      </c>
      <c r="AJ522" s="32">
        <v>122.15</v>
      </c>
      <c r="AK522" s="32">
        <f t="shared" si="138"/>
        <v>1099.3499999999999</v>
      </c>
      <c r="AL522" s="32">
        <v>876.2</v>
      </c>
      <c r="AM522" s="32">
        <f t="shared" si="139"/>
        <v>227.78999999999996</v>
      </c>
      <c r="AN522" s="32">
        <f t="shared" si="140"/>
        <v>379.65</v>
      </c>
      <c r="AO522" s="32">
        <f t="shared" si="141"/>
        <v>1138.9499999999998</v>
      </c>
      <c r="AP522" s="32">
        <f t="shared" si="142"/>
        <v>683.36999999999989</v>
      </c>
      <c r="AQ522" s="32">
        <v>2614.85</v>
      </c>
      <c r="AR522" s="32"/>
      <c r="AS522" s="74"/>
      <c r="AT522" s="32"/>
      <c r="AU522" s="32"/>
      <c r="AV522" s="32"/>
      <c r="AW522" s="32"/>
      <c r="AX522" s="32"/>
      <c r="AY522" s="76">
        <f t="shared" si="143"/>
        <v>52756.006799999996</v>
      </c>
      <c r="AZ522" s="78"/>
      <c r="BA522" s="7"/>
      <c r="BB522" s="7"/>
    </row>
    <row r="523" spans="1:54" s="59" customFormat="1" x14ac:dyDescent="0.2">
      <c r="A523" s="24">
        <f t="shared" si="145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72">
        <v>36770</v>
      </c>
      <c r="G523" s="24"/>
      <c r="H523" s="71">
        <v>20</v>
      </c>
      <c r="I523" s="24" t="s">
        <v>102</v>
      </c>
      <c r="J523" s="70" t="s">
        <v>103</v>
      </c>
      <c r="K523" s="73" t="s">
        <v>71</v>
      </c>
      <c r="L523" s="70" t="s">
        <v>120</v>
      </c>
      <c r="M523" s="74">
        <v>8843.1</v>
      </c>
      <c r="N523" s="32"/>
      <c r="O523" s="32">
        <f t="shared" si="130"/>
        <v>8843.1</v>
      </c>
      <c r="P523" s="74">
        <v>546</v>
      </c>
      <c r="Q523" s="32"/>
      <c r="R523" s="32"/>
      <c r="S523" s="33">
        <f t="shared" si="131"/>
        <v>1547.5425</v>
      </c>
      <c r="T523" s="32">
        <f t="shared" si="132"/>
        <v>265.29300000000001</v>
      </c>
      <c r="U523" s="75">
        <f t="shared" si="133"/>
        <v>732.2088</v>
      </c>
      <c r="V523" s="32">
        <f t="shared" si="134"/>
        <v>176.86200000000002</v>
      </c>
      <c r="W523" s="74">
        <v>3360.38</v>
      </c>
      <c r="X523" s="74">
        <v>327</v>
      </c>
      <c r="Y523" s="74">
        <v>47</v>
      </c>
      <c r="Z523" s="74">
        <v>65.599999999999994</v>
      </c>
      <c r="AA523" s="74">
        <v>0</v>
      </c>
      <c r="AB523" s="74">
        <v>0</v>
      </c>
      <c r="AC523" s="74">
        <v>0</v>
      </c>
      <c r="AD523" s="74">
        <v>0</v>
      </c>
      <c r="AE523" s="32">
        <v>0</v>
      </c>
      <c r="AF523" s="32">
        <f t="shared" si="135"/>
        <v>150.33270000000002</v>
      </c>
      <c r="AG523" s="32">
        <f t="shared" si="144"/>
        <v>3890.9640000000004</v>
      </c>
      <c r="AH523" s="32">
        <f t="shared" si="136"/>
        <v>10024.384</v>
      </c>
      <c r="AI523" s="32">
        <f t="shared" si="137"/>
        <v>20884.133333333331</v>
      </c>
      <c r="AJ523" s="32">
        <v>4421.55</v>
      </c>
      <c r="AK523" s="32">
        <f t="shared" si="138"/>
        <v>4421.55</v>
      </c>
      <c r="AL523" s="32">
        <v>876.2</v>
      </c>
      <c r="AM523" s="32">
        <f t="shared" si="139"/>
        <v>1253.048</v>
      </c>
      <c r="AN523" s="32">
        <f t="shared" si="140"/>
        <v>2088.4133333333334</v>
      </c>
      <c r="AO523" s="32">
        <f t="shared" si="141"/>
        <v>6265.24</v>
      </c>
      <c r="AP523" s="32">
        <f t="shared" si="142"/>
        <v>3759.1439999999998</v>
      </c>
      <c r="AQ523" s="32">
        <v>3580.6</v>
      </c>
      <c r="AR523" s="32"/>
      <c r="AS523" s="74"/>
      <c r="AT523" s="32"/>
      <c r="AU523" s="32"/>
      <c r="AV523" s="32"/>
      <c r="AW523" s="32"/>
      <c r="AX523" s="32"/>
      <c r="AY523" s="76">
        <f t="shared" si="143"/>
        <v>254201.05466666663</v>
      </c>
      <c r="AZ523" s="78"/>
      <c r="BA523" s="7"/>
      <c r="BB523" s="7"/>
    </row>
    <row r="524" spans="1:54" s="59" customFormat="1" x14ac:dyDescent="0.2">
      <c r="A524" s="24">
        <f t="shared" si="145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72">
        <v>36770</v>
      </c>
      <c r="G524" s="24"/>
      <c r="H524" s="71">
        <v>30</v>
      </c>
      <c r="I524" s="24" t="s">
        <v>102</v>
      </c>
      <c r="J524" s="70" t="s">
        <v>137</v>
      </c>
      <c r="K524" s="73" t="s">
        <v>71</v>
      </c>
      <c r="L524" s="70" t="s">
        <v>120</v>
      </c>
      <c r="M524" s="74">
        <v>14149.8</v>
      </c>
      <c r="N524" s="32"/>
      <c r="O524" s="32">
        <f t="shared" si="130"/>
        <v>14149.8</v>
      </c>
      <c r="P524" s="74">
        <v>1364</v>
      </c>
      <c r="Q524" s="32"/>
      <c r="R524" s="32"/>
      <c r="S524" s="33">
        <f t="shared" si="131"/>
        <v>2476.2149999999997</v>
      </c>
      <c r="T524" s="32">
        <f t="shared" si="132"/>
        <v>424.49399999999997</v>
      </c>
      <c r="U524" s="75">
        <f t="shared" si="133"/>
        <v>1171.6032</v>
      </c>
      <c r="V524" s="32">
        <f t="shared" si="134"/>
        <v>282.99599999999998</v>
      </c>
      <c r="W524" s="74">
        <v>5376.92</v>
      </c>
      <c r="X524" s="74">
        <v>512.4</v>
      </c>
      <c r="Y524" s="74">
        <v>70.16</v>
      </c>
      <c r="Z524" s="74">
        <v>98.4</v>
      </c>
      <c r="AA524" s="74">
        <v>0</v>
      </c>
      <c r="AB524" s="74">
        <v>0</v>
      </c>
      <c r="AC524" s="74">
        <v>0</v>
      </c>
      <c r="AD524" s="74">
        <v>0</v>
      </c>
      <c r="AE524" s="32">
        <v>0</v>
      </c>
      <c r="AF524" s="32">
        <f t="shared" si="135"/>
        <v>240.54660000000001</v>
      </c>
      <c r="AG524" s="32">
        <f t="shared" si="144"/>
        <v>6225.9119999999994</v>
      </c>
      <c r="AH524" s="32">
        <f t="shared" si="136"/>
        <v>16031.296000000002</v>
      </c>
      <c r="AI524" s="32">
        <f t="shared" si="137"/>
        <v>33398.533333333333</v>
      </c>
      <c r="AJ524" s="32">
        <v>7074.9</v>
      </c>
      <c r="AK524" s="32">
        <f t="shared" si="138"/>
        <v>7074.9</v>
      </c>
      <c r="AL524" s="32">
        <v>876.2</v>
      </c>
      <c r="AM524" s="32">
        <f t="shared" si="139"/>
        <v>2003.9120000000003</v>
      </c>
      <c r="AN524" s="32">
        <f t="shared" si="140"/>
        <v>3339.8533333333335</v>
      </c>
      <c r="AO524" s="32">
        <f t="shared" si="141"/>
        <v>10019.560000000001</v>
      </c>
      <c r="AP524" s="32">
        <f t="shared" si="142"/>
        <v>6011.7360000000008</v>
      </c>
      <c r="AQ524" s="32">
        <v>3580.6</v>
      </c>
      <c r="AR524" s="32"/>
      <c r="AS524" s="74"/>
      <c r="AT524" s="32"/>
      <c r="AU524" s="32"/>
      <c r="AV524" s="32"/>
      <c r="AW524" s="32"/>
      <c r="AX524" s="32"/>
      <c r="AY524" s="76">
        <f t="shared" si="143"/>
        <v>409647.82026666671</v>
      </c>
      <c r="AZ524" s="78"/>
      <c r="BA524" s="7"/>
      <c r="BB524" s="7"/>
    </row>
    <row r="525" spans="1:54" s="59" customFormat="1" x14ac:dyDescent="0.2">
      <c r="A525" s="24">
        <f t="shared" si="145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72">
        <v>36785</v>
      </c>
      <c r="G525" s="24"/>
      <c r="H525" s="71">
        <v>40</v>
      </c>
      <c r="I525" s="24" t="s">
        <v>102</v>
      </c>
      <c r="J525" s="70" t="s">
        <v>135</v>
      </c>
      <c r="K525" s="73" t="s">
        <v>71</v>
      </c>
      <c r="L525" s="70" t="s">
        <v>120</v>
      </c>
      <c r="M525" s="74">
        <v>23628</v>
      </c>
      <c r="N525" s="32"/>
      <c r="O525" s="32">
        <f t="shared" si="130"/>
        <v>23628</v>
      </c>
      <c r="P525" s="74">
        <v>1364</v>
      </c>
      <c r="Q525" s="32"/>
      <c r="R525" s="32"/>
      <c r="S525" s="33">
        <f t="shared" si="131"/>
        <v>4134.8999999999996</v>
      </c>
      <c r="T525" s="32">
        <f t="shared" si="132"/>
        <v>708.83999999999992</v>
      </c>
      <c r="U525" s="75">
        <f t="shared" si="133"/>
        <v>1956.3983999999998</v>
      </c>
      <c r="V525" s="32">
        <f t="shared" si="134"/>
        <v>472.56</v>
      </c>
      <c r="W525" s="74">
        <v>8978.64</v>
      </c>
      <c r="X525" s="74">
        <v>804.46</v>
      </c>
      <c r="Y525" s="74">
        <v>115.74</v>
      </c>
      <c r="Z525" s="74">
        <v>131.19999999999999</v>
      </c>
      <c r="AA525" s="74">
        <v>0</v>
      </c>
      <c r="AB525" s="74">
        <v>0</v>
      </c>
      <c r="AC525" s="74">
        <v>0</v>
      </c>
      <c r="AD525" s="74">
        <v>0</v>
      </c>
      <c r="AE525" s="32">
        <v>0</v>
      </c>
      <c r="AF525" s="32">
        <f t="shared" si="135"/>
        <v>401.67600000000004</v>
      </c>
      <c r="AG525" s="32">
        <f t="shared" si="144"/>
        <v>10396.32</v>
      </c>
      <c r="AH525" s="32">
        <f t="shared" si="136"/>
        <v>26728.880000000001</v>
      </c>
      <c r="AI525" s="32">
        <f t="shared" si="137"/>
        <v>55685.166666666672</v>
      </c>
      <c r="AJ525" s="32">
        <v>11814</v>
      </c>
      <c r="AK525" s="32">
        <f t="shared" si="138"/>
        <v>11814</v>
      </c>
      <c r="AL525" s="32">
        <v>876.2</v>
      </c>
      <c r="AM525" s="32">
        <f t="shared" si="139"/>
        <v>3341.11</v>
      </c>
      <c r="AN525" s="32">
        <f t="shared" si="140"/>
        <v>5568.5166666666664</v>
      </c>
      <c r="AO525" s="32">
        <f t="shared" si="141"/>
        <v>16705.55</v>
      </c>
      <c r="AP525" s="32">
        <f t="shared" si="142"/>
        <v>10023.33</v>
      </c>
      <c r="AQ525" s="32">
        <v>6139.45</v>
      </c>
      <c r="AR525" s="32"/>
      <c r="AS525" s="74"/>
      <c r="AT525" s="32"/>
      <c r="AU525" s="32"/>
      <c r="AV525" s="32"/>
      <c r="AW525" s="32"/>
      <c r="AX525" s="32"/>
      <c r="AY525" s="76">
        <f t="shared" si="143"/>
        <v>671449.4961333333</v>
      </c>
      <c r="AZ525" s="78"/>
      <c r="BA525" s="7"/>
      <c r="BB525" s="7"/>
    </row>
    <row r="526" spans="1:54" s="59" customFormat="1" x14ac:dyDescent="0.2">
      <c r="A526" s="24">
        <f t="shared" si="145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72">
        <v>37123</v>
      </c>
      <c r="G526" s="24"/>
      <c r="H526" s="71">
        <v>39</v>
      </c>
      <c r="I526" s="24" t="s">
        <v>102</v>
      </c>
      <c r="J526" s="70" t="s">
        <v>138</v>
      </c>
      <c r="K526" s="73" t="s">
        <v>71</v>
      </c>
      <c r="L526" s="70" t="s">
        <v>120</v>
      </c>
      <c r="M526" s="74">
        <v>20399.400000000001</v>
      </c>
      <c r="N526" s="32"/>
      <c r="O526" s="32">
        <f t="shared" si="130"/>
        <v>20399.400000000001</v>
      </c>
      <c r="P526" s="74">
        <v>1336.7</v>
      </c>
      <c r="Q526" s="32"/>
      <c r="R526" s="32"/>
      <c r="S526" s="33">
        <f t="shared" si="131"/>
        <v>3569.895</v>
      </c>
      <c r="T526" s="32">
        <f t="shared" si="132"/>
        <v>611.98199999999997</v>
      </c>
      <c r="U526" s="75">
        <f t="shared" si="133"/>
        <v>1664.5907999999999</v>
      </c>
      <c r="V526" s="32">
        <f t="shared" si="134"/>
        <v>407.98800000000006</v>
      </c>
      <c r="W526" s="74">
        <v>7343.78</v>
      </c>
      <c r="X526" s="74">
        <v>721</v>
      </c>
      <c r="Y526" s="74">
        <v>99.3</v>
      </c>
      <c r="Z526" s="74">
        <v>127.92</v>
      </c>
      <c r="AA526" s="74">
        <v>0</v>
      </c>
      <c r="AB526" s="74">
        <v>0</v>
      </c>
      <c r="AC526" s="74">
        <v>0</v>
      </c>
      <c r="AD526" s="74">
        <v>0</v>
      </c>
      <c r="AE526" s="32">
        <v>0</v>
      </c>
      <c r="AF526" s="32">
        <f t="shared" si="135"/>
        <v>346.78980000000007</v>
      </c>
      <c r="AG526" s="32">
        <f t="shared" si="144"/>
        <v>8975.7360000000008</v>
      </c>
      <c r="AH526" s="32">
        <f t="shared" si="136"/>
        <v>22771.344000000001</v>
      </c>
      <c r="AI526" s="32">
        <f t="shared" si="137"/>
        <v>47440.3</v>
      </c>
      <c r="AJ526" s="32">
        <v>10199.700000000001</v>
      </c>
      <c r="AK526" s="32">
        <f t="shared" si="138"/>
        <v>10199.700000000001</v>
      </c>
      <c r="AL526" s="32">
        <v>876.2</v>
      </c>
      <c r="AM526" s="32">
        <f t="shared" si="139"/>
        <v>2846.4180000000001</v>
      </c>
      <c r="AN526" s="32">
        <f t="shared" si="140"/>
        <v>4744.0300000000007</v>
      </c>
      <c r="AO526" s="32">
        <f t="shared" si="141"/>
        <v>14232.09</v>
      </c>
      <c r="AP526" s="32">
        <f t="shared" si="142"/>
        <v>8539.2540000000008</v>
      </c>
      <c r="AQ526" s="32">
        <v>3580.6</v>
      </c>
      <c r="AR526" s="32"/>
      <c r="AS526" s="74"/>
      <c r="AT526" s="32"/>
      <c r="AU526" s="32"/>
      <c r="AV526" s="32"/>
      <c r="AW526" s="32"/>
      <c r="AX526" s="32"/>
      <c r="AY526" s="76">
        <f t="shared" si="143"/>
        <v>573957.5192000001</v>
      </c>
      <c r="AZ526" s="78"/>
      <c r="BA526" s="7"/>
      <c r="BB526" s="7"/>
    </row>
    <row r="527" spans="1:54" s="59" customFormat="1" x14ac:dyDescent="0.2">
      <c r="A527" s="24">
        <f t="shared" si="145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72">
        <v>37123</v>
      </c>
      <c r="G527" s="24"/>
      <c r="H527" s="71">
        <v>40</v>
      </c>
      <c r="I527" s="24" t="s">
        <v>102</v>
      </c>
      <c r="J527" s="70" t="s">
        <v>135</v>
      </c>
      <c r="K527" s="73" t="s">
        <v>71</v>
      </c>
      <c r="L527" s="70" t="s">
        <v>120</v>
      </c>
      <c r="M527" s="74">
        <v>23758.799999999999</v>
      </c>
      <c r="N527" s="32"/>
      <c r="O527" s="32">
        <f t="shared" si="130"/>
        <v>23758.799999999999</v>
      </c>
      <c r="P527" s="74">
        <v>1364</v>
      </c>
      <c r="Q527" s="32"/>
      <c r="R527" s="32"/>
      <c r="S527" s="33">
        <f t="shared" si="131"/>
        <v>4157.79</v>
      </c>
      <c r="T527" s="32">
        <f t="shared" si="132"/>
        <v>712.7639999999999</v>
      </c>
      <c r="U527" s="75">
        <f t="shared" si="133"/>
        <v>1938.7175999999999</v>
      </c>
      <c r="V527" s="32">
        <f t="shared" si="134"/>
        <v>475.17599999999999</v>
      </c>
      <c r="W527" s="74">
        <v>8553.16</v>
      </c>
      <c r="X527" s="74">
        <v>809.16</v>
      </c>
      <c r="Y527" s="74">
        <v>116.4</v>
      </c>
      <c r="Z527" s="74">
        <v>131.19999999999999</v>
      </c>
      <c r="AA527" s="74">
        <v>0</v>
      </c>
      <c r="AB527" s="74">
        <v>0</v>
      </c>
      <c r="AC527" s="74">
        <v>0</v>
      </c>
      <c r="AD527" s="74">
        <v>0</v>
      </c>
      <c r="AE527" s="32">
        <v>0</v>
      </c>
      <c r="AF527" s="32">
        <f t="shared" si="135"/>
        <v>403.89960000000002</v>
      </c>
      <c r="AG527" s="32">
        <f t="shared" si="144"/>
        <v>10453.871999999999</v>
      </c>
      <c r="AH527" s="32">
        <f t="shared" si="136"/>
        <v>26496.896000000001</v>
      </c>
      <c r="AI527" s="32">
        <f t="shared" si="137"/>
        <v>55201.866666666669</v>
      </c>
      <c r="AJ527" s="32">
        <v>11879.4</v>
      </c>
      <c r="AK527" s="32">
        <f t="shared" si="138"/>
        <v>11879.4</v>
      </c>
      <c r="AL527" s="32">
        <v>876.2</v>
      </c>
      <c r="AM527" s="32">
        <f t="shared" si="139"/>
        <v>3312.1120000000001</v>
      </c>
      <c r="AN527" s="32">
        <f t="shared" si="140"/>
        <v>5520.1866666666674</v>
      </c>
      <c r="AO527" s="32">
        <f t="shared" si="141"/>
        <v>16560.560000000001</v>
      </c>
      <c r="AP527" s="32">
        <f t="shared" si="142"/>
        <v>9936.3360000000011</v>
      </c>
      <c r="AQ527" s="32">
        <v>6139.45</v>
      </c>
      <c r="AR527" s="32"/>
      <c r="AS527" s="74"/>
      <c r="AT527" s="32"/>
      <c r="AU527" s="32"/>
      <c r="AV527" s="32"/>
      <c r="AW527" s="32"/>
      <c r="AX527" s="32"/>
      <c r="AY527" s="76">
        <f t="shared" si="143"/>
        <v>667309.08573333337</v>
      </c>
      <c r="AZ527" s="78"/>
      <c r="BA527" s="7"/>
      <c r="BB527" s="7"/>
    </row>
    <row r="528" spans="1:54" s="59" customFormat="1" x14ac:dyDescent="0.2">
      <c r="A528" s="24">
        <f t="shared" si="145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72">
        <v>37123</v>
      </c>
      <c r="G528" s="24"/>
      <c r="H528" s="71">
        <v>40</v>
      </c>
      <c r="I528" s="24" t="s">
        <v>102</v>
      </c>
      <c r="J528" s="70" t="s">
        <v>134</v>
      </c>
      <c r="K528" s="73" t="s">
        <v>71</v>
      </c>
      <c r="L528" s="70" t="s">
        <v>120</v>
      </c>
      <c r="M528" s="74">
        <v>26044.5</v>
      </c>
      <c r="N528" s="32"/>
      <c r="O528" s="32">
        <f t="shared" si="130"/>
        <v>26044.5</v>
      </c>
      <c r="P528" s="74">
        <v>1637</v>
      </c>
      <c r="Q528" s="32"/>
      <c r="R528" s="32"/>
      <c r="S528" s="33">
        <f t="shared" si="131"/>
        <v>4557.7874999999995</v>
      </c>
      <c r="T528" s="32">
        <f t="shared" si="132"/>
        <v>781.33499999999992</v>
      </c>
      <c r="U528" s="75">
        <f t="shared" si="133"/>
        <v>2125.2312000000002</v>
      </c>
      <c r="V528" s="32">
        <f t="shared" si="134"/>
        <v>520.89</v>
      </c>
      <c r="W528" s="74">
        <v>9376.02</v>
      </c>
      <c r="X528" s="74">
        <v>900.2</v>
      </c>
      <c r="Y528" s="74">
        <v>133.86000000000001</v>
      </c>
      <c r="Z528" s="74">
        <v>131.19999999999999</v>
      </c>
      <c r="AA528" s="74">
        <v>0</v>
      </c>
      <c r="AB528" s="74">
        <v>0</v>
      </c>
      <c r="AC528" s="74">
        <v>0</v>
      </c>
      <c r="AD528" s="74">
        <v>0</v>
      </c>
      <c r="AE528" s="32">
        <v>0</v>
      </c>
      <c r="AF528" s="32">
        <f t="shared" si="135"/>
        <v>442.75650000000002</v>
      </c>
      <c r="AG528" s="32">
        <f t="shared" si="144"/>
        <v>11459.58</v>
      </c>
      <c r="AH528" s="32">
        <f t="shared" si="136"/>
        <v>29056.576000000001</v>
      </c>
      <c r="AI528" s="32">
        <f t="shared" si="137"/>
        <v>60534.533333333333</v>
      </c>
      <c r="AJ528" s="32">
        <v>13022.25</v>
      </c>
      <c r="AK528" s="32">
        <f t="shared" si="138"/>
        <v>13022.25</v>
      </c>
      <c r="AL528" s="32">
        <v>876.2</v>
      </c>
      <c r="AM528" s="32">
        <f t="shared" si="139"/>
        <v>3632.0720000000001</v>
      </c>
      <c r="AN528" s="32">
        <f t="shared" si="140"/>
        <v>6053.4533333333329</v>
      </c>
      <c r="AO528" s="32">
        <f t="shared" si="141"/>
        <v>18160.36</v>
      </c>
      <c r="AP528" s="32">
        <f t="shared" si="142"/>
        <v>10896.216</v>
      </c>
      <c r="AQ528" s="32">
        <v>6139.45</v>
      </c>
      <c r="AR528" s="32"/>
      <c r="AS528" s="74"/>
      <c r="AT528" s="32"/>
      <c r="AU528" s="32"/>
      <c r="AV528" s="32"/>
      <c r="AW528" s="32"/>
      <c r="AX528" s="32"/>
      <c r="AY528" s="76">
        <f t="shared" si="143"/>
        <v>732662.3030666667</v>
      </c>
      <c r="AZ528" s="78"/>
      <c r="BA528" s="7"/>
      <c r="BB528" s="7"/>
    </row>
    <row r="529" spans="1:54" s="59" customFormat="1" x14ac:dyDescent="0.2">
      <c r="A529" s="24">
        <f t="shared" si="145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72">
        <v>37298</v>
      </c>
      <c r="G529" s="24"/>
      <c r="H529" s="71">
        <v>29</v>
      </c>
      <c r="I529" s="24" t="s">
        <v>102</v>
      </c>
      <c r="J529" s="70" t="s">
        <v>139</v>
      </c>
      <c r="K529" s="73" t="s">
        <v>71</v>
      </c>
      <c r="L529" s="70" t="s">
        <v>120</v>
      </c>
      <c r="M529" s="74">
        <v>15412.8</v>
      </c>
      <c r="N529" s="32"/>
      <c r="O529" s="32">
        <f t="shared" si="130"/>
        <v>15412.8</v>
      </c>
      <c r="P529" s="74">
        <v>1336.7</v>
      </c>
      <c r="Q529" s="32"/>
      <c r="R529" s="32"/>
      <c r="S529" s="33">
        <f t="shared" si="131"/>
        <v>2697.24</v>
      </c>
      <c r="T529" s="32">
        <f t="shared" si="132"/>
        <v>462.38399999999996</v>
      </c>
      <c r="U529" s="75">
        <f t="shared" si="133"/>
        <v>1239.1895999999999</v>
      </c>
      <c r="V529" s="32">
        <f t="shared" si="134"/>
        <v>308.25599999999997</v>
      </c>
      <c r="W529" s="74">
        <v>5240.3599999999997</v>
      </c>
      <c r="X529" s="74">
        <v>536.9</v>
      </c>
      <c r="Y529" s="74">
        <v>75.3</v>
      </c>
      <c r="Z529" s="74">
        <v>95.12</v>
      </c>
      <c r="AA529" s="74">
        <v>0</v>
      </c>
      <c r="AB529" s="74">
        <v>0</v>
      </c>
      <c r="AC529" s="74">
        <v>0</v>
      </c>
      <c r="AD529" s="74">
        <v>0</v>
      </c>
      <c r="AE529" s="32">
        <v>0</v>
      </c>
      <c r="AF529" s="32">
        <f t="shared" si="135"/>
        <v>262.01760000000002</v>
      </c>
      <c r="AG529" s="32">
        <f t="shared" si="144"/>
        <v>6781.6319999999996</v>
      </c>
      <c r="AH529" s="32">
        <f t="shared" si="136"/>
        <v>16952.047999999999</v>
      </c>
      <c r="AI529" s="32">
        <f t="shared" si="137"/>
        <v>35316.766666666663</v>
      </c>
      <c r="AJ529" s="32">
        <v>7706.4</v>
      </c>
      <c r="AK529" s="32">
        <f t="shared" si="138"/>
        <v>7706.4</v>
      </c>
      <c r="AL529" s="32">
        <v>876.2</v>
      </c>
      <c r="AM529" s="32">
        <f t="shared" si="139"/>
        <v>2119.0059999999999</v>
      </c>
      <c r="AN529" s="32">
        <f t="shared" si="140"/>
        <v>3531.6766666666667</v>
      </c>
      <c r="AO529" s="32">
        <f t="shared" si="141"/>
        <v>10595.03</v>
      </c>
      <c r="AP529" s="32">
        <f t="shared" si="142"/>
        <v>6357.018</v>
      </c>
      <c r="AQ529" s="32">
        <v>3580.6</v>
      </c>
      <c r="AR529" s="32"/>
      <c r="AS529" s="74"/>
      <c r="AT529" s="32"/>
      <c r="AU529" s="32"/>
      <c r="AV529" s="32"/>
      <c r="AW529" s="32"/>
      <c r="AX529" s="32"/>
      <c r="AY529" s="76">
        <f t="shared" si="143"/>
        <v>433517.9837333333</v>
      </c>
      <c r="AZ529" s="78"/>
      <c r="BA529" s="7"/>
      <c r="BB529" s="7"/>
    </row>
    <row r="530" spans="1:54" s="59" customFormat="1" x14ac:dyDescent="0.2">
      <c r="A530" s="24">
        <f t="shared" si="145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72">
        <v>37469</v>
      </c>
      <c r="G530" s="24"/>
      <c r="H530" s="71">
        <v>39</v>
      </c>
      <c r="I530" s="24" t="s">
        <v>102</v>
      </c>
      <c r="J530" s="70" t="s">
        <v>138</v>
      </c>
      <c r="K530" s="73" t="s">
        <v>71</v>
      </c>
      <c r="L530" s="70" t="s">
        <v>120</v>
      </c>
      <c r="M530" s="74">
        <v>20582.099999999999</v>
      </c>
      <c r="N530" s="32"/>
      <c r="O530" s="32">
        <f t="shared" si="130"/>
        <v>20582.099999999999</v>
      </c>
      <c r="P530" s="74">
        <v>1336.7</v>
      </c>
      <c r="Q530" s="32"/>
      <c r="R530" s="32"/>
      <c r="S530" s="33">
        <f t="shared" si="131"/>
        <v>3601.8674999999994</v>
      </c>
      <c r="T530" s="32">
        <f t="shared" si="132"/>
        <v>617.46299999999997</v>
      </c>
      <c r="U530" s="75">
        <f t="shared" si="133"/>
        <v>1654.8011999999997</v>
      </c>
      <c r="V530" s="32">
        <f t="shared" si="134"/>
        <v>411.642</v>
      </c>
      <c r="W530" s="74">
        <v>6997.92</v>
      </c>
      <c r="X530" s="74">
        <v>723.7</v>
      </c>
      <c r="Y530" s="74">
        <v>100.06</v>
      </c>
      <c r="Z530" s="74">
        <v>127.92</v>
      </c>
      <c r="AA530" s="74">
        <v>0</v>
      </c>
      <c r="AB530" s="74">
        <v>0</v>
      </c>
      <c r="AC530" s="74">
        <v>0</v>
      </c>
      <c r="AD530" s="74">
        <v>0</v>
      </c>
      <c r="AE530" s="32">
        <v>0</v>
      </c>
      <c r="AF530" s="32">
        <f t="shared" si="135"/>
        <v>349.89569999999998</v>
      </c>
      <c r="AG530" s="32">
        <f t="shared" si="144"/>
        <v>9056.1239999999998</v>
      </c>
      <c r="AH530" s="32">
        <f t="shared" si="136"/>
        <v>22642.975999999999</v>
      </c>
      <c r="AI530" s="32">
        <f t="shared" si="137"/>
        <v>47172.866666666661</v>
      </c>
      <c r="AJ530" s="32">
        <v>10291.049999999999</v>
      </c>
      <c r="AK530" s="32">
        <f t="shared" si="138"/>
        <v>10291.049999999999</v>
      </c>
      <c r="AL530" s="32">
        <v>876.2</v>
      </c>
      <c r="AM530" s="32">
        <f t="shared" si="139"/>
        <v>2830.3719999999998</v>
      </c>
      <c r="AN530" s="32">
        <f t="shared" si="140"/>
        <v>4717.2866666666669</v>
      </c>
      <c r="AO530" s="32">
        <f t="shared" si="141"/>
        <v>14151.859999999999</v>
      </c>
      <c r="AP530" s="32">
        <f t="shared" si="142"/>
        <v>8491.116</v>
      </c>
      <c r="AQ530" s="32">
        <v>3580.6</v>
      </c>
      <c r="AR530" s="32"/>
      <c r="AS530" s="74"/>
      <c r="AT530" s="32"/>
      <c r="AU530" s="32"/>
      <c r="AV530" s="32"/>
      <c r="AW530" s="32"/>
      <c r="AX530" s="32"/>
      <c r="AY530" s="76">
        <f t="shared" si="143"/>
        <v>572150.33413333329</v>
      </c>
      <c r="AZ530" s="78"/>
      <c r="BA530" s="7"/>
      <c r="BB530" s="7"/>
    </row>
    <row r="531" spans="1:54" s="59" customFormat="1" x14ac:dyDescent="0.2">
      <c r="A531" s="24">
        <f t="shared" si="145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72">
        <v>37469</v>
      </c>
      <c r="G531" s="24"/>
      <c r="H531" s="71">
        <v>40</v>
      </c>
      <c r="I531" s="24" t="s">
        <v>102</v>
      </c>
      <c r="J531" s="70" t="s">
        <v>139</v>
      </c>
      <c r="K531" s="73" t="s">
        <v>71</v>
      </c>
      <c r="L531" s="70" t="s">
        <v>120</v>
      </c>
      <c r="M531" s="74">
        <v>20520</v>
      </c>
      <c r="N531" s="32"/>
      <c r="O531" s="32">
        <f t="shared" si="130"/>
        <v>20520</v>
      </c>
      <c r="P531" s="74">
        <v>1637</v>
      </c>
      <c r="Q531" s="32"/>
      <c r="R531" s="32"/>
      <c r="S531" s="33">
        <f t="shared" si="131"/>
        <v>3590.9999999999995</v>
      </c>
      <c r="T531" s="32">
        <f t="shared" si="132"/>
        <v>615.6</v>
      </c>
      <c r="U531" s="75">
        <f t="shared" si="133"/>
        <v>1649.808</v>
      </c>
      <c r="V531" s="32">
        <f t="shared" si="134"/>
        <v>410.40000000000003</v>
      </c>
      <c r="W531" s="74">
        <v>6976.8</v>
      </c>
      <c r="X531" s="74">
        <v>720.36</v>
      </c>
      <c r="Y531" s="74">
        <v>102.16</v>
      </c>
      <c r="Z531" s="74">
        <v>131.19999999999999</v>
      </c>
      <c r="AA531" s="74">
        <v>0</v>
      </c>
      <c r="AB531" s="74">
        <v>0</v>
      </c>
      <c r="AC531" s="74">
        <v>0</v>
      </c>
      <c r="AD531" s="74">
        <v>0</v>
      </c>
      <c r="AE531" s="32">
        <v>0</v>
      </c>
      <c r="AF531" s="32">
        <f t="shared" si="135"/>
        <v>348.84000000000003</v>
      </c>
      <c r="AG531" s="32">
        <f t="shared" si="144"/>
        <v>9028.8000000000011</v>
      </c>
      <c r="AH531" s="32">
        <f t="shared" si="136"/>
        <v>22573.727999999999</v>
      </c>
      <c r="AI531" s="32">
        <f t="shared" si="137"/>
        <v>47028.6</v>
      </c>
      <c r="AJ531" s="32">
        <v>10260</v>
      </c>
      <c r="AK531" s="32">
        <f t="shared" si="138"/>
        <v>10260</v>
      </c>
      <c r="AL531" s="32">
        <v>876.2</v>
      </c>
      <c r="AM531" s="32">
        <f t="shared" si="139"/>
        <v>2821.7159999999999</v>
      </c>
      <c r="AN531" s="32">
        <f t="shared" si="140"/>
        <v>4702.8599999999997</v>
      </c>
      <c r="AO531" s="32">
        <f t="shared" si="141"/>
        <v>14108.58</v>
      </c>
      <c r="AP531" s="32">
        <f t="shared" si="142"/>
        <v>8465.1479999999992</v>
      </c>
      <c r="AQ531" s="32">
        <v>6139.45</v>
      </c>
      <c r="AR531" s="32"/>
      <c r="AS531" s="74"/>
      <c r="AT531" s="32"/>
      <c r="AU531" s="32"/>
      <c r="AV531" s="32"/>
      <c r="AW531" s="32"/>
      <c r="AX531" s="32"/>
      <c r="AY531" s="76">
        <f t="shared" si="143"/>
        <v>576703.098</v>
      </c>
      <c r="AZ531" s="78"/>
      <c r="BA531" s="7"/>
      <c r="BB531" s="7"/>
    </row>
    <row r="532" spans="1:54" s="59" customFormat="1" x14ac:dyDescent="0.2">
      <c r="A532" s="24">
        <f t="shared" si="145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72">
        <v>37469</v>
      </c>
      <c r="G532" s="24"/>
      <c r="H532" s="71">
        <v>30</v>
      </c>
      <c r="I532" s="24" t="s">
        <v>102</v>
      </c>
      <c r="J532" s="70" t="s">
        <v>139</v>
      </c>
      <c r="K532" s="73" t="s">
        <v>71</v>
      </c>
      <c r="L532" s="70" t="s">
        <v>120</v>
      </c>
      <c r="M532" s="74">
        <v>15672.6</v>
      </c>
      <c r="N532" s="32"/>
      <c r="O532" s="32">
        <f t="shared" si="130"/>
        <v>15672.6</v>
      </c>
      <c r="P532" s="74">
        <v>1364</v>
      </c>
      <c r="Q532" s="32"/>
      <c r="R532" s="32"/>
      <c r="S532" s="33">
        <f t="shared" si="131"/>
        <v>2742.7049999999999</v>
      </c>
      <c r="T532" s="32">
        <f t="shared" si="132"/>
        <v>470.178</v>
      </c>
      <c r="U532" s="75">
        <f t="shared" si="133"/>
        <v>1260.0767999999998</v>
      </c>
      <c r="V532" s="32">
        <f t="shared" si="134"/>
        <v>313.452</v>
      </c>
      <c r="W532" s="74">
        <v>5328.68</v>
      </c>
      <c r="X532" s="74">
        <v>550.55999999999995</v>
      </c>
      <c r="Y532" s="74">
        <v>76.900000000000006</v>
      </c>
      <c r="Z532" s="74">
        <v>98.4</v>
      </c>
      <c r="AA532" s="74">
        <v>0</v>
      </c>
      <c r="AB532" s="74">
        <v>0</v>
      </c>
      <c r="AC532" s="74">
        <v>0</v>
      </c>
      <c r="AD532" s="74">
        <v>0</v>
      </c>
      <c r="AE532" s="32">
        <v>0</v>
      </c>
      <c r="AF532" s="32">
        <f t="shared" si="135"/>
        <v>266.43420000000003</v>
      </c>
      <c r="AG532" s="32">
        <f t="shared" si="144"/>
        <v>6895.9439999999995</v>
      </c>
      <c r="AH532" s="32">
        <f t="shared" si="136"/>
        <v>17241.472000000002</v>
      </c>
      <c r="AI532" s="32">
        <f t="shared" si="137"/>
        <v>35919.733333333337</v>
      </c>
      <c r="AJ532" s="32">
        <v>7836.3</v>
      </c>
      <c r="AK532" s="32">
        <f t="shared" si="138"/>
        <v>7836.2999999999993</v>
      </c>
      <c r="AL532" s="32">
        <v>876.2</v>
      </c>
      <c r="AM532" s="32">
        <f t="shared" si="139"/>
        <v>2155.1840000000002</v>
      </c>
      <c r="AN532" s="32">
        <f t="shared" si="140"/>
        <v>3591.9733333333334</v>
      </c>
      <c r="AO532" s="32">
        <f t="shared" si="141"/>
        <v>10775.92</v>
      </c>
      <c r="AP532" s="32">
        <f t="shared" si="142"/>
        <v>6465.5520000000006</v>
      </c>
      <c r="AQ532" s="32">
        <v>3580.6</v>
      </c>
      <c r="AR532" s="32"/>
      <c r="AS532" s="74"/>
      <c r="AT532" s="32"/>
      <c r="AU532" s="32"/>
      <c r="AV532" s="32"/>
      <c r="AW532" s="32"/>
      <c r="AX532" s="32"/>
      <c r="AY532" s="76">
        <f t="shared" si="143"/>
        <v>440903.01066666673</v>
      </c>
      <c r="AZ532" s="78"/>
      <c r="BA532" s="7"/>
      <c r="BB532" s="7"/>
    </row>
    <row r="533" spans="1:54" s="59" customFormat="1" x14ac:dyDescent="0.2">
      <c r="A533" s="24">
        <f t="shared" si="145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72">
        <v>37469</v>
      </c>
      <c r="G533" s="24"/>
      <c r="H533" s="71">
        <v>40</v>
      </c>
      <c r="I533" s="24" t="s">
        <v>102</v>
      </c>
      <c r="J533" s="70" t="s">
        <v>138</v>
      </c>
      <c r="K533" s="73" t="s">
        <v>71</v>
      </c>
      <c r="L533" s="70" t="s">
        <v>120</v>
      </c>
      <c r="M533" s="74">
        <v>20902.5</v>
      </c>
      <c r="N533" s="32"/>
      <c r="O533" s="32">
        <f t="shared" si="130"/>
        <v>20902.5</v>
      </c>
      <c r="P533" s="74">
        <v>1364</v>
      </c>
      <c r="Q533" s="32"/>
      <c r="R533" s="32"/>
      <c r="S533" s="33">
        <f t="shared" si="131"/>
        <v>3657.9374999999995</v>
      </c>
      <c r="T533" s="32">
        <f t="shared" si="132"/>
        <v>627.07499999999993</v>
      </c>
      <c r="U533" s="75">
        <f t="shared" si="133"/>
        <v>1680.5616</v>
      </c>
      <c r="V533" s="32">
        <f t="shared" si="134"/>
        <v>418.05</v>
      </c>
      <c r="W533" s="74">
        <v>7106.86</v>
      </c>
      <c r="X533" s="74">
        <v>738.26</v>
      </c>
      <c r="Y533" s="74">
        <v>101.9</v>
      </c>
      <c r="Z533" s="74">
        <v>131.19999999999999</v>
      </c>
      <c r="AA533" s="74">
        <v>0</v>
      </c>
      <c r="AB533" s="74">
        <v>0</v>
      </c>
      <c r="AC533" s="74">
        <v>0</v>
      </c>
      <c r="AD533" s="74">
        <v>0</v>
      </c>
      <c r="AE533" s="32">
        <v>0</v>
      </c>
      <c r="AF533" s="32">
        <f t="shared" si="135"/>
        <v>355.34250000000003</v>
      </c>
      <c r="AG533" s="32">
        <f t="shared" si="144"/>
        <v>9197.1</v>
      </c>
      <c r="AH533" s="32">
        <f t="shared" si="136"/>
        <v>22998.096000000001</v>
      </c>
      <c r="AI533" s="32">
        <f t="shared" si="137"/>
        <v>47912.700000000004</v>
      </c>
      <c r="AJ533" s="32">
        <v>10451.25</v>
      </c>
      <c r="AK533" s="32">
        <f t="shared" si="138"/>
        <v>10451.25</v>
      </c>
      <c r="AL533" s="32">
        <v>876.2</v>
      </c>
      <c r="AM533" s="32">
        <f t="shared" si="139"/>
        <v>2874.7620000000002</v>
      </c>
      <c r="AN533" s="32">
        <f t="shared" si="140"/>
        <v>4791.2700000000004</v>
      </c>
      <c r="AO533" s="32">
        <f t="shared" si="141"/>
        <v>14373.81</v>
      </c>
      <c r="AP533" s="32">
        <f t="shared" si="142"/>
        <v>8624.2860000000001</v>
      </c>
      <c r="AQ533" s="32">
        <v>6139.45</v>
      </c>
      <c r="AR533" s="32"/>
      <c r="AS533" s="74"/>
      <c r="AT533" s="32"/>
      <c r="AU533" s="32"/>
      <c r="AV533" s="32"/>
      <c r="AW533" s="32"/>
      <c r="AX533" s="32"/>
      <c r="AY533" s="76">
        <f t="shared" si="143"/>
        <v>583694.41320000007</v>
      </c>
      <c r="AZ533" s="78"/>
      <c r="BA533" s="7"/>
      <c r="BB533" s="7"/>
    </row>
    <row r="534" spans="1:54" s="59" customFormat="1" x14ac:dyDescent="0.2">
      <c r="A534" s="24">
        <f t="shared" si="145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72">
        <v>38215</v>
      </c>
      <c r="G534" s="24"/>
      <c r="H534" s="71">
        <v>36</v>
      </c>
      <c r="I534" s="24" t="s">
        <v>102</v>
      </c>
      <c r="J534" s="70" t="s">
        <v>138</v>
      </c>
      <c r="K534" s="73" t="s">
        <v>71</v>
      </c>
      <c r="L534" s="70" t="s">
        <v>120</v>
      </c>
      <c r="M534" s="74">
        <v>19073.099999999999</v>
      </c>
      <c r="N534" s="32"/>
      <c r="O534" s="32">
        <f t="shared" si="130"/>
        <v>19073.099999999999</v>
      </c>
      <c r="P534" s="74">
        <v>1254.8</v>
      </c>
      <c r="Q534" s="32"/>
      <c r="R534" s="32"/>
      <c r="S534" s="33">
        <f t="shared" si="131"/>
        <v>3337.7924999999996</v>
      </c>
      <c r="T534" s="32">
        <f t="shared" si="132"/>
        <v>572.19299999999998</v>
      </c>
      <c r="U534" s="75">
        <f t="shared" si="133"/>
        <v>1487.7023999999997</v>
      </c>
      <c r="V534" s="32">
        <f t="shared" si="134"/>
        <v>381.46199999999999</v>
      </c>
      <c r="W534" s="74">
        <v>5721.94</v>
      </c>
      <c r="X534" s="74">
        <v>671.96</v>
      </c>
      <c r="Y534" s="74">
        <v>92.26</v>
      </c>
      <c r="Z534" s="74">
        <v>118.08</v>
      </c>
      <c r="AA534" s="74">
        <v>0</v>
      </c>
      <c r="AB534" s="74">
        <v>0</v>
      </c>
      <c r="AC534" s="74">
        <v>0</v>
      </c>
      <c r="AD534" s="74">
        <v>0</v>
      </c>
      <c r="AE534" s="32">
        <v>0</v>
      </c>
      <c r="AF534" s="32">
        <f t="shared" si="135"/>
        <v>324.24270000000001</v>
      </c>
      <c r="AG534" s="32">
        <f t="shared" si="144"/>
        <v>8392.1640000000007</v>
      </c>
      <c r="AH534" s="32">
        <f t="shared" si="136"/>
        <v>20373.599999999999</v>
      </c>
      <c r="AI534" s="32">
        <f t="shared" si="137"/>
        <v>42444.999999999993</v>
      </c>
      <c r="AJ534" s="32">
        <v>9536.5499999999993</v>
      </c>
      <c r="AK534" s="32">
        <f t="shared" si="138"/>
        <v>9536.5499999999993</v>
      </c>
      <c r="AL534" s="32">
        <v>876.2</v>
      </c>
      <c r="AM534" s="32">
        <f t="shared" si="139"/>
        <v>2546.6999999999998</v>
      </c>
      <c r="AN534" s="32">
        <f t="shared" si="140"/>
        <v>4244.4999999999991</v>
      </c>
      <c r="AO534" s="32">
        <f t="shared" si="141"/>
        <v>12733.499999999998</v>
      </c>
      <c r="AP534" s="32">
        <f t="shared" si="142"/>
        <v>7640.0999999999985</v>
      </c>
      <c r="AQ534" s="32">
        <v>3580.6</v>
      </c>
      <c r="AR534" s="32">
        <f>(M534+W534+X534)/30*30</f>
        <v>25466.999999999996</v>
      </c>
      <c r="AS534" s="74"/>
      <c r="AT534" s="32"/>
      <c r="AU534" s="32"/>
      <c r="AV534" s="32"/>
      <c r="AW534" s="32"/>
      <c r="AX534" s="32"/>
      <c r="AY534" s="76">
        <f t="shared" si="143"/>
        <v>543798.85519999987</v>
      </c>
      <c r="AZ534" s="78"/>
      <c r="BA534" s="7"/>
      <c r="BB534" s="7"/>
    </row>
    <row r="535" spans="1:54" s="59" customFormat="1" x14ac:dyDescent="0.2">
      <c r="A535" s="24">
        <f t="shared" si="145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72">
        <v>37849</v>
      </c>
      <c r="G535" s="24"/>
      <c r="H535" s="71">
        <v>36</v>
      </c>
      <c r="I535" s="24" t="s">
        <v>102</v>
      </c>
      <c r="J535" s="70" t="s">
        <v>139</v>
      </c>
      <c r="K535" s="73" t="s">
        <v>71</v>
      </c>
      <c r="L535" s="70" t="s">
        <v>120</v>
      </c>
      <c r="M535" s="74">
        <v>18447</v>
      </c>
      <c r="N535" s="32"/>
      <c r="O535" s="32">
        <f t="shared" si="130"/>
        <v>18447</v>
      </c>
      <c r="P535" s="74">
        <v>1527.8</v>
      </c>
      <c r="Q535" s="32"/>
      <c r="R535" s="32"/>
      <c r="S535" s="33">
        <f t="shared" si="131"/>
        <v>3228.2249999999999</v>
      </c>
      <c r="T535" s="32">
        <f t="shared" si="132"/>
        <v>553.41</v>
      </c>
      <c r="U535" s="75">
        <f t="shared" si="133"/>
        <v>1461.0024000000001</v>
      </c>
      <c r="V535" s="32">
        <f t="shared" si="134"/>
        <v>368.94</v>
      </c>
      <c r="W535" s="74">
        <v>5903.04</v>
      </c>
      <c r="X535" s="74">
        <v>650.46</v>
      </c>
      <c r="Y535" s="74">
        <v>91.5</v>
      </c>
      <c r="Z535" s="74">
        <v>118.08</v>
      </c>
      <c r="AA535" s="74">
        <v>0</v>
      </c>
      <c r="AB535" s="74">
        <v>0</v>
      </c>
      <c r="AC535" s="74">
        <v>0</v>
      </c>
      <c r="AD535" s="74">
        <v>0</v>
      </c>
      <c r="AE535" s="32">
        <v>0</v>
      </c>
      <c r="AF535" s="32">
        <f t="shared" si="135"/>
        <v>313.59900000000005</v>
      </c>
      <c r="AG535" s="32">
        <f t="shared" si="144"/>
        <v>8116.68</v>
      </c>
      <c r="AH535" s="32">
        <f t="shared" si="136"/>
        <v>20000.400000000001</v>
      </c>
      <c r="AI535" s="32">
        <f t="shared" si="137"/>
        <v>41667.5</v>
      </c>
      <c r="AJ535" s="32">
        <v>9223.5</v>
      </c>
      <c r="AK535" s="32">
        <f t="shared" si="138"/>
        <v>9223.5</v>
      </c>
      <c r="AL535" s="32">
        <v>876.2</v>
      </c>
      <c r="AM535" s="32">
        <f t="shared" si="139"/>
        <v>2500.0500000000002</v>
      </c>
      <c r="AN535" s="32">
        <f t="shared" si="140"/>
        <v>4166.75</v>
      </c>
      <c r="AO535" s="32">
        <f t="shared" si="141"/>
        <v>12500.25</v>
      </c>
      <c r="AP535" s="32">
        <f t="shared" si="142"/>
        <v>7500.1500000000005</v>
      </c>
      <c r="AQ535" s="32">
        <v>3580.6</v>
      </c>
      <c r="AR535" s="32"/>
      <c r="AS535" s="74"/>
      <c r="AT535" s="32"/>
      <c r="AU535" s="32"/>
      <c r="AV535" s="32"/>
      <c r="AW535" s="32"/>
      <c r="AX535" s="32"/>
      <c r="AY535" s="76">
        <f>(O535+P535+Q535+R535+S535+T535+U535+V535+W535+X535+Y535+Z535+AA535+AB535+AC535+AD535+AE535+AF535)*12+(AG535+AH535+AI535+AJ535+AK535+AL535+AM535+AN535+AO535+AP535+AQ535+AR535+AS535+AT535+AU535+AV535+AW535+AX535)</f>
        <v>511312.25679999997</v>
      </c>
      <c r="AZ535" s="78"/>
      <c r="BA535" s="7"/>
      <c r="BB535" s="7"/>
    </row>
    <row r="536" spans="1:54" s="59" customFormat="1" x14ac:dyDescent="0.2">
      <c r="A536" s="24">
        <f t="shared" si="145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72">
        <v>38018</v>
      </c>
      <c r="G536" s="24"/>
      <c r="H536" s="71">
        <v>40</v>
      </c>
      <c r="I536" s="24" t="s">
        <v>102</v>
      </c>
      <c r="J536" s="70" t="s">
        <v>137</v>
      </c>
      <c r="K536" s="73" t="s">
        <v>71</v>
      </c>
      <c r="L536" s="70" t="s">
        <v>120</v>
      </c>
      <c r="M536" s="74">
        <v>18571.2</v>
      </c>
      <c r="N536" s="32"/>
      <c r="O536" s="32">
        <f t="shared" si="130"/>
        <v>18571.2</v>
      </c>
      <c r="P536" s="74">
        <v>1637</v>
      </c>
      <c r="Q536" s="32"/>
      <c r="R536" s="32"/>
      <c r="S536" s="33">
        <f t="shared" si="131"/>
        <v>3249.96</v>
      </c>
      <c r="T536" s="32">
        <f t="shared" si="132"/>
        <v>557.13599999999997</v>
      </c>
      <c r="U536" s="75">
        <f t="shared" si="133"/>
        <v>1448.5536</v>
      </c>
      <c r="V536" s="32">
        <f t="shared" si="134"/>
        <v>371.42400000000004</v>
      </c>
      <c r="W536" s="74">
        <v>5571.36</v>
      </c>
      <c r="X536" s="74">
        <v>675.9</v>
      </c>
      <c r="Y536" s="74">
        <v>93.66</v>
      </c>
      <c r="Z536" s="74">
        <v>131.19999999999999</v>
      </c>
      <c r="AA536" s="74">
        <v>0</v>
      </c>
      <c r="AB536" s="74">
        <v>0</v>
      </c>
      <c r="AC536" s="74">
        <v>0</v>
      </c>
      <c r="AD536" s="74">
        <v>0</v>
      </c>
      <c r="AE536" s="32">
        <v>0</v>
      </c>
      <c r="AF536" s="32">
        <f t="shared" si="135"/>
        <v>315.71040000000005</v>
      </c>
      <c r="AG536" s="32">
        <f t="shared" si="144"/>
        <v>8171.3280000000004</v>
      </c>
      <c r="AH536" s="32">
        <f t="shared" si="136"/>
        <v>19854.768</v>
      </c>
      <c r="AI536" s="32">
        <f t="shared" si="137"/>
        <v>41364.1</v>
      </c>
      <c r="AJ536" s="32">
        <v>9285.6</v>
      </c>
      <c r="AK536" s="32">
        <f t="shared" si="138"/>
        <v>9285.6</v>
      </c>
      <c r="AL536" s="32">
        <v>876.2</v>
      </c>
      <c r="AM536" s="32">
        <f t="shared" si="139"/>
        <v>2481.846</v>
      </c>
      <c r="AN536" s="32">
        <f t="shared" si="140"/>
        <v>4136.41</v>
      </c>
      <c r="AO536" s="32">
        <f t="shared" si="141"/>
        <v>12409.230000000001</v>
      </c>
      <c r="AP536" s="32">
        <f t="shared" si="142"/>
        <v>7445.5380000000005</v>
      </c>
      <c r="AQ536" s="32">
        <v>6139.45</v>
      </c>
      <c r="AR536" s="32">
        <f>(M536+W536+X536)/30*30</f>
        <v>24818.460000000003</v>
      </c>
      <c r="AS536" s="74"/>
      <c r="AT536" s="32"/>
      <c r="AU536" s="32"/>
      <c r="AV536" s="32"/>
      <c r="AW536" s="32"/>
      <c r="AX536" s="32"/>
      <c r="AY536" s="76">
        <f t="shared" si="143"/>
        <v>537745.77800000005</v>
      </c>
      <c r="AZ536" s="78"/>
      <c r="BA536" s="7"/>
      <c r="BB536" s="7"/>
    </row>
    <row r="537" spans="1:54" s="59" customFormat="1" x14ac:dyDescent="0.2">
      <c r="A537" s="24">
        <f t="shared" si="145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72">
        <v>38068</v>
      </c>
      <c r="G537" s="24"/>
      <c r="H537" s="71">
        <v>35</v>
      </c>
      <c r="I537" s="24" t="s">
        <v>102</v>
      </c>
      <c r="J537" s="70" t="s">
        <v>133</v>
      </c>
      <c r="K537" s="73" t="s">
        <v>71</v>
      </c>
      <c r="L537" s="70" t="s">
        <v>120</v>
      </c>
      <c r="M537" s="74">
        <v>20178</v>
      </c>
      <c r="N537" s="32"/>
      <c r="O537" s="32">
        <f t="shared" si="130"/>
        <v>20178</v>
      </c>
      <c r="P537" s="74">
        <v>1500.5</v>
      </c>
      <c r="Q537" s="32"/>
      <c r="R537" s="32"/>
      <c r="S537" s="33">
        <f t="shared" si="131"/>
        <v>3531.1499999999996</v>
      </c>
      <c r="T537" s="32">
        <f t="shared" si="132"/>
        <v>605.34</v>
      </c>
      <c r="U537" s="75">
        <f t="shared" si="133"/>
        <v>1573.884</v>
      </c>
      <c r="V537" s="32">
        <f t="shared" si="134"/>
        <v>403.56</v>
      </c>
      <c r="W537" s="74">
        <v>6053.4</v>
      </c>
      <c r="X537" s="74">
        <v>699.2</v>
      </c>
      <c r="Y537" s="74">
        <v>100.1</v>
      </c>
      <c r="Z537" s="74">
        <v>114.8</v>
      </c>
      <c r="AA537" s="74">
        <v>0</v>
      </c>
      <c r="AB537" s="74">
        <v>0</v>
      </c>
      <c r="AC537" s="74">
        <v>0</v>
      </c>
      <c r="AD537" s="74">
        <v>0</v>
      </c>
      <c r="AE537" s="32">
        <v>0</v>
      </c>
      <c r="AF537" s="32">
        <f t="shared" si="135"/>
        <v>343.02600000000001</v>
      </c>
      <c r="AG537" s="32">
        <f t="shared" si="144"/>
        <v>8878.32</v>
      </c>
      <c r="AH537" s="32">
        <f t="shared" si="136"/>
        <v>21544.480000000003</v>
      </c>
      <c r="AI537" s="32">
        <f t="shared" si="137"/>
        <v>44884.333333333336</v>
      </c>
      <c r="AJ537" s="32">
        <v>10089</v>
      </c>
      <c r="AK537" s="32">
        <f t="shared" si="138"/>
        <v>10089</v>
      </c>
      <c r="AL537" s="32">
        <v>876.2</v>
      </c>
      <c r="AM537" s="32">
        <f t="shared" si="139"/>
        <v>2693.0600000000004</v>
      </c>
      <c r="AN537" s="32">
        <f t="shared" si="140"/>
        <v>4488.4333333333334</v>
      </c>
      <c r="AO537" s="32">
        <f t="shared" si="141"/>
        <v>13465.300000000001</v>
      </c>
      <c r="AP537" s="32">
        <f t="shared" si="142"/>
        <v>8079.18</v>
      </c>
      <c r="AQ537" s="32">
        <v>3580.6</v>
      </c>
      <c r="AR537" s="32">
        <f>(M537+W537+X537)/30*30</f>
        <v>26930.600000000002</v>
      </c>
      <c r="AS537" s="74"/>
      <c r="AT537" s="32"/>
      <c r="AU537" s="32"/>
      <c r="AV537" s="32"/>
      <c r="AW537" s="32"/>
      <c r="AX537" s="32"/>
      <c r="AY537" s="76">
        <f t="shared" si="143"/>
        <v>576834.02666666673</v>
      </c>
      <c r="AZ537" s="78"/>
      <c r="BA537" s="7"/>
      <c r="BB537" s="7"/>
    </row>
    <row r="538" spans="1:54" s="59" customFormat="1" x14ac:dyDescent="0.2">
      <c r="A538" s="24">
        <f t="shared" si="145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72">
        <v>38231</v>
      </c>
      <c r="G538" s="24"/>
      <c r="H538" s="71">
        <v>40</v>
      </c>
      <c r="I538" s="24" t="s">
        <v>102</v>
      </c>
      <c r="J538" s="70" t="s">
        <v>137</v>
      </c>
      <c r="K538" s="73" t="s">
        <v>71</v>
      </c>
      <c r="L538" s="70" t="s">
        <v>120</v>
      </c>
      <c r="M538" s="74">
        <v>18571.2</v>
      </c>
      <c r="N538" s="32"/>
      <c r="O538" s="32">
        <f t="shared" si="130"/>
        <v>18571.2</v>
      </c>
      <c r="P538" s="74">
        <v>1637</v>
      </c>
      <c r="Q538" s="32"/>
      <c r="R538" s="32"/>
      <c r="S538" s="33">
        <f t="shared" si="131"/>
        <v>3249.96</v>
      </c>
      <c r="T538" s="32">
        <f t="shared" si="132"/>
        <v>557.13599999999997</v>
      </c>
      <c r="U538" s="75">
        <f t="shared" si="133"/>
        <v>1448.5536</v>
      </c>
      <c r="V538" s="32">
        <f t="shared" si="134"/>
        <v>371.42400000000004</v>
      </c>
      <c r="W538" s="74">
        <v>5571.36</v>
      </c>
      <c r="X538" s="74">
        <v>675.9</v>
      </c>
      <c r="Y538" s="74">
        <v>93.66</v>
      </c>
      <c r="Z538" s="74">
        <v>131.19999999999999</v>
      </c>
      <c r="AA538" s="74">
        <v>0</v>
      </c>
      <c r="AB538" s="74">
        <v>0</v>
      </c>
      <c r="AC538" s="74">
        <v>0</v>
      </c>
      <c r="AD538" s="74">
        <v>0</v>
      </c>
      <c r="AE538" s="32">
        <v>0</v>
      </c>
      <c r="AF538" s="32">
        <f t="shared" si="135"/>
        <v>315.71040000000005</v>
      </c>
      <c r="AG538" s="32">
        <f t="shared" si="144"/>
        <v>8171.3280000000004</v>
      </c>
      <c r="AH538" s="32">
        <f t="shared" si="136"/>
        <v>19854.768</v>
      </c>
      <c r="AI538" s="32">
        <f t="shared" si="137"/>
        <v>41364.1</v>
      </c>
      <c r="AJ538" s="32">
        <v>9285.6</v>
      </c>
      <c r="AK538" s="32">
        <f t="shared" si="138"/>
        <v>9285.6</v>
      </c>
      <c r="AL538" s="32">
        <v>876.2</v>
      </c>
      <c r="AM538" s="32">
        <f t="shared" si="139"/>
        <v>2481.846</v>
      </c>
      <c r="AN538" s="32">
        <f t="shared" si="140"/>
        <v>4136.41</v>
      </c>
      <c r="AO538" s="32">
        <f t="shared" si="141"/>
        <v>12409.230000000001</v>
      </c>
      <c r="AP538" s="32">
        <f t="shared" si="142"/>
        <v>7445.5380000000005</v>
      </c>
      <c r="AQ538" s="32">
        <v>6139.45</v>
      </c>
      <c r="AR538" s="32">
        <f>(M538+W538+X538)/30*30</f>
        <v>24818.460000000003</v>
      </c>
      <c r="AS538" s="74"/>
      <c r="AT538" s="32"/>
      <c r="AU538" s="32"/>
      <c r="AV538" s="32"/>
      <c r="AW538" s="32"/>
      <c r="AX538" s="32"/>
      <c r="AY538" s="76">
        <f t="shared" si="143"/>
        <v>537745.77800000005</v>
      </c>
      <c r="AZ538" s="78"/>
      <c r="BA538" s="7"/>
      <c r="BB538" s="7"/>
    </row>
    <row r="539" spans="1:54" s="59" customFormat="1" x14ac:dyDescent="0.2">
      <c r="A539" s="24">
        <f t="shared" si="145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72">
        <v>38397</v>
      </c>
      <c r="G539" s="24"/>
      <c r="H539" s="71">
        <v>37</v>
      </c>
      <c r="I539" s="24" t="s">
        <v>102</v>
      </c>
      <c r="J539" s="70" t="s">
        <v>137</v>
      </c>
      <c r="K539" s="73" t="s">
        <v>71</v>
      </c>
      <c r="L539" s="70" t="s">
        <v>120</v>
      </c>
      <c r="M539" s="74">
        <v>17244.900000000001</v>
      </c>
      <c r="N539" s="32"/>
      <c r="O539" s="32">
        <f t="shared" si="130"/>
        <v>17244.900000000001</v>
      </c>
      <c r="P539" s="74">
        <v>1555.1</v>
      </c>
      <c r="Q539" s="32"/>
      <c r="R539" s="32"/>
      <c r="S539" s="33">
        <f t="shared" si="131"/>
        <v>3017.8575000000001</v>
      </c>
      <c r="T539" s="32">
        <f t="shared" si="132"/>
        <v>517.34699999999998</v>
      </c>
      <c r="U539" s="75">
        <f t="shared" si="133"/>
        <v>1324.4088000000002</v>
      </c>
      <c r="V539" s="32">
        <f t="shared" si="134"/>
        <v>344.89800000000002</v>
      </c>
      <c r="W539" s="74">
        <v>4828.58</v>
      </c>
      <c r="X539" s="74">
        <v>626.86</v>
      </c>
      <c r="Y539" s="74">
        <v>86.6</v>
      </c>
      <c r="Z539" s="74">
        <v>121.36</v>
      </c>
      <c r="AA539" s="74">
        <v>0</v>
      </c>
      <c r="AB539" s="74">
        <v>0</v>
      </c>
      <c r="AC539" s="74">
        <v>0</v>
      </c>
      <c r="AD539" s="74">
        <v>1091.5</v>
      </c>
      <c r="AE539" s="32">
        <v>0</v>
      </c>
      <c r="AF539" s="32">
        <f t="shared" si="135"/>
        <v>293.16330000000005</v>
      </c>
      <c r="AG539" s="32">
        <f t="shared" si="144"/>
        <v>7587.7560000000003</v>
      </c>
      <c r="AH539" s="32">
        <f t="shared" si="136"/>
        <v>18160.272000000004</v>
      </c>
      <c r="AI539" s="32">
        <f t="shared" si="137"/>
        <v>37833.900000000009</v>
      </c>
      <c r="AJ539" s="32">
        <v>8622.4500000000007</v>
      </c>
      <c r="AK539" s="32">
        <f t="shared" si="138"/>
        <v>8622.4500000000007</v>
      </c>
      <c r="AL539" s="32">
        <v>876.2</v>
      </c>
      <c r="AM539" s="32">
        <f t="shared" si="139"/>
        <v>2270.0340000000006</v>
      </c>
      <c r="AN539" s="32">
        <f t="shared" si="140"/>
        <v>3783.3900000000003</v>
      </c>
      <c r="AO539" s="32">
        <f t="shared" si="141"/>
        <v>11350.170000000002</v>
      </c>
      <c r="AP539" s="32">
        <f t="shared" si="142"/>
        <v>6810.1020000000008</v>
      </c>
      <c r="AQ539" s="32">
        <v>3580.6</v>
      </c>
      <c r="AR539" s="32"/>
      <c r="AS539" s="74"/>
      <c r="AT539" s="32"/>
      <c r="AU539" s="32"/>
      <c r="AV539" s="32"/>
      <c r="AW539" s="32"/>
      <c r="AX539" s="32"/>
      <c r="AY539" s="76">
        <f t="shared" si="143"/>
        <v>482128.21920000005</v>
      </c>
      <c r="AZ539" s="78"/>
      <c r="BA539" s="7"/>
      <c r="BB539" s="7"/>
    </row>
    <row r="540" spans="1:54" s="59" customFormat="1" x14ac:dyDescent="0.2">
      <c r="A540" s="24">
        <f t="shared" si="145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72">
        <v>38628</v>
      </c>
      <c r="G540" s="24"/>
      <c r="H540" s="71">
        <v>20</v>
      </c>
      <c r="I540" s="24" t="s">
        <v>102</v>
      </c>
      <c r="J540" s="70" t="s">
        <v>137</v>
      </c>
      <c r="K540" s="73" t="s">
        <v>71</v>
      </c>
      <c r="L540" s="70" t="s">
        <v>120</v>
      </c>
      <c r="M540" s="74">
        <v>9728.1</v>
      </c>
      <c r="N540" s="32"/>
      <c r="O540" s="32">
        <f t="shared" si="130"/>
        <v>9728.1</v>
      </c>
      <c r="P540" s="74">
        <v>1091</v>
      </c>
      <c r="Q540" s="32"/>
      <c r="R540" s="32"/>
      <c r="S540" s="33">
        <f t="shared" si="131"/>
        <v>1702.4175</v>
      </c>
      <c r="T540" s="32">
        <f t="shared" si="132"/>
        <v>291.84300000000002</v>
      </c>
      <c r="U540" s="75">
        <f t="shared" si="133"/>
        <v>735.44400000000007</v>
      </c>
      <c r="V540" s="32">
        <f t="shared" si="134"/>
        <v>194.56200000000001</v>
      </c>
      <c r="W540" s="74">
        <v>2529.3000000000002</v>
      </c>
      <c r="X540" s="74">
        <v>348.9</v>
      </c>
      <c r="Y540" s="74">
        <v>46.66</v>
      </c>
      <c r="Z540" s="74">
        <v>65.599999999999994</v>
      </c>
      <c r="AA540" s="74">
        <v>0</v>
      </c>
      <c r="AB540" s="74">
        <v>0</v>
      </c>
      <c r="AC540" s="74">
        <v>0</v>
      </c>
      <c r="AD540" s="74">
        <v>0</v>
      </c>
      <c r="AE540" s="32">
        <v>0</v>
      </c>
      <c r="AF540" s="32">
        <f t="shared" si="135"/>
        <v>165.3777</v>
      </c>
      <c r="AG540" s="32">
        <f t="shared" si="144"/>
        <v>4280.3640000000005</v>
      </c>
      <c r="AH540" s="32">
        <f t="shared" si="136"/>
        <v>10085.040000000001</v>
      </c>
      <c r="AI540" s="32">
        <f t="shared" si="137"/>
        <v>21010.5</v>
      </c>
      <c r="AJ540" s="32">
        <v>4864.05</v>
      </c>
      <c r="AK540" s="32">
        <f t="shared" si="138"/>
        <v>4864.05</v>
      </c>
      <c r="AL540" s="32">
        <v>876.2</v>
      </c>
      <c r="AM540" s="32">
        <f t="shared" si="139"/>
        <v>1260.6300000000001</v>
      </c>
      <c r="AN540" s="32">
        <f t="shared" si="140"/>
        <v>2101.0500000000002</v>
      </c>
      <c r="AO540" s="32">
        <f t="shared" si="141"/>
        <v>6303.1500000000005</v>
      </c>
      <c r="AP540" s="32">
        <f t="shared" si="142"/>
        <v>3781.8900000000003</v>
      </c>
      <c r="AQ540" s="32">
        <v>3580.6</v>
      </c>
      <c r="AR540" s="32"/>
      <c r="AS540" s="74"/>
      <c r="AT540" s="32"/>
      <c r="AU540" s="32"/>
      <c r="AV540" s="32"/>
      <c r="AW540" s="32"/>
      <c r="AX540" s="32"/>
      <c r="AY540" s="76">
        <f t="shared" si="143"/>
        <v>265797.97440000001</v>
      </c>
      <c r="AZ540" s="78"/>
      <c r="BA540" s="7"/>
      <c r="BB540" s="7"/>
    </row>
    <row r="541" spans="1:54" s="59" customFormat="1" x14ac:dyDescent="0.2">
      <c r="A541" s="24">
        <f t="shared" si="145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72">
        <v>38762</v>
      </c>
      <c r="G541" s="24"/>
      <c r="H541" s="71">
        <v>29</v>
      </c>
      <c r="I541" s="24" t="s">
        <v>102</v>
      </c>
      <c r="J541" s="70" t="s">
        <v>137</v>
      </c>
      <c r="K541" s="73" t="s">
        <v>71</v>
      </c>
      <c r="L541" s="70" t="s">
        <v>120</v>
      </c>
      <c r="M541" s="74">
        <v>13707.6</v>
      </c>
      <c r="N541" s="32"/>
      <c r="O541" s="32">
        <f t="shared" si="130"/>
        <v>13707.6</v>
      </c>
      <c r="P541" s="74">
        <v>1336.7</v>
      </c>
      <c r="Q541" s="32"/>
      <c r="R541" s="32"/>
      <c r="S541" s="33">
        <f t="shared" si="131"/>
        <v>2398.83</v>
      </c>
      <c r="T541" s="32">
        <f t="shared" si="132"/>
        <v>411.22800000000001</v>
      </c>
      <c r="U541" s="75">
        <f t="shared" si="133"/>
        <v>1036.2948000000001</v>
      </c>
      <c r="V541" s="32">
        <f t="shared" si="134"/>
        <v>274.15199999999999</v>
      </c>
      <c r="W541" s="74">
        <v>3563.98</v>
      </c>
      <c r="X541" s="74">
        <v>496.06</v>
      </c>
      <c r="Y541" s="74">
        <v>67.8</v>
      </c>
      <c r="Z541" s="74">
        <v>95.12</v>
      </c>
      <c r="AA541" s="74">
        <v>0</v>
      </c>
      <c r="AB541" s="74">
        <v>0</v>
      </c>
      <c r="AC541" s="74">
        <v>0</v>
      </c>
      <c r="AD541" s="74">
        <v>1711</v>
      </c>
      <c r="AE541" s="32">
        <v>0</v>
      </c>
      <c r="AF541" s="32">
        <f t="shared" si="135"/>
        <v>233.02920000000003</v>
      </c>
      <c r="AG541" s="32">
        <f t="shared" si="144"/>
        <v>6031.3440000000001</v>
      </c>
      <c r="AH541" s="32">
        <f t="shared" si="136"/>
        <v>14214.112000000005</v>
      </c>
      <c r="AI541" s="32">
        <f t="shared" si="137"/>
        <v>29612.733333333341</v>
      </c>
      <c r="AJ541" s="32">
        <v>6853.8</v>
      </c>
      <c r="AK541" s="32">
        <f t="shared" si="138"/>
        <v>6853.8</v>
      </c>
      <c r="AL541" s="32">
        <v>876.2</v>
      </c>
      <c r="AM541" s="32">
        <f t="shared" si="139"/>
        <v>1776.7640000000006</v>
      </c>
      <c r="AN541" s="32">
        <f t="shared" si="140"/>
        <v>2961.273333333334</v>
      </c>
      <c r="AO541" s="32">
        <f t="shared" si="141"/>
        <v>8883.8200000000015</v>
      </c>
      <c r="AP541" s="32">
        <f t="shared" si="142"/>
        <v>5330.2920000000013</v>
      </c>
      <c r="AQ541" s="32">
        <v>3580.6</v>
      </c>
      <c r="AR541" s="32"/>
      <c r="AS541" s="74"/>
      <c r="AT541" s="32"/>
      <c r="AU541" s="32"/>
      <c r="AV541" s="32"/>
      <c r="AW541" s="32"/>
      <c r="AX541" s="32"/>
      <c r="AY541" s="76">
        <f t="shared" si="143"/>
        <v>390956.26666666666</v>
      </c>
      <c r="AZ541" s="78"/>
      <c r="BA541" s="7"/>
      <c r="BB541" s="7"/>
    </row>
    <row r="542" spans="1:54" s="59" customFormat="1" x14ac:dyDescent="0.2">
      <c r="A542" s="24">
        <f t="shared" si="145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72">
        <v>38762</v>
      </c>
      <c r="G542" s="24"/>
      <c r="H542" s="71">
        <v>31</v>
      </c>
      <c r="I542" s="24" t="s">
        <v>102</v>
      </c>
      <c r="J542" s="70" t="s">
        <v>103</v>
      </c>
      <c r="K542" s="73" t="s">
        <v>71</v>
      </c>
      <c r="L542" s="70" t="s">
        <v>120</v>
      </c>
      <c r="M542" s="74">
        <v>13706.7</v>
      </c>
      <c r="N542" s="32"/>
      <c r="O542" s="32">
        <f t="shared" si="130"/>
        <v>13706.7</v>
      </c>
      <c r="P542" s="74">
        <v>846.3</v>
      </c>
      <c r="Q542" s="32"/>
      <c r="R542" s="32"/>
      <c r="S542" s="33">
        <f t="shared" si="131"/>
        <v>2398.6725000000001</v>
      </c>
      <c r="T542" s="32">
        <f t="shared" si="132"/>
        <v>411.20100000000002</v>
      </c>
      <c r="U542" s="75">
        <f t="shared" si="133"/>
        <v>1036.2264</v>
      </c>
      <c r="V542" s="32">
        <f t="shared" si="134"/>
        <v>274.13400000000001</v>
      </c>
      <c r="W542" s="74">
        <v>3563.74</v>
      </c>
      <c r="X542" s="74">
        <v>506.86</v>
      </c>
      <c r="Y542" s="74">
        <v>72.86</v>
      </c>
      <c r="Z542" s="74">
        <v>101.68</v>
      </c>
      <c r="AA542" s="74">
        <v>0</v>
      </c>
      <c r="AB542" s="74">
        <v>0</v>
      </c>
      <c r="AC542" s="74">
        <v>0</v>
      </c>
      <c r="AD542" s="74">
        <v>0</v>
      </c>
      <c r="AE542" s="32">
        <v>0</v>
      </c>
      <c r="AF542" s="32">
        <f t="shared" si="135"/>
        <v>233.01390000000004</v>
      </c>
      <c r="AG542" s="32">
        <f t="shared" si="144"/>
        <v>6030.9480000000003</v>
      </c>
      <c r="AH542" s="32">
        <f t="shared" si="136"/>
        <v>14221.84</v>
      </c>
      <c r="AI542" s="32">
        <f t="shared" si="137"/>
        <v>29628.833333333336</v>
      </c>
      <c r="AJ542" s="32">
        <v>6853.35</v>
      </c>
      <c r="AK542" s="32">
        <f t="shared" si="138"/>
        <v>6853.35</v>
      </c>
      <c r="AL542" s="32">
        <v>876.2</v>
      </c>
      <c r="AM542" s="32">
        <f t="shared" si="139"/>
        <v>1777.73</v>
      </c>
      <c r="AN542" s="32">
        <f t="shared" si="140"/>
        <v>2962.8833333333337</v>
      </c>
      <c r="AO542" s="32">
        <f t="shared" si="141"/>
        <v>8888.6500000000015</v>
      </c>
      <c r="AP542" s="32">
        <f t="shared" si="142"/>
        <v>5333.1900000000005</v>
      </c>
      <c r="AQ542" s="32">
        <v>3580.6</v>
      </c>
      <c r="AR542" s="32"/>
      <c r="AS542" s="74"/>
      <c r="AT542" s="32"/>
      <c r="AU542" s="32"/>
      <c r="AV542" s="32"/>
      <c r="AW542" s="32"/>
      <c r="AX542" s="32"/>
      <c r="AY542" s="76">
        <f t="shared" si="143"/>
        <v>364824.2282666667</v>
      </c>
      <c r="AZ542" s="78"/>
      <c r="BA542" s="7"/>
      <c r="BB542" s="7"/>
    </row>
    <row r="543" spans="1:54" s="59" customFormat="1" x14ac:dyDescent="0.2">
      <c r="A543" s="24">
        <f t="shared" si="145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72">
        <v>39326</v>
      </c>
      <c r="G543" s="24"/>
      <c r="H543" s="71">
        <v>31</v>
      </c>
      <c r="I543" s="24" t="s">
        <v>102</v>
      </c>
      <c r="J543" s="70" t="s">
        <v>103</v>
      </c>
      <c r="K543" s="73" t="s">
        <v>71</v>
      </c>
      <c r="L543" s="70" t="s">
        <v>120</v>
      </c>
      <c r="M543" s="74">
        <v>13706.7</v>
      </c>
      <c r="N543" s="32"/>
      <c r="O543" s="32">
        <f t="shared" si="130"/>
        <v>13706.7</v>
      </c>
      <c r="P543" s="74">
        <v>846.3</v>
      </c>
      <c r="Q543" s="32"/>
      <c r="R543" s="32"/>
      <c r="S543" s="33">
        <f t="shared" si="131"/>
        <v>2398.6725000000001</v>
      </c>
      <c r="T543" s="32">
        <f t="shared" si="132"/>
        <v>411.20100000000002</v>
      </c>
      <c r="U543" s="75">
        <f t="shared" si="133"/>
        <v>1019.7779999999999</v>
      </c>
      <c r="V543" s="32">
        <f t="shared" si="134"/>
        <v>274.13400000000001</v>
      </c>
      <c r="W543" s="74">
        <v>3289.6</v>
      </c>
      <c r="X543" s="74">
        <v>506.86</v>
      </c>
      <c r="Y543" s="74">
        <v>72.86</v>
      </c>
      <c r="Z543" s="74">
        <v>101.68</v>
      </c>
      <c r="AA543" s="74">
        <v>0</v>
      </c>
      <c r="AB543" s="74">
        <v>0</v>
      </c>
      <c r="AC543" s="74">
        <v>0</v>
      </c>
      <c r="AD543" s="74">
        <v>0</v>
      </c>
      <c r="AE543" s="32">
        <v>0</v>
      </c>
      <c r="AF543" s="32">
        <f t="shared" si="135"/>
        <v>233.01390000000004</v>
      </c>
      <c r="AG543" s="32">
        <f t="shared" si="144"/>
        <v>6030.9480000000003</v>
      </c>
      <c r="AH543" s="32">
        <f t="shared" si="136"/>
        <v>14002.528</v>
      </c>
      <c r="AI543" s="32">
        <f t="shared" si="137"/>
        <v>29171.933333333334</v>
      </c>
      <c r="AJ543" s="32">
        <v>6853.35</v>
      </c>
      <c r="AK543" s="32">
        <f t="shared" si="138"/>
        <v>6853.35</v>
      </c>
      <c r="AL543" s="32">
        <v>876.2</v>
      </c>
      <c r="AM543" s="32">
        <f t="shared" si="139"/>
        <v>1750.316</v>
      </c>
      <c r="AN543" s="32">
        <f t="shared" si="140"/>
        <v>2917.1933333333336</v>
      </c>
      <c r="AO543" s="32">
        <f t="shared" si="141"/>
        <v>8751.58</v>
      </c>
      <c r="AP543" s="32">
        <f t="shared" si="142"/>
        <v>5250.9480000000003</v>
      </c>
      <c r="AQ543" s="32">
        <v>3580.6</v>
      </c>
      <c r="AR543" s="32"/>
      <c r="AS543" s="74"/>
      <c r="AT543" s="32"/>
      <c r="AU543" s="32"/>
      <c r="AV543" s="32"/>
      <c r="AW543" s="32"/>
      <c r="AX543" s="32"/>
      <c r="AY543" s="76">
        <f t="shared" si="143"/>
        <v>360368.53946666664</v>
      </c>
      <c r="AZ543" s="78"/>
      <c r="BA543" s="7"/>
      <c r="BB543" s="7"/>
    </row>
    <row r="544" spans="1:54" s="59" customFormat="1" x14ac:dyDescent="0.2">
      <c r="A544" s="24">
        <f t="shared" si="145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72">
        <v>40770</v>
      </c>
      <c r="G544" s="24"/>
      <c r="H544" s="71">
        <v>26</v>
      </c>
      <c r="I544" s="24" t="s">
        <v>102</v>
      </c>
      <c r="J544" s="70" t="s">
        <v>103</v>
      </c>
      <c r="K544" s="73" t="s">
        <v>71</v>
      </c>
      <c r="L544" s="70" t="s">
        <v>120</v>
      </c>
      <c r="M544" s="74">
        <v>11496</v>
      </c>
      <c r="N544" s="32"/>
      <c r="O544" s="32">
        <f t="shared" si="130"/>
        <v>11496</v>
      </c>
      <c r="P544" s="74">
        <v>709.8</v>
      </c>
      <c r="Q544" s="32"/>
      <c r="R544" s="32"/>
      <c r="S544" s="33">
        <f t="shared" si="131"/>
        <v>2011.8</v>
      </c>
      <c r="T544" s="32">
        <f t="shared" si="132"/>
        <v>344.88</v>
      </c>
      <c r="U544" s="75">
        <f t="shared" si="133"/>
        <v>800.12160000000006</v>
      </c>
      <c r="V544" s="32">
        <f t="shared" si="134"/>
        <v>229.92000000000002</v>
      </c>
      <c r="W544" s="74">
        <v>1839.36</v>
      </c>
      <c r="X544" s="74">
        <v>425.1</v>
      </c>
      <c r="Y544" s="74">
        <v>61.1</v>
      </c>
      <c r="Z544" s="74">
        <v>85.28</v>
      </c>
      <c r="AA544" s="74">
        <v>0</v>
      </c>
      <c r="AB544" s="74">
        <v>0</v>
      </c>
      <c r="AC544" s="74">
        <v>0</v>
      </c>
      <c r="AD544" s="74">
        <v>767</v>
      </c>
      <c r="AE544" s="32">
        <v>0</v>
      </c>
      <c r="AF544" s="32">
        <f t="shared" si="135"/>
        <v>195.43200000000002</v>
      </c>
      <c r="AG544" s="32">
        <f t="shared" si="144"/>
        <v>5058.2400000000007</v>
      </c>
      <c r="AH544" s="32">
        <f t="shared" si="136"/>
        <v>11008.368</v>
      </c>
      <c r="AI544" s="32">
        <f t="shared" si="137"/>
        <v>22934.100000000002</v>
      </c>
      <c r="AJ544" s="32">
        <v>5748</v>
      </c>
      <c r="AK544" s="32">
        <f t="shared" si="138"/>
        <v>5748</v>
      </c>
      <c r="AL544" s="32">
        <v>876.2</v>
      </c>
      <c r="AM544" s="32">
        <f t="shared" si="139"/>
        <v>1376.046</v>
      </c>
      <c r="AN544" s="32">
        <f t="shared" si="140"/>
        <v>2293.41</v>
      </c>
      <c r="AO544" s="32">
        <f t="shared" si="141"/>
        <v>6880.2300000000005</v>
      </c>
      <c r="AP544" s="32">
        <f t="shared" si="142"/>
        <v>4128.1379999999999</v>
      </c>
      <c r="AQ544" s="32">
        <v>3580.6</v>
      </c>
      <c r="AR544" s="32"/>
      <c r="AS544" s="74"/>
      <c r="AT544" s="32"/>
      <c r="AU544" s="32"/>
      <c r="AV544" s="32"/>
      <c r="AW544" s="32"/>
      <c r="AX544" s="32"/>
      <c r="AY544" s="76">
        <f t="shared" si="143"/>
        <v>297220.85519999993</v>
      </c>
      <c r="AZ544" s="78"/>
      <c r="BA544" s="7"/>
      <c r="BB544" s="7"/>
    </row>
    <row r="545" spans="1:54" s="59" customFormat="1" x14ac:dyDescent="0.2">
      <c r="A545" s="24">
        <f t="shared" si="145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72">
        <v>41680</v>
      </c>
      <c r="G545" s="24"/>
      <c r="H545" s="71">
        <v>10</v>
      </c>
      <c r="I545" s="24" t="s">
        <v>102</v>
      </c>
      <c r="J545" s="70" t="s">
        <v>103</v>
      </c>
      <c r="K545" s="73" t="s">
        <v>71</v>
      </c>
      <c r="L545" s="70" t="s">
        <v>120</v>
      </c>
      <c r="M545" s="74">
        <v>4421.3999999999996</v>
      </c>
      <c r="N545" s="32"/>
      <c r="O545" s="32">
        <f t="shared" si="130"/>
        <v>4421.3999999999996</v>
      </c>
      <c r="P545" s="74">
        <v>273</v>
      </c>
      <c r="Q545" s="32"/>
      <c r="R545" s="32"/>
      <c r="S545" s="33">
        <f t="shared" si="131"/>
        <v>773.74499999999989</v>
      </c>
      <c r="T545" s="32">
        <f t="shared" si="132"/>
        <v>132.642</v>
      </c>
      <c r="U545" s="75">
        <f t="shared" si="133"/>
        <v>291.81239999999997</v>
      </c>
      <c r="V545" s="32">
        <f t="shared" si="134"/>
        <v>88.427999999999997</v>
      </c>
      <c r="W545" s="74">
        <v>442.14</v>
      </c>
      <c r="X545" s="74">
        <v>163.5</v>
      </c>
      <c r="Y545" s="74">
        <v>23.5</v>
      </c>
      <c r="Z545" s="74">
        <v>32.799999999999997</v>
      </c>
      <c r="AA545" s="74">
        <v>0</v>
      </c>
      <c r="AB545" s="74">
        <v>0</v>
      </c>
      <c r="AC545" s="74">
        <v>0</v>
      </c>
      <c r="AD545" s="74">
        <v>0</v>
      </c>
      <c r="AE545" s="32">
        <v>0</v>
      </c>
      <c r="AF545" s="32">
        <f t="shared" si="135"/>
        <v>75.163799999999995</v>
      </c>
      <c r="AG545" s="32">
        <f t="shared" si="144"/>
        <v>1945.4159999999999</v>
      </c>
      <c r="AH545" s="32">
        <f t="shared" si="136"/>
        <v>4021.6320000000005</v>
      </c>
      <c r="AI545" s="32">
        <f t="shared" si="137"/>
        <v>8378.4000000000015</v>
      </c>
      <c r="AJ545" s="32">
        <v>356.17</v>
      </c>
      <c r="AK545" s="32">
        <f t="shared" si="138"/>
        <v>2210.6999999999998</v>
      </c>
      <c r="AL545" s="32">
        <v>876.2</v>
      </c>
      <c r="AM545" s="32">
        <f t="shared" si="139"/>
        <v>502.70400000000006</v>
      </c>
      <c r="AN545" s="32">
        <f t="shared" si="140"/>
        <v>837.84</v>
      </c>
      <c r="AO545" s="32">
        <f t="shared" si="141"/>
        <v>2513.52</v>
      </c>
      <c r="AP545" s="32">
        <f t="shared" si="142"/>
        <v>1508.1120000000001</v>
      </c>
      <c r="AQ545" s="32">
        <v>2614.85</v>
      </c>
      <c r="AR545" s="32"/>
      <c r="AS545" s="74"/>
      <c r="AT545" s="32"/>
      <c r="AU545" s="32"/>
      <c r="AV545" s="32"/>
      <c r="AW545" s="32"/>
      <c r="AX545" s="32"/>
      <c r="AY545" s="76">
        <f t="shared" si="143"/>
        <v>106383.11840000001</v>
      </c>
      <c r="AZ545" s="78"/>
      <c r="BA545" s="7"/>
      <c r="BB545" s="7"/>
    </row>
    <row r="546" spans="1:54" s="59" customFormat="1" x14ac:dyDescent="0.2">
      <c r="A546" s="24">
        <f t="shared" si="145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72">
        <v>40770</v>
      </c>
      <c r="G546" s="24"/>
      <c r="H546" s="71">
        <v>10</v>
      </c>
      <c r="I546" s="24" t="s">
        <v>102</v>
      </c>
      <c r="J546" s="70" t="s">
        <v>103</v>
      </c>
      <c r="K546" s="73" t="s">
        <v>71</v>
      </c>
      <c r="L546" s="70" t="s">
        <v>120</v>
      </c>
      <c r="M546" s="74">
        <v>4421.3999999999996</v>
      </c>
      <c r="N546" s="32"/>
      <c r="O546" s="32">
        <f t="shared" si="130"/>
        <v>4421.3999999999996</v>
      </c>
      <c r="P546" s="74">
        <v>273</v>
      </c>
      <c r="Q546" s="32"/>
      <c r="R546" s="32"/>
      <c r="S546" s="33">
        <f t="shared" si="131"/>
        <v>773.74499999999989</v>
      </c>
      <c r="T546" s="32">
        <f t="shared" si="132"/>
        <v>132.642</v>
      </c>
      <c r="U546" s="75">
        <f t="shared" si="133"/>
        <v>307.72919999999999</v>
      </c>
      <c r="V546" s="32">
        <f t="shared" si="134"/>
        <v>88.427999999999997</v>
      </c>
      <c r="W546" s="74">
        <v>707.42</v>
      </c>
      <c r="X546" s="74">
        <v>163.5</v>
      </c>
      <c r="Y546" s="74">
        <v>23.5</v>
      </c>
      <c r="Z546" s="74">
        <v>32.799999999999997</v>
      </c>
      <c r="AA546" s="74">
        <v>0</v>
      </c>
      <c r="AB546" s="74">
        <v>0</v>
      </c>
      <c r="AC546" s="74">
        <v>0</v>
      </c>
      <c r="AD546" s="74">
        <v>0</v>
      </c>
      <c r="AE546" s="32">
        <v>0</v>
      </c>
      <c r="AF546" s="32">
        <f t="shared" si="135"/>
        <v>75.163799999999995</v>
      </c>
      <c r="AG546" s="32">
        <f t="shared" si="144"/>
        <v>1945.4159999999999</v>
      </c>
      <c r="AH546" s="32">
        <f t="shared" si="136"/>
        <v>4233.8559999999998</v>
      </c>
      <c r="AI546" s="32">
        <f t="shared" si="137"/>
        <v>8820.5333333333328</v>
      </c>
      <c r="AJ546" s="32">
        <v>2210.6999999999998</v>
      </c>
      <c r="AK546" s="32">
        <f t="shared" si="138"/>
        <v>2210.6999999999998</v>
      </c>
      <c r="AL546" s="32">
        <v>876.2</v>
      </c>
      <c r="AM546" s="32">
        <f t="shared" si="139"/>
        <v>529.23199999999997</v>
      </c>
      <c r="AN546" s="32">
        <f t="shared" si="140"/>
        <v>882.05333333333328</v>
      </c>
      <c r="AO546" s="32">
        <f t="shared" si="141"/>
        <v>2646.16</v>
      </c>
      <c r="AP546" s="32">
        <f t="shared" si="142"/>
        <v>1587.6959999999999</v>
      </c>
      <c r="AQ546" s="32">
        <v>2614.85</v>
      </c>
      <c r="AR546" s="32"/>
      <c r="AS546" s="74"/>
      <c r="AT546" s="32"/>
      <c r="AU546" s="32"/>
      <c r="AV546" s="32"/>
      <c r="AW546" s="32"/>
      <c r="AX546" s="32"/>
      <c r="AY546" s="76">
        <f t="shared" si="143"/>
        <v>112549.33266666665</v>
      </c>
      <c r="AZ546" s="78"/>
      <c r="BA546" s="7"/>
      <c r="BB546" s="7"/>
    </row>
    <row r="547" spans="1:54" s="59" customFormat="1" x14ac:dyDescent="0.2">
      <c r="A547" s="24">
        <f t="shared" si="145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72">
        <v>43696</v>
      </c>
      <c r="G547" s="24"/>
      <c r="H547" s="71">
        <v>8</v>
      </c>
      <c r="I547" s="24" t="s">
        <v>102</v>
      </c>
      <c r="J547" s="70" t="s">
        <v>103</v>
      </c>
      <c r="K547" s="73" t="s">
        <v>71</v>
      </c>
      <c r="L547" s="70" t="s">
        <v>120</v>
      </c>
      <c r="M547" s="74">
        <v>3537.3</v>
      </c>
      <c r="N547" s="32"/>
      <c r="O547" s="32">
        <f t="shared" si="130"/>
        <v>3537.3</v>
      </c>
      <c r="P547" s="74">
        <v>218.4</v>
      </c>
      <c r="Q547" s="32"/>
      <c r="R547" s="32"/>
      <c r="S547" s="33">
        <f t="shared" si="131"/>
        <v>619.02750000000003</v>
      </c>
      <c r="T547" s="32">
        <f t="shared" si="132"/>
        <v>106.119</v>
      </c>
      <c r="U547" s="75">
        <f t="shared" si="133"/>
        <v>212.238</v>
      </c>
      <c r="V547" s="32">
        <f t="shared" si="134"/>
        <v>70.746000000000009</v>
      </c>
      <c r="W547" s="74">
        <v>0</v>
      </c>
      <c r="X547" s="74">
        <v>130.80000000000001</v>
      </c>
      <c r="Y547" s="74">
        <v>18.8</v>
      </c>
      <c r="Z547" s="74">
        <v>26.24</v>
      </c>
      <c r="AA547" s="74">
        <v>0</v>
      </c>
      <c r="AB547" s="74">
        <v>0</v>
      </c>
      <c r="AC547" s="74">
        <v>0</v>
      </c>
      <c r="AD547" s="74">
        <v>0</v>
      </c>
      <c r="AE547" s="32">
        <v>0</v>
      </c>
      <c r="AF547" s="32">
        <f t="shared" si="135"/>
        <v>60.134100000000011</v>
      </c>
      <c r="AG547" s="32">
        <f t="shared" si="144"/>
        <v>1556.4120000000003</v>
      </c>
      <c r="AH547" s="32">
        <f t="shared" si="136"/>
        <v>2934.4800000000005</v>
      </c>
      <c r="AI547" s="32">
        <f t="shared" si="137"/>
        <v>6113.5000000000009</v>
      </c>
      <c r="AJ547" s="32">
        <v>196.52</v>
      </c>
      <c r="AK547" s="32">
        <f t="shared" si="138"/>
        <v>1768.65</v>
      </c>
      <c r="AL547" s="32">
        <v>876.2</v>
      </c>
      <c r="AM547" s="32">
        <f t="shared" si="139"/>
        <v>366.81000000000006</v>
      </c>
      <c r="AN547" s="32">
        <f t="shared" si="140"/>
        <v>611.35</v>
      </c>
      <c r="AO547" s="32">
        <f t="shared" si="141"/>
        <v>1834.0500000000002</v>
      </c>
      <c r="AP547" s="32">
        <f t="shared" si="142"/>
        <v>1100.43</v>
      </c>
      <c r="AQ547" s="32">
        <v>2614.85</v>
      </c>
      <c r="AR547" s="32"/>
      <c r="AS547" s="74"/>
      <c r="AT547" s="32"/>
      <c r="AU547" s="32"/>
      <c r="AV547" s="32"/>
      <c r="AW547" s="32"/>
      <c r="AX547" s="32"/>
      <c r="AY547" s="76">
        <f t="shared" si="143"/>
        <v>79970.907200000016</v>
      </c>
      <c r="AZ547" s="78"/>
      <c r="BA547" s="7"/>
      <c r="BB547" s="7"/>
    </row>
    <row r="548" spans="1:54" s="59" customFormat="1" x14ac:dyDescent="0.2">
      <c r="A548" s="24">
        <f t="shared" si="145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72">
        <v>43696</v>
      </c>
      <c r="G548" s="24"/>
      <c r="H548" s="71">
        <v>5</v>
      </c>
      <c r="I548" s="24" t="s">
        <v>102</v>
      </c>
      <c r="J548" s="70" t="s">
        <v>103</v>
      </c>
      <c r="K548" s="73" t="s">
        <v>71</v>
      </c>
      <c r="L548" s="70" t="s">
        <v>120</v>
      </c>
      <c r="M548" s="74">
        <v>2210.6999999999998</v>
      </c>
      <c r="N548" s="32"/>
      <c r="O548" s="32">
        <f t="shared" si="130"/>
        <v>2210.6999999999998</v>
      </c>
      <c r="P548" s="74">
        <v>136.5</v>
      </c>
      <c r="Q548" s="32"/>
      <c r="R548" s="32"/>
      <c r="S548" s="33">
        <f t="shared" si="131"/>
        <v>386.87249999999995</v>
      </c>
      <c r="T548" s="32">
        <f t="shared" si="132"/>
        <v>66.320999999999998</v>
      </c>
      <c r="U548" s="75">
        <f t="shared" si="133"/>
        <v>132.642</v>
      </c>
      <c r="V548" s="32">
        <f t="shared" si="134"/>
        <v>44.213999999999999</v>
      </c>
      <c r="W548" s="74">
        <v>0</v>
      </c>
      <c r="X548" s="74">
        <v>81.760000000000005</v>
      </c>
      <c r="Y548" s="74">
        <v>11.76</v>
      </c>
      <c r="Z548" s="74">
        <v>16.399999999999999</v>
      </c>
      <c r="AA548" s="74">
        <v>0</v>
      </c>
      <c r="AB548" s="74">
        <v>0</v>
      </c>
      <c r="AC548" s="74">
        <v>0</v>
      </c>
      <c r="AD548" s="74">
        <v>0</v>
      </c>
      <c r="AE548" s="32">
        <v>0</v>
      </c>
      <c r="AF548" s="32">
        <f t="shared" si="135"/>
        <v>37.581899999999997</v>
      </c>
      <c r="AG548" s="32">
        <f t="shared" si="144"/>
        <v>972.70799999999997</v>
      </c>
      <c r="AH548" s="32">
        <f t="shared" si="136"/>
        <v>1833.9680000000001</v>
      </c>
      <c r="AI548" s="32">
        <f t="shared" si="137"/>
        <v>3820.7666666666669</v>
      </c>
      <c r="AJ548" s="32">
        <v>122.82</v>
      </c>
      <c r="AK548" s="32">
        <f t="shared" si="138"/>
        <v>1105.3499999999999</v>
      </c>
      <c r="AL548" s="32">
        <v>876.2</v>
      </c>
      <c r="AM548" s="32">
        <f t="shared" si="139"/>
        <v>229.24600000000001</v>
      </c>
      <c r="AN548" s="32">
        <f t="shared" si="140"/>
        <v>382.07666666666671</v>
      </c>
      <c r="AO548" s="32">
        <f t="shared" si="141"/>
        <v>1146.23</v>
      </c>
      <c r="AP548" s="32">
        <f t="shared" si="142"/>
        <v>687.73800000000006</v>
      </c>
      <c r="AQ548" s="32">
        <v>2614.85</v>
      </c>
      <c r="AR548" s="32"/>
      <c r="AS548" s="74"/>
      <c r="AT548" s="32"/>
      <c r="AU548" s="32"/>
      <c r="AV548" s="32"/>
      <c r="AW548" s="32"/>
      <c r="AX548" s="32"/>
      <c r="AY548" s="76">
        <f t="shared" si="143"/>
        <v>51288.970133333329</v>
      </c>
      <c r="AZ548" s="78"/>
      <c r="BA548" s="7"/>
      <c r="BB548" s="7"/>
    </row>
    <row r="549" spans="1:54" s="59" customFormat="1" x14ac:dyDescent="0.2">
      <c r="A549" s="24">
        <f t="shared" si="145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72">
        <v>43713</v>
      </c>
      <c r="G549" s="24"/>
      <c r="H549" s="71">
        <v>8</v>
      </c>
      <c r="I549" s="24" t="s">
        <v>102</v>
      </c>
      <c r="J549" s="70" t="s">
        <v>103</v>
      </c>
      <c r="K549" s="73" t="s">
        <v>71</v>
      </c>
      <c r="L549" s="70" t="s">
        <v>120</v>
      </c>
      <c r="M549" s="74">
        <v>3537.3</v>
      </c>
      <c r="N549" s="32"/>
      <c r="O549" s="32">
        <f t="shared" si="130"/>
        <v>3537.3</v>
      </c>
      <c r="P549" s="74">
        <v>218.4</v>
      </c>
      <c r="Q549" s="32"/>
      <c r="R549" s="32"/>
      <c r="S549" s="33">
        <f t="shared" si="131"/>
        <v>619.02750000000003</v>
      </c>
      <c r="T549" s="32">
        <f t="shared" si="132"/>
        <v>106.119</v>
      </c>
      <c r="U549" s="75">
        <f t="shared" si="133"/>
        <v>212.238</v>
      </c>
      <c r="V549" s="32">
        <f t="shared" si="134"/>
        <v>70.746000000000009</v>
      </c>
      <c r="W549" s="74">
        <v>0</v>
      </c>
      <c r="X549" s="74">
        <v>130.80000000000001</v>
      </c>
      <c r="Y549" s="74">
        <v>18.8</v>
      </c>
      <c r="Z549" s="74">
        <v>26.24</v>
      </c>
      <c r="AA549" s="74">
        <v>0</v>
      </c>
      <c r="AB549" s="74">
        <v>0</v>
      </c>
      <c r="AC549" s="74">
        <v>0</v>
      </c>
      <c r="AD549" s="74">
        <v>0</v>
      </c>
      <c r="AE549" s="32">
        <v>0</v>
      </c>
      <c r="AF549" s="32">
        <f t="shared" si="135"/>
        <v>60.134100000000011</v>
      </c>
      <c r="AG549" s="32">
        <f t="shared" si="144"/>
        <v>1556.4120000000003</v>
      </c>
      <c r="AH549" s="32">
        <f t="shared" si="136"/>
        <v>2934.4800000000005</v>
      </c>
      <c r="AI549" s="32">
        <f t="shared" si="137"/>
        <v>6113.5000000000009</v>
      </c>
      <c r="AJ549" s="32">
        <v>117.91</v>
      </c>
      <c r="AK549" s="32">
        <f t="shared" si="138"/>
        <v>1768.65</v>
      </c>
      <c r="AL549" s="32">
        <v>876.2</v>
      </c>
      <c r="AM549" s="32">
        <f t="shared" si="139"/>
        <v>366.81000000000006</v>
      </c>
      <c r="AN549" s="32">
        <f t="shared" si="140"/>
        <v>611.35</v>
      </c>
      <c r="AO549" s="32">
        <f t="shared" si="141"/>
        <v>1834.0500000000002</v>
      </c>
      <c r="AP549" s="32">
        <f t="shared" si="142"/>
        <v>1100.43</v>
      </c>
      <c r="AQ549" s="32">
        <v>2614.85</v>
      </c>
      <c r="AR549" s="32"/>
      <c r="AS549" s="74"/>
      <c r="AT549" s="32"/>
      <c r="AU549" s="32"/>
      <c r="AV549" s="32"/>
      <c r="AW549" s="32"/>
      <c r="AX549" s="32"/>
      <c r="AY549" s="76">
        <f t="shared" si="143"/>
        <v>79892.297200000001</v>
      </c>
      <c r="AZ549" s="78"/>
      <c r="BA549" s="7"/>
      <c r="BB549" s="7"/>
    </row>
    <row r="550" spans="1:54" s="59" customFormat="1" x14ac:dyDescent="0.2">
      <c r="A550" s="24">
        <f t="shared" si="145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72">
        <v>43717</v>
      </c>
      <c r="G550" s="24"/>
      <c r="H550" s="71">
        <v>8</v>
      </c>
      <c r="I550" s="24" t="s">
        <v>102</v>
      </c>
      <c r="J550" s="70" t="s">
        <v>103</v>
      </c>
      <c r="K550" s="73" t="s">
        <v>71</v>
      </c>
      <c r="L550" s="70" t="s">
        <v>120</v>
      </c>
      <c r="M550" s="74">
        <v>3537.3</v>
      </c>
      <c r="N550" s="32"/>
      <c r="O550" s="32">
        <f t="shared" si="130"/>
        <v>3537.3</v>
      </c>
      <c r="P550" s="74">
        <v>218.4</v>
      </c>
      <c r="Q550" s="32"/>
      <c r="R550" s="32"/>
      <c r="S550" s="33">
        <f t="shared" si="131"/>
        <v>619.02750000000003</v>
      </c>
      <c r="T550" s="32">
        <f t="shared" si="132"/>
        <v>106.119</v>
      </c>
      <c r="U550" s="75">
        <f t="shared" si="133"/>
        <v>212.238</v>
      </c>
      <c r="V550" s="32">
        <f t="shared" si="134"/>
        <v>70.746000000000009</v>
      </c>
      <c r="W550" s="74">
        <v>0</v>
      </c>
      <c r="X550" s="74">
        <v>130.80000000000001</v>
      </c>
      <c r="Y550" s="74">
        <v>18.8</v>
      </c>
      <c r="Z550" s="74">
        <v>26.24</v>
      </c>
      <c r="AA550" s="74">
        <v>0</v>
      </c>
      <c r="AB550" s="74">
        <v>0</v>
      </c>
      <c r="AC550" s="74">
        <v>0</v>
      </c>
      <c r="AD550" s="74">
        <v>0</v>
      </c>
      <c r="AE550" s="32">
        <v>0</v>
      </c>
      <c r="AF550" s="32">
        <f t="shared" si="135"/>
        <v>60.134100000000011</v>
      </c>
      <c r="AG550" s="32">
        <f t="shared" si="144"/>
        <v>1556.4120000000003</v>
      </c>
      <c r="AH550" s="32">
        <f t="shared" si="136"/>
        <v>2934.4800000000005</v>
      </c>
      <c r="AI550" s="32">
        <f t="shared" si="137"/>
        <v>6113.5000000000009</v>
      </c>
      <c r="AJ550" s="32">
        <v>98.26</v>
      </c>
      <c r="AK550" s="32">
        <f t="shared" si="138"/>
        <v>1768.65</v>
      </c>
      <c r="AL550" s="32">
        <v>876.2</v>
      </c>
      <c r="AM550" s="32">
        <f t="shared" si="139"/>
        <v>366.81000000000006</v>
      </c>
      <c r="AN550" s="32">
        <f t="shared" si="140"/>
        <v>611.35</v>
      </c>
      <c r="AO550" s="32">
        <f t="shared" si="141"/>
        <v>1834.0500000000002</v>
      </c>
      <c r="AP550" s="32">
        <f t="shared" si="142"/>
        <v>1100.43</v>
      </c>
      <c r="AQ550" s="32">
        <v>2614.85</v>
      </c>
      <c r="AR550" s="32"/>
      <c r="AS550" s="74"/>
      <c r="AT550" s="32"/>
      <c r="AU550" s="32"/>
      <c r="AV550" s="32"/>
      <c r="AW550" s="32"/>
      <c r="AX550" s="32"/>
      <c r="AY550" s="76">
        <f t="shared" si="143"/>
        <v>79872.647200000007</v>
      </c>
      <c r="AZ550" s="78"/>
      <c r="BA550" s="7"/>
      <c r="BB550" s="7"/>
    </row>
    <row r="551" spans="1:54" s="59" customFormat="1" x14ac:dyDescent="0.2">
      <c r="A551" s="24">
        <f t="shared" si="145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72">
        <v>36404</v>
      </c>
      <c r="G551" s="24"/>
      <c r="H551" s="71">
        <v>33</v>
      </c>
      <c r="I551" s="24" t="s">
        <v>102</v>
      </c>
      <c r="J551" s="70" t="s">
        <v>133</v>
      </c>
      <c r="K551" s="73" t="s">
        <v>70</v>
      </c>
      <c r="L551" s="70" t="s">
        <v>121</v>
      </c>
      <c r="M551" s="74">
        <v>16018.8</v>
      </c>
      <c r="N551" s="32"/>
      <c r="O551" s="32">
        <f t="shared" si="130"/>
        <v>16018.8</v>
      </c>
      <c r="P551" s="74">
        <v>1445.9</v>
      </c>
      <c r="Q551" s="32"/>
      <c r="R551" s="32"/>
      <c r="S551" s="33">
        <f t="shared" si="131"/>
        <v>2803.2899999999995</v>
      </c>
      <c r="T551" s="32">
        <f t="shared" si="132"/>
        <v>480.56399999999996</v>
      </c>
      <c r="U551" s="75">
        <f t="shared" si="133"/>
        <v>1345.5791999999999</v>
      </c>
      <c r="V551" s="32">
        <f t="shared" si="134"/>
        <v>320.37599999999998</v>
      </c>
      <c r="W551" s="74">
        <v>6407.52</v>
      </c>
      <c r="X551" s="74">
        <v>548.66</v>
      </c>
      <c r="Y551" s="74">
        <v>78.599999999999994</v>
      </c>
      <c r="Z551" s="74">
        <v>743.5</v>
      </c>
      <c r="AA551" s="74">
        <v>0</v>
      </c>
      <c r="AB551" s="74">
        <v>0</v>
      </c>
      <c r="AC551" s="74">
        <v>0</v>
      </c>
      <c r="AD551" s="74">
        <v>0</v>
      </c>
      <c r="AE551" s="32">
        <v>0</v>
      </c>
      <c r="AF551" s="32">
        <f t="shared" si="135"/>
        <v>272.31959999999998</v>
      </c>
      <c r="AG551" s="32">
        <f t="shared" si="144"/>
        <v>7048.271999999999</v>
      </c>
      <c r="AH551" s="32">
        <f t="shared" si="136"/>
        <v>18379.984</v>
      </c>
      <c r="AI551" s="32">
        <f t="shared" si="137"/>
        <v>38291.633333333331</v>
      </c>
      <c r="AJ551" s="32">
        <v>8009.4</v>
      </c>
      <c r="AK551" s="32">
        <f t="shared" si="138"/>
        <v>8009.3999999999987</v>
      </c>
      <c r="AL551" s="32">
        <v>876.2</v>
      </c>
      <c r="AM551" s="32">
        <f t="shared" si="139"/>
        <v>2297.498</v>
      </c>
      <c r="AN551" s="32">
        <f t="shared" si="140"/>
        <v>3829.1633333333334</v>
      </c>
      <c r="AO551" s="32">
        <f t="shared" si="141"/>
        <v>11487.49</v>
      </c>
      <c r="AP551" s="32">
        <f t="shared" si="142"/>
        <v>6892.4940000000006</v>
      </c>
      <c r="AQ551" s="32">
        <v>3580.6</v>
      </c>
      <c r="AR551" s="32">
        <f>(M551+W551+X551)/30*40</f>
        <v>30633.306666666667</v>
      </c>
      <c r="AS551" s="74"/>
      <c r="AT551" s="32"/>
      <c r="AU551" s="32"/>
      <c r="AV551" s="32"/>
      <c r="AW551" s="32"/>
      <c r="AX551" s="32"/>
      <c r="AY551" s="76">
        <f t="shared" si="143"/>
        <v>504916.74693333334</v>
      </c>
      <c r="AZ551" s="78"/>
      <c r="BA551" s="7"/>
      <c r="BB551" s="7"/>
    </row>
    <row r="552" spans="1:54" s="59" customFormat="1" x14ac:dyDescent="0.2">
      <c r="A552" s="24">
        <f t="shared" si="145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72">
        <v>36770</v>
      </c>
      <c r="G552" s="24"/>
      <c r="H552" s="71">
        <v>25</v>
      </c>
      <c r="I552" s="24" t="s">
        <v>102</v>
      </c>
      <c r="J552" s="70" t="s">
        <v>133</v>
      </c>
      <c r="K552" s="73" t="s">
        <v>70</v>
      </c>
      <c r="L552" s="70" t="s">
        <v>121</v>
      </c>
      <c r="M552" s="74">
        <v>12765</v>
      </c>
      <c r="N552" s="32"/>
      <c r="O552" s="32">
        <f t="shared" si="130"/>
        <v>12765</v>
      </c>
      <c r="P552" s="74">
        <v>1227.5</v>
      </c>
      <c r="Q552" s="32"/>
      <c r="R552" s="32"/>
      <c r="S552" s="33">
        <f t="shared" si="131"/>
        <v>2233.875</v>
      </c>
      <c r="T552" s="32">
        <f t="shared" si="132"/>
        <v>382.95</v>
      </c>
      <c r="U552" s="75">
        <f t="shared" si="133"/>
        <v>1056.942</v>
      </c>
      <c r="V552" s="32">
        <f t="shared" si="134"/>
        <v>255.3</v>
      </c>
      <c r="W552" s="74">
        <v>4850.7</v>
      </c>
      <c r="X552" s="74">
        <v>430.16</v>
      </c>
      <c r="Y552" s="74">
        <v>61.6</v>
      </c>
      <c r="Z552" s="74">
        <v>563.24</v>
      </c>
      <c r="AA552" s="74">
        <v>0</v>
      </c>
      <c r="AB552" s="74">
        <v>0</v>
      </c>
      <c r="AC552" s="74">
        <v>0</v>
      </c>
      <c r="AD552" s="74">
        <v>0</v>
      </c>
      <c r="AE552" s="32">
        <v>0</v>
      </c>
      <c r="AF552" s="32">
        <f t="shared" si="135"/>
        <v>217.00500000000002</v>
      </c>
      <c r="AG552" s="32">
        <f t="shared" si="144"/>
        <v>5616.6</v>
      </c>
      <c r="AH552" s="32">
        <f t="shared" si="136"/>
        <v>14436.688000000002</v>
      </c>
      <c r="AI552" s="32">
        <f t="shared" si="137"/>
        <v>30076.433333333334</v>
      </c>
      <c r="AJ552" s="32">
        <v>6382.5</v>
      </c>
      <c r="AK552" s="32">
        <f t="shared" si="138"/>
        <v>6382.5</v>
      </c>
      <c r="AL552" s="32">
        <v>876.2</v>
      </c>
      <c r="AM552" s="32">
        <f t="shared" si="139"/>
        <v>1804.5860000000002</v>
      </c>
      <c r="AN552" s="32">
        <f t="shared" si="140"/>
        <v>3007.6433333333334</v>
      </c>
      <c r="AO552" s="32">
        <f t="shared" si="141"/>
        <v>9022.93</v>
      </c>
      <c r="AP552" s="32">
        <f t="shared" si="142"/>
        <v>5413.7580000000007</v>
      </c>
      <c r="AQ552" s="32">
        <v>3580.6</v>
      </c>
      <c r="AR552" s="32"/>
      <c r="AS552" s="74"/>
      <c r="AT552" s="32"/>
      <c r="AU552" s="32"/>
      <c r="AV552" s="32"/>
      <c r="AW552" s="32"/>
      <c r="AX552" s="32"/>
      <c r="AY552" s="76">
        <f t="shared" si="143"/>
        <v>375131.70266666671</v>
      </c>
      <c r="AZ552" s="78"/>
      <c r="BA552" s="7"/>
      <c r="BB552" s="7"/>
    </row>
    <row r="553" spans="1:54" s="59" customFormat="1" x14ac:dyDescent="0.2">
      <c r="A553" s="24">
        <f t="shared" si="145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72">
        <v>37298</v>
      </c>
      <c r="G553" s="24"/>
      <c r="H553" s="71">
        <v>11</v>
      </c>
      <c r="I553" s="24" t="s">
        <v>102</v>
      </c>
      <c r="J553" s="70" t="s">
        <v>103</v>
      </c>
      <c r="K553" s="73" t="s">
        <v>70</v>
      </c>
      <c r="L553" s="70" t="s">
        <v>121</v>
      </c>
      <c r="M553" s="74">
        <v>4031.1</v>
      </c>
      <c r="N553" s="32"/>
      <c r="O553" s="32">
        <f t="shared" si="130"/>
        <v>4031.1</v>
      </c>
      <c r="P553" s="74">
        <v>300.3</v>
      </c>
      <c r="Q553" s="32"/>
      <c r="R553" s="32"/>
      <c r="S553" s="33">
        <f t="shared" si="131"/>
        <v>705.4425</v>
      </c>
      <c r="T553" s="32">
        <f t="shared" si="132"/>
        <v>120.93299999999999</v>
      </c>
      <c r="U553" s="75">
        <f t="shared" si="133"/>
        <v>324.10079999999999</v>
      </c>
      <c r="V553" s="32">
        <f t="shared" si="134"/>
        <v>80.622</v>
      </c>
      <c r="W553" s="74">
        <v>1370.58</v>
      </c>
      <c r="X553" s="74">
        <v>145.19999999999999</v>
      </c>
      <c r="Y553" s="74">
        <v>20.9</v>
      </c>
      <c r="Z553" s="74">
        <v>247.84</v>
      </c>
      <c r="AA553" s="74">
        <v>0</v>
      </c>
      <c r="AB553" s="74">
        <v>0</v>
      </c>
      <c r="AC553" s="74">
        <v>0</v>
      </c>
      <c r="AD553" s="74">
        <v>0</v>
      </c>
      <c r="AE553" s="32">
        <v>0</v>
      </c>
      <c r="AF553" s="32">
        <f t="shared" si="135"/>
        <v>68.528700000000001</v>
      </c>
      <c r="AG553" s="32">
        <f t="shared" si="144"/>
        <v>1773.684</v>
      </c>
      <c r="AH553" s="32">
        <f t="shared" si="136"/>
        <v>4437.5040000000008</v>
      </c>
      <c r="AI553" s="32">
        <f t="shared" si="137"/>
        <v>9244.8000000000011</v>
      </c>
      <c r="AJ553" s="32">
        <v>2015.55</v>
      </c>
      <c r="AK553" s="32">
        <f t="shared" si="138"/>
        <v>2015.5500000000002</v>
      </c>
      <c r="AL553" s="32">
        <v>876.2</v>
      </c>
      <c r="AM553" s="32">
        <f t="shared" si="139"/>
        <v>554.6880000000001</v>
      </c>
      <c r="AN553" s="32">
        <f t="shared" si="140"/>
        <v>924.48</v>
      </c>
      <c r="AO553" s="32">
        <f t="shared" si="141"/>
        <v>2773.44</v>
      </c>
      <c r="AP553" s="32">
        <f t="shared" si="142"/>
        <v>1664.0640000000001</v>
      </c>
      <c r="AQ553" s="32">
        <v>2614.85</v>
      </c>
      <c r="AR553" s="32"/>
      <c r="AS553" s="74"/>
      <c r="AT553" s="32"/>
      <c r="AU553" s="32"/>
      <c r="AV553" s="32"/>
      <c r="AW553" s="32"/>
      <c r="AX553" s="32"/>
      <c r="AY553" s="76">
        <f t="shared" si="143"/>
        <v>117881.374</v>
      </c>
      <c r="AZ553" s="78"/>
      <c r="BA553" s="7"/>
      <c r="BB553" s="7"/>
    </row>
    <row r="554" spans="1:54" s="59" customFormat="1" x14ac:dyDescent="0.2">
      <c r="A554" s="24">
        <f t="shared" si="145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72">
        <v>37487</v>
      </c>
      <c r="G554" s="24"/>
      <c r="H554" s="71">
        <v>34</v>
      </c>
      <c r="I554" s="24" t="s">
        <v>102</v>
      </c>
      <c r="J554" s="70" t="s">
        <v>138</v>
      </c>
      <c r="K554" s="73" t="s">
        <v>70</v>
      </c>
      <c r="L554" s="70" t="s">
        <v>121</v>
      </c>
      <c r="M554" s="74">
        <v>15309.6</v>
      </c>
      <c r="N554" s="32"/>
      <c r="O554" s="32">
        <f t="shared" si="130"/>
        <v>15309.6</v>
      </c>
      <c r="P554" s="74">
        <v>1200.2</v>
      </c>
      <c r="Q554" s="32"/>
      <c r="R554" s="32"/>
      <c r="S554" s="33">
        <f t="shared" si="131"/>
        <v>2679.18</v>
      </c>
      <c r="T554" s="32">
        <f t="shared" si="132"/>
        <v>459.28800000000001</v>
      </c>
      <c r="U554" s="75">
        <f t="shared" si="133"/>
        <v>1230.8915999999999</v>
      </c>
      <c r="V554" s="32">
        <f t="shared" si="134"/>
        <v>306.19200000000001</v>
      </c>
      <c r="W554" s="74">
        <v>5205.26</v>
      </c>
      <c r="X554" s="74">
        <v>530.26</v>
      </c>
      <c r="Y554" s="74">
        <v>72.900000000000006</v>
      </c>
      <c r="Z554" s="74">
        <v>766.02</v>
      </c>
      <c r="AA554" s="74">
        <v>0</v>
      </c>
      <c r="AB554" s="74">
        <v>0</v>
      </c>
      <c r="AC554" s="74">
        <v>0</v>
      </c>
      <c r="AD554" s="74">
        <v>0</v>
      </c>
      <c r="AE554" s="32">
        <v>0</v>
      </c>
      <c r="AF554" s="32">
        <f t="shared" si="135"/>
        <v>260.26320000000004</v>
      </c>
      <c r="AG554" s="32">
        <f t="shared" si="144"/>
        <v>6736.2240000000002</v>
      </c>
      <c r="AH554" s="32">
        <f t="shared" si="136"/>
        <v>16836.096000000001</v>
      </c>
      <c r="AI554" s="32">
        <f t="shared" si="137"/>
        <v>35075.200000000004</v>
      </c>
      <c r="AJ554" s="32">
        <v>7654.8</v>
      </c>
      <c r="AK554" s="32">
        <f t="shared" si="138"/>
        <v>7654.8</v>
      </c>
      <c r="AL554" s="32">
        <v>876.2</v>
      </c>
      <c r="AM554" s="32">
        <f t="shared" si="139"/>
        <v>2104.5120000000002</v>
      </c>
      <c r="AN554" s="32">
        <f t="shared" si="140"/>
        <v>3507.52</v>
      </c>
      <c r="AO554" s="32">
        <f t="shared" si="141"/>
        <v>10522.56</v>
      </c>
      <c r="AP554" s="32">
        <f t="shared" si="142"/>
        <v>6313.5360000000001</v>
      </c>
      <c r="AQ554" s="32">
        <v>3580.6</v>
      </c>
      <c r="AR554" s="32"/>
      <c r="AS554" s="74"/>
      <c r="AT554" s="32"/>
      <c r="AU554" s="32"/>
      <c r="AV554" s="32"/>
      <c r="AW554" s="32"/>
      <c r="AX554" s="32"/>
      <c r="AY554" s="76">
        <f t="shared" si="143"/>
        <v>437102.70559999999</v>
      </c>
      <c r="AZ554" s="78"/>
      <c r="BA554" s="7"/>
      <c r="BB554" s="7"/>
    </row>
    <row r="555" spans="1:54" s="59" customFormat="1" x14ac:dyDescent="0.2">
      <c r="A555" s="24">
        <f t="shared" si="145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72">
        <v>37487</v>
      </c>
      <c r="G555" s="24"/>
      <c r="H555" s="71">
        <v>32</v>
      </c>
      <c r="I555" s="24" t="s">
        <v>102</v>
      </c>
      <c r="J555" s="70" t="s">
        <v>139</v>
      </c>
      <c r="K555" s="73" t="s">
        <v>70</v>
      </c>
      <c r="L555" s="70" t="s">
        <v>121</v>
      </c>
      <c r="M555" s="74">
        <v>14075.7</v>
      </c>
      <c r="N555" s="32"/>
      <c r="O555" s="32">
        <f t="shared" si="130"/>
        <v>14075.7</v>
      </c>
      <c r="P555" s="74">
        <v>1418.6</v>
      </c>
      <c r="Q555" s="32"/>
      <c r="R555" s="32"/>
      <c r="S555" s="33">
        <f t="shared" si="131"/>
        <v>2463.2474999999999</v>
      </c>
      <c r="T555" s="32">
        <f t="shared" si="132"/>
        <v>422.27100000000002</v>
      </c>
      <c r="U555" s="75">
        <f t="shared" si="133"/>
        <v>1131.6864</v>
      </c>
      <c r="V555" s="32">
        <f t="shared" si="134"/>
        <v>281.51400000000001</v>
      </c>
      <c r="W555" s="74">
        <v>4785.74</v>
      </c>
      <c r="X555" s="74">
        <v>487.9</v>
      </c>
      <c r="Y555" s="74">
        <v>68.760000000000005</v>
      </c>
      <c r="Z555" s="74">
        <v>720.96</v>
      </c>
      <c r="AA555" s="74">
        <v>0</v>
      </c>
      <c r="AB555" s="74">
        <v>0</v>
      </c>
      <c r="AC555" s="74">
        <v>0</v>
      </c>
      <c r="AD555" s="74">
        <v>0</v>
      </c>
      <c r="AE555" s="32">
        <v>0</v>
      </c>
      <c r="AF555" s="32">
        <f t="shared" si="135"/>
        <v>239.28690000000003</v>
      </c>
      <c r="AG555" s="32">
        <f t="shared" si="144"/>
        <v>6193.308</v>
      </c>
      <c r="AH555" s="32">
        <f t="shared" si="136"/>
        <v>15479.472000000005</v>
      </c>
      <c r="AI555" s="32">
        <f t="shared" si="137"/>
        <v>32248.900000000009</v>
      </c>
      <c r="AJ555" s="32">
        <v>7037.85</v>
      </c>
      <c r="AK555" s="32">
        <f t="shared" si="138"/>
        <v>7037.85</v>
      </c>
      <c r="AL555" s="32">
        <v>876.2</v>
      </c>
      <c r="AM555" s="32">
        <f t="shared" si="139"/>
        <v>1934.9340000000007</v>
      </c>
      <c r="AN555" s="32">
        <f t="shared" si="140"/>
        <v>3224.8900000000008</v>
      </c>
      <c r="AO555" s="32">
        <f t="shared" si="141"/>
        <v>9674.6700000000019</v>
      </c>
      <c r="AP555" s="32">
        <f t="shared" si="142"/>
        <v>5804.8020000000015</v>
      </c>
      <c r="AQ555" s="32">
        <v>3580.6</v>
      </c>
      <c r="AR555" s="32"/>
      <c r="AS555" s="74"/>
      <c r="AT555" s="32"/>
      <c r="AU555" s="32"/>
      <c r="AV555" s="32"/>
      <c r="AW555" s="32"/>
      <c r="AX555" s="32"/>
      <c r="AY555" s="76">
        <f t="shared" si="143"/>
        <v>406241.4656</v>
      </c>
      <c r="AZ555" s="78"/>
      <c r="BA555" s="7"/>
      <c r="BB555" s="7"/>
    </row>
    <row r="556" spans="1:54" s="59" customFormat="1" x14ac:dyDescent="0.2">
      <c r="A556" s="24">
        <f t="shared" si="145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72">
        <v>37530</v>
      </c>
      <c r="G556" s="24"/>
      <c r="H556" s="71">
        <v>21</v>
      </c>
      <c r="I556" s="24" t="s">
        <v>102</v>
      </c>
      <c r="J556" s="70" t="s">
        <v>133</v>
      </c>
      <c r="K556" s="73" t="s">
        <v>70</v>
      </c>
      <c r="L556" s="70" t="s">
        <v>121</v>
      </c>
      <c r="M556" s="74">
        <v>10977.3</v>
      </c>
      <c r="N556" s="32"/>
      <c r="O556" s="32">
        <f t="shared" si="130"/>
        <v>10977.3</v>
      </c>
      <c r="P556" s="74">
        <v>1118.3</v>
      </c>
      <c r="Q556" s="32"/>
      <c r="R556" s="32"/>
      <c r="S556" s="33">
        <f t="shared" si="131"/>
        <v>1921.0274999999997</v>
      </c>
      <c r="T556" s="32">
        <f t="shared" si="132"/>
        <v>329.31899999999996</v>
      </c>
      <c r="U556" s="75">
        <f t="shared" si="133"/>
        <v>869.40239999999994</v>
      </c>
      <c r="V556" s="32">
        <f t="shared" si="134"/>
        <v>219.54599999999999</v>
      </c>
      <c r="W556" s="74">
        <v>3512.74</v>
      </c>
      <c r="X556" s="74">
        <v>364.46</v>
      </c>
      <c r="Y556" s="74">
        <v>52.2</v>
      </c>
      <c r="Z556" s="74">
        <v>473.12</v>
      </c>
      <c r="AA556" s="74">
        <v>0</v>
      </c>
      <c r="AB556" s="74">
        <v>0</v>
      </c>
      <c r="AC556" s="74">
        <v>0</v>
      </c>
      <c r="AD556" s="74">
        <v>0</v>
      </c>
      <c r="AE556" s="32">
        <v>0</v>
      </c>
      <c r="AF556" s="32">
        <f t="shared" si="135"/>
        <v>186.61410000000001</v>
      </c>
      <c r="AG556" s="32">
        <f t="shared" si="144"/>
        <v>4830.0119999999997</v>
      </c>
      <c r="AH556" s="32">
        <f t="shared" si="136"/>
        <v>11883.599999999999</v>
      </c>
      <c r="AI556" s="32">
        <f t="shared" si="137"/>
        <v>24757.499999999996</v>
      </c>
      <c r="AJ556" s="32">
        <v>5488.65</v>
      </c>
      <c r="AK556" s="32">
        <f t="shared" si="138"/>
        <v>5488.65</v>
      </c>
      <c r="AL556" s="32">
        <v>876.2</v>
      </c>
      <c r="AM556" s="32">
        <f t="shared" si="139"/>
        <v>1485.4499999999998</v>
      </c>
      <c r="AN556" s="32">
        <f t="shared" si="140"/>
        <v>2475.7499999999995</v>
      </c>
      <c r="AO556" s="32">
        <f t="shared" si="141"/>
        <v>7427.2499999999991</v>
      </c>
      <c r="AP556" s="32">
        <f t="shared" si="142"/>
        <v>4456.3499999999995</v>
      </c>
      <c r="AQ556" s="32">
        <v>3580.6</v>
      </c>
      <c r="AR556" s="32"/>
      <c r="AS556" s="74"/>
      <c r="AT556" s="32"/>
      <c r="AU556" s="32"/>
      <c r="AV556" s="32"/>
      <c r="AW556" s="32"/>
      <c r="AX556" s="32"/>
      <c r="AY556" s="76">
        <f t="shared" si="143"/>
        <v>313038.35999999993</v>
      </c>
      <c r="AZ556" s="78"/>
      <c r="BA556" s="7"/>
      <c r="BB556" s="7"/>
    </row>
    <row r="557" spans="1:54" s="59" customFormat="1" x14ac:dyDescent="0.2">
      <c r="A557" s="24">
        <f t="shared" si="145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72">
        <v>37834</v>
      </c>
      <c r="G557" s="24"/>
      <c r="H557" s="71">
        <v>9</v>
      </c>
      <c r="I557" s="24" t="s">
        <v>102</v>
      </c>
      <c r="J557" s="70" t="s">
        <v>103</v>
      </c>
      <c r="K557" s="73" t="s">
        <v>70</v>
      </c>
      <c r="L557" s="70" t="s">
        <v>121</v>
      </c>
      <c r="M557" s="74">
        <v>3298.2</v>
      </c>
      <c r="N557" s="32"/>
      <c r="O557" s="32">
        <f t="shared" si="130"/>
        <v>3298.2</v>
      </c>
      <c r="P557" s="74">
        <v>245.7</v>
      </c>
      <c r="Q557" s="32"/>
      <c r="R557" s="32"/>
      <c r="S557" s="33">
        <f t="shared" si="131"/>
        <v>577.18499999999995</v>
      </c>
      <c r="T557" s="32">
        <f t="shared" si="132"/>
        <v>98.945999999999998</v>
      </c>
      <c r="U557" s="75">
        <f t="shared" si="133"/>
        <v>261.21719999999999</v>
      </c>
      <c r="V557" s="32">
        <f t="shared" si="134"/>
        <v>65.963999999999999</v>
      </c>
      <c r="W557" s="74">
        <v>1055.42</v>
      </c>
      <c r="X557" s="74">
        <v>118.8</v>
      </c>
      <c r="Y557" s="74">
        <v>17.100000000000001</v>
      </c>
      <c r="Z557" s="74">
        <v>202.78</v>
      </c>
      <c r="AA557" s="74">
        <v>0</v>
      </c>
      <c r="AB557" s="74">
        <v>0</v>
      </c>
      <c r="AC557" s="74">
        <v>0</v>
      </c>
      <c r="AD557" s="74">
        <v>0</v>
      </c>
      <c r="AE557" s="32">
        <v>0</v>
      </c>
      <c r="AF557" s="32">
        <f t="shared" si="135"/>
        <v>56.069400000000002</v>
      </c>
      <c r="AG557" s="32">
        <f t="shared" si="144"/>
        <v>1451.2080000000001</v>
      </c>
      <c r="AH557" s="32">
        <f t="shared" si="136"/>
        <v>3577.9360000000001</v>
      </c>
      <c r="AI557" s="32">
        <f t="shared" si="137"/>
        <v>7454.0333333333338</v>
      </c>
      <c r="AJ557" s="32">
        <v>1649.1</v>
      </c>
      <c r="AK557" s="32">
        <f t="shared" si="138"/>
        <v>1649.1</v>
      </c>
      <c r="AL557" s="32">
        <v>876.2</v>
      </c>
      <c r="AM557" s="32">
        <f t="shared" si="139"/>
        <v>447.24200000000002</v>
      </c>
      <c r="AN557" s="32">
        <f t="shared" si="140"/>
        <v>745.40333333333342</v>
      </c>
      <c r="AO557" s="32">
        <f t="shared" si="141"/>
        <v>2236.21</v>
      </c>
      <c r="AP557" s="32">
        <f t="shared" si="142"/>
        <v>1341.7260000000001</v>
      </c>
      <c r="AQ557" s="32">
        <v>2614.85</v>
      </c>
      <c r="AR557" s="32"/>
      <c r="AS557" s="74"/>
      <c r="AT557" s="32"/>
      <c r="AU557" s="32"/>
      <c r="AV557" s="32"/>
      <c r="AW557" s="32"/>
      <c r="AX557" s="32"/>
      <c r="AY557" s="76">
        <f t="shared" si="143"/>
        <v>96011.587866666654</v>
      </c>
      <c r="AZ557" s="78"/>
      <c r="BA557" s="7"/>
      <c r="BB557" s="7"/>
    </row>
    <row r="558" spans="1:54" s="59" customFormat="1" x14ac:dyDescent="0.2">
      <c r="A558" s="24">
        <f t="shared" si="145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72">
        <v>38215</v>
      </c>
      <c r="G558" s="24"/>
      <c r="H558" s="71">
        <v>38</v>
      </c>
      <c r="I558" s="24" t="s">
        <v>102</v>
      </c>
      <c r="J558" s="70" t="s">
        <v>103</v>
      </c>
      <c r="K558" s="73" t="s">
        <v>70</v>
      </c>
      <c r="L558" s="70" t="s">
        <v>121</v>
      </c>
      <c r="M558" s="74">
        <v>13925.1</v>
      </c>
      <c r="N558" s="32"/>
      <c r="O558" s="32">
        <f t="shared" si="130"/>
        <v>13925.1</v>
      </c>
      <c r="P558" s="74">
        <v>1037.4000000000001</v>
      </c>
      <c r="Q558" s="32"/>
      <c r="R558" s="32"/>
      <c r="S558" s="33">
        <f t="shared" si="131"/>
        <v>2436.8924999999999</v>
      </c>
      <c r="T558" s="32">
        <f t="shared" si="132"/>
        <v>417.75299999999999</v>
      </c>
      <c r="U558" s="75">
        <f t="shared" si="133"/>
        <v>1086.1584</v>
      </c>
      <c r="V558" s="32">
        <f t="shared" si="134"/>
        <v>278.50200000000001</v>
      </c>
      <c r="W558" s="74">
        <v>4177.54</v>
      </c>
      <c r="X558" s="74">
        <v>501.6</v>
      </c>
      <c r="Y558" s="74">
        <v>72.2</v>
      </c>
      <c r="Z558" s="74">
        <v>856.14</v>
      </c>
      <c r="AA558" s="74">
        <v>0</v>
      </c>
      <c r="AB558" s="74">
        <v>0</v>
      </c>
      <c r="AC558" s="74">
        <v>0</v>
      </c>
      <c r="AD558" s="74">
        <v>0</v>
      </c>
      <c r="AE558" s="32">
        <v>1320.2</v>
      </c>
      <c r="AF558" s="32">
        <f t="shared" si="135"/>
        <v>236.72670000000002</v>
      </c>
      <c r="AG558" s="32">
        <f t="shared" si="144"/>
        <v>6127.0439999999999</v>
      </c>
      <c r="AH558" s="32">
        <f t="shared" si="136"/>
        <v>14883.391999999998</v>
      </c>
      <c r="AI558" s="32">
        <f t="shared" si="137"/>
        <v>31007.066666666662</v>
      </c>
      <c r="AJ558" s="32">
        <v>6962.55</v>
      </c>
      <c r="AK558" s="32">
        <f t="shared" si="138"/>
        <v>6962.55</v>
      </c>
      <c r="AL558" s="32">
        <v>876.2</v>
      </c>
      <c r="AM558" s="32">
        <f t="shared" si="139"/>
        <v>1860.4239999999998</v>
      </c>
      <c r="AN558" s="32">
        <f t="shared" si="140"/>
        <v>3100.706666666666</v>
      </c>
      <c r="AO558" s="32">
        <f t="shared" si="141"/>
        <v>9302.119999999999</v>
      </c>
      <c r="AP558" s="32">
        <f t="shared" si="142"/>
        <v>5581.271999999999</v>
      </c>
      <c r="AQ558" s="32">
        <v>3580.6</v>
      </c>
      <c r="AR558" s="32">
        <f>(M558+W558+X558)/30*30</f>
        <v>18604.239999999998</v>
      </c>
      <c r="AS558" s="74"/>
      <c r="AT558" s="32"/>
      <c r="AU558" s="32"/>
      <c r="AV558" s="32"/>
      <c r="AW558" s="32"/>
      <c r="AX558" s="32"/>
      <c r="AY558" s="76">
        <f t="shared" si="143"/>
        <v>425002.71653333335</v>
      </c>
      <c r="AZ558" s="78"/>
      <c r="BA558" s="7"/>
      <c r="BB558" s="7"/>
    </row>
    <row r="559" spans="1:54" s="59" customFormat="1" x14ac:dyDescent="0.2">
      <c r="A559" s="24">
        <f t="shared" si="145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72">
        <v>38859</v>
      </c>
      <c r="G559" s="24"/>
      <c r="H559" s="71">
        <v>29</v>
      </c>
      <c r="I559" s="24" t="s">
        <v>102</v>
      </c>
      <c r="J559" s="70" t="s">
        <v>137</v>
      </c>
      <c r="K559" s="73" t="s">
        <v>70</v>
      </c>
      <c r="L559" s="70" t="s">
        <v>121</v>
      </c>
      <c r="M559" s="74">
        <v>11388</v>
      </c>
      <c r="N559" s="32"/>
      <c r="O559" s="32">
        <f t="shared" si="130"/>
        <v>11388</v>
      </c>
      <c r="P559" s="74">
        <v>1336.7</v>
      </c>
      <c r="Q559" s="32"/>
      <c r="R559" s="32"/>
      <c r="S559" s="33">
        <f t="shared" si="131"/>
        <v>1992.8999999999999</v>
      </c>
      <c r="T559" s="32">
        <f t="shared" si="132"/>
        <v>341.64</v>
      </c>
      <c r="U559" s="75">
        <f t="shared" si="133"/>
        <v>860.93280000000004</v>
      </c>
      <c r="V559" s="32">
        <f t="shared" si="134"/>
        <v>227.76</v>
      </c>
      <c r="W559" s="74">
        <v>2960.88</v>
      </c>
      <c r="X559" s="74">
        <v>406.1</v>
      </c>
      <c r="Y559" s="74">
        <v>55.56</v>
      </c>
      <c r="Z559" s="74">
        <v>653.38</v>
      </c>
      <c r="AA559" s="74">
        <v>0</v>
      </c>
      <c r="AB559" s="74">
        <v>0</v>
      </c>
      <c r="AC559" s="74">
        <v>0</v>
      </c>
      <c r="AD559" s="74">
        <v>0</v>
      </c>
      <c r="AE559" s="32">
        <v>0</v>
      </c>
      <c r="AF559" s="32">
        <f t="shared" si="135"/>
        <v>193.596</v>
      </c>
      <c r="AG559" s="32">
        <f t="shared" si="144"/>
        <v>5010.7199999999993</v>
      </c>
      <c r="AH559" s="32">
        <f t="shared" si="136"/>
        <v>11803.984000000002</v>
      </c>
      <c r="AI559" s="32">
        <f t="shared" si="137"/>
        <v>24591.633333333339</v>
      </c>
      <c r="AJ559" s="32">
        <v>5694</v>
      </c>
      <c r="AK559" s="32">
        <f t="shared" si="138"/>
        <v>5694</v>
      </c>
      <c r="AL559" s="32">
        <v>876.2</v>
      </c>
      <c r="AM559" s="32">
        <f t="shared" si="139"/>
        <v>1475.4980000000003</v>
      </c>
      <c r="AN559" s="32">
        <f t="shared" si="140"/>
        <v>2459.1633333333339</v>
      </c>
      <c r="AO559" s="32">
        <f t="shared" si="141"/>
        <v>7377.4900000000007</v>
      </c>
      <c r="AP559" s="32">
        <f t="shared" si="142"/>
        <v>4426.4940000000006</v>
      </c>
      <c r="AQ559" s="32">
        <v>3580.6</v>
      </c>
      <c r="AR559" s="32"/>
      <c r="AS559" s="74"/>
      <c r="AT559" s="32"/>
      <c r="AU559" s="32"/>
      <c r="AV559" s="32"/>
      <c r="AW559" s="32"/>
      <c r="AX559" s="32"/>
      <c r="AY559" s="76">
        <f t="shared" si="143"/>
        <v>317999.1682666667</v>
      </c>
      <c r="AZ559" s="78"/>
      <c r="BA559" s="7"/>
      <c r="BB559" s="7"/>
    </row>
    <row r="560" spans="1:54" s="59" customFormat="1" x14ac:dyDescent="0.2">
      <c r="A560" s="24">
        <f t="shared" si="145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72">
        <v>38961</v>
      </c>
      <c r="G560" s="24"/>
      <c r="H560" s="71">
        <v>3</v>
      </c>
      <c r="I560" s="24" t="s">
        <v>102</v>
      </c>
      <c r="J560" s="70" t="s">
        <v>103</v>
      </c>
      <c r="K560" s="73" t="s">
        <v>70</v>
      </c>
      <c r="L560" s="70" t="s">
        <v>121</v>
      </c>
      <c r="M560" s="74">
        <v>1099.5</v>
      </c>
      <c r="N560" s="32"/>
      <c r="O560" s="32">
        <f t="shared" si="130"/>
        <v>1099.5</v>
      </c>
      <c r="P560" s="74">
        <v>81.900000000000006</v>
      </c>
      <c r="Q560" s="32"/>
      <c r="R560" s="32"/>
      <c r="S560" s="33">
        <f t="shared" si="131"/>
        <v>192.41249999999999</v>
      </c>
      <c r="T560" s="32">
        <f t="shared" si="132"/>
        <v>32.984999999999999</v>
      </c>
      <c r="U560" s="75">
        <f t="shared" si="133"/>
        <v>83.122799999999998</v>
      </c>
      <c r="V560" s="32">
        <f t="shared" si="134"/>
        <v>21.990000000000002</v>
      </c>
      <c r="W560" s="74">
        <v>285.88</v>
      </c>
      <c r="X560" s="74">
        <v>39.6</v>
      </c>
      <c r="Y560" s="74">
        <v>5.7</v>
      </c>
      <c r="Z560" s="74">
        <v>67.599999999999994</v>
      </c>
      <c r="AA560" s="74">
        <v>0</v>
      </c>
      <c r="AB560" s="74">
        <v>0</v>
      </c>
      <c r="AC560" s="74">
        <v>0</v>
      </c>
      <c r="AD560" s="74">
        <v>0</v>
      </c>
      <c r="AE560" s="32">
        <v>0</v>
      </c>
      <c r="AF560" s="32">
        <f t="shared" si="135"/>
        <v>18.691500000000001</v>
      </c>
      <c r="AG560" s="32">
        <f t="shared" si="144"/>
        <v>483.78000000000003</v>
      </c>
      <c r="AH560" s="32">
        <f t="shared" si="136"/>
        <v>1139.9839999999999</v>
      </c>
      <c r="AI560" s="32">
        <f t="shared" si="137"/>
        <v>2374.9666666666667</v>
      </c>
      <c r="AJ560" s="32">
        <v>88.57</v>
      </c>
      <c r="AK560" s="32">
        <f t="shared" si="138"/>
        <v>549.75</v>
      </c>
      <c r="AL560" s="32">
        <v>876.2</v>
      </c>
      <c r="AM560" s="32">
        <f t="shared" si="139"/>
        <v>142.49799999999999</v>
      </c>
      <c r="AN560" s="32">
        <f t="shared" si="140"/>
        <v>237.49666666666667</v>
      </c>
      <c r="AO560" s="32">
        <f t="shared" si="141"/>
        <v>712.49</v>
      </c>
      <c r="AP560" s="32">
        <f t="shared" si="142"/>
        <v>427.49399999999997</v>
      </c>
      <c r="AQ560" s="32">
        <v>2614.85</v>
      </c>
      <c r="AR560" s="32"/>
      <c r="AS560" s="74"/>
      <c r="AT560" s="32"/>
      <c r="AU560" s="32"/>
      <c r="AV560" s="32"/>
      <c r="AW560" s="32"/>
      <c r="AX560" s="32"/>
      <c r="AY560" s="76">
        <f t="shared" si="143"/>
        <v>32800.660933333333</v>
      </c>
      <c r="AZ560" s="78"/>
      <c r="BA560" s="7"/>
      <c r="BB560" s="7"/>
    </row>
    <row r="561" spans="1:54" s="59" customFormat="1" x14ac:dyDescent="0.2">
      <c r="A561" s="24">
        <f t="shared" si="145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72">
        <v>38961</v>
      </c>
      <c r="G561" s="24"/>
      <c r="H561" s="71">
        <v>29</v>
      </c>
      <c r="I561" s="24" t="s">
        <v>102</v>
      </c>
      <c r="J561" s="70" t="s">
        <v>103</v>
      </c>
      <c r="K561" s="73" t="s">
        <v>70</v>
      </c>
      <c r="L561" s="70" t="s">
        <v>121</v>
      </c>
      <c r="M561" s="74">
        <v>10627.2</v>
      </c>
      <c r="N561" s="32"/>
      <c r="O561" s="32">
        <f t="shared" si="130"/>
        <v>10627.2</v>
      </c>
      <c r="P561" s="74">
        <v>791.7</v>
      </c>
      <c r="Q561" s="32"/>
      <c r="R561" s="32"/>
      <c r="S561" s="33">
        <f t="shared" si="131"/>
        <v>1859.76</v>
      </c>
      <c r="T561" s="32">
        <f t="shared" si="132"/>
        <v>318.81600000000003</v>
      </c>
      <c r="U561" s="75">
        <f t="shared" si="133"/>
        <v>803.41679999999997</v>
      </c>
      <c r="V561" s="32">
        <f t="shared" si="134"/>
        <v>212.54400000000001</v>
      </c>
      <c r="W561" s="74">
        <v>2763.08</v>
      </c>
      <c r="X561" s="74">
        <v>382.8</v>
      </c>
      <c r="Y561" s="74">
        <v>55.1</v>
      </c>
      <c r="Z561" s="74">
        <v>653.38</v>
      </c>
      <c r="AA561" s="74">
        <v>0</v>
      </c>
      <c r="AB561" s="74">
        <v>0</v>
      </c>
      <c r="AC561" s="74">
        <v>0</v>
      </c>
      <c r="AD561" s="74">
        <v>0</v>
      </c>
      <c r="AE561" s="32">
        <v>0</v>
      </c>
      <c r="AF561" s="32">
        <f t="shared" si="135"/>
        <v>180.66240000000002</v>
      </c>
      <c r="AG561" s="32">
        <f t="shared" si="144"/>
        <v>4675.9679999999998</v>
      </c>
      <c r="AH561" s="32">
        <f t="shared" si="136"/>
        <v>11018.464</v>
      </c>
      <c r="AI561" s="32">
        <f t="shared" si="137"/>
        <v>22955.133333333331</v>
      </c>
      <c r="AJ561" s="32">
        <v>5313.6</v>
      </c>
      <c r="AK561" s="32">
        <f t="shared" si="138"/>
        <v>5313.6</v>
      </c>
      <c r="AL561" s="32">
        <v>876.2</v>
      </c>
      <c r="AM561" s="32">
        <f t="shared" si="139"/>
        <v>1377.308</v>
      </c>
      <c r="AN561" s="32">
        <f t="shared" si="140"/>
        <v>2295.5133333333333</v>
      </c>
      <c r="AO561" s="32">
        <f t="shared" si="141"/>
        <v>6886.54</v>
      </c>
      <c r="AP561" s="32">
        <f t="shared" si="142"/>
        <v>4131.924</v>
      </c>
      <c r="AQ561" s="32">
        <v>3580.6</v>
      </c>
      <c r="AR561" s="32"/>
      <c r="AS561" s="74"/>
      <c r="AT561" s="32"/>
      <c r="AU561" s="32"/>
      <c r="AV561" s="32"/>
      <c r="AW561" s="32"/>
      <c r="AX561" s="32"/>
      <c r="AY561" s="76">
        <f t="shared" si="143"/>
        <v>292206.36106666666</v>
      </c>
      <c r="AZ561" s="78"/>
      <c r="BA561" s="7"/>
      <c r="BB561" s="7"/>
    </row>
    <row r="562" spans="1:54" s="59" customFormat="1" x14ac:dyDescent="0.2">
      <c r="A562" s="24">
        <f t="shared" si="145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72">
        <v>39129</v>
      </c>
      <c r="G562" s="24"/>
      <c r="H562" s="71">
        <v>34</v>
      </c>
      <c r="I562" s="24" t="s">
        <v>102</v>
      </c>
      <c r="J562" s="70" t="s">
        <v>137</v>
      </c>
      <c r="K562" s="73" t="s">
        <v>70</v>
      </c>
      <c r="L562" s="70" t="s">
        <v>121</v>
      </c>
      <c r="M562" s="74">
        <v>13220.1</v>
      </c>
      <c r="N562" s="32"/>
      <c r="O562" s="32">
        <f t="shared" si="130"/>
        <v>13220.1</v>
      </c>
      <c r="P562" s="74">
        <v>1473.2</v>
      </c>
      <c r="Q562" s="32"/>
      <c r="R562" s="32"/>
      <c r="S562" s="33">
        <f t="shared" si="131"/>
        <v>2313.5174999999999</v>
      </c>
      <c r="T562" s="32">
        <f t="shared" si="132"/>
        <v>396.60300000000001</v>
      </c>
      <c r="U562" s="75">
        <f t="shared" si="133"/>
        <v>983.57520000000011</v>
      </c>
      <c r="V562" s="32">
        <f t="shared" si="134"/>
        <v>264.40199999999999</v>
      </c>
      <c r="W562" s="74">
        <v>3172.82</v>
      </c>
      <c r="X562" s="74">
        <v>472.1</v>
      </c>
      <c r="Y562" s="74">
        <v>65.06</v>
      </c>
      <c r="Z562" s="74">
        <v>766.02</v>
      </c>
      <c r="AA562" s="74">
        <v>0</v>
      </c>
      <c r="AB562" s="74">
        <v>0</v>
      </c>
      <c r="AC562" s="74">
        <v>0</v>
      </c>
      <c r="AD562" s="74">
        <v>0</v>
      </c>
      <c r="AE562" s="32">
        <v>0</v>
      </c>
      <c r="AF562" s="32">
        <f t="shared" si="135"/>
        <v>224.74170000000001</v>
      </c>
      <c r="AG562" s="32">
        <f t="shared" si="144"/>
        <v>5816.8440000000001</v>
      </c>
      <c r="AH562" s="32">
        <f t="shared" si="136"/>
        <v>13492.016</v>
      </c>
      <c r="AI562" s="32">
        <f t="shared" si="137"/>
        <v>28108.366666666665</v>
      </c>
      <c r="AJ562" s="32">
        <v>6610.05</v>
      </c>
      <c r="AK562" s="32">
        <f t="shared" si="138"/>
        <v>6610.05</v>
      </c>
      <c r="AL562" s="32">
        <v>876.2</v>
      </c>
      <c r="AM562" s="32">
        <f t="shared" si="139"/>
        <v>1686.502</v>
      </c>
      <c r="AN562" s="32">
        <f t="shared" si="140"/>
        <v>2810.8366666666666</v>
      </c>
      <c r="AO562" s="32">
        <f t="shared" si="141"/>
        <v>8432.51</v>
      </c>
      <c r="AP562" s="32">
        <f t="shared" si="142"/>
        <v>5059.5059999999994</v>
      </c>
      <c r="AQ562" s="32">
        <v>3580.6</v>
      </c>
      <c r="AR562" s="32"/>
      <c r="AS562" s="74"/>
      <c r="AT562" s="32"/>
      <c r="AU562" s="32"/>
      <c r="AV562" s="32"/>
      <c r="AW562" s="32"/>
      <c r="AX562" s="32"/>
      <c r="AY562" s="76">
        <f t="shared" si="143"/>
        <v>363309.15413333324</v>
      </c>
      <c r="AZ562" s="78"/>
      <c r="BA562" s="7"/>
      <c r="BB562" s="7"/>
    </row>
    <row r="563" spans="1:54" s="59" customFormat="1" x14ac:dyDescent="0.2">
      <c r="A563" s="24">
        <f t="shared" si="145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72">
        <v>39860</v>
      </c>
      <c r="G563" s="24"/>
      <c r="H563" s="71">
        <v>29</v>
      </c>
      <c r="I563" s="24" t="s">
        <v>102</v>
      </c>
      <c r="J563" s="70" t="s">
        <v>103</v>
      </c>
      <c r="K563" s="73" t="s">
        <v>70</v>
      </c>
      <c r="L563" s="70" t="s">
        <v>121</v>
      </c>
      <c r="M563" s="74">
        <v>10627.2</v>
      </c>
      <c r="N563" s="32"/>
      <c r="O563" s="32">
        <f t="shared" si="130"/>
        <v>10627.2</v>
      </c>
      <c r="P563" s="74">
        <v>791.7</v>
      </c>
      <c r="Q563" s="32"/>
      <c r="R563" s="32"/>
      <c r="S563" s="33">
        <f t="shared" si="131"/>
        <v>1859.76</v>
      </c>
      <c r="T563" s="32">
        <f t="shared" si="132"/>
        <v>318.81600000000003</v>
      </c>
      <c r="U563" s="75">
        <f t="shared" si="133"/>
        <v>765.15840000000003</v>
      </c>
      <c r="V563" s="32">
        <f t="shared" si="134"/>
        <v>212.54400000000001</v>
      </c>
      <c r="W563" s="74">
        <v>2125.44</v>
      </c>
      <c r="X563" s="74">
        <v>382.8</v>
      </c>
      <c r="Y563" s="74">
        <v>55.1</v>
      </c>
      <c r="Z563" s="74">
        <v>653.38</v>
      </c>
      <c r="AA563" s="74">
        <v>0</v>
      </c>
      <c r="AB563" s="74">
        <v>0</v>
      </c>
      <c r="AC563" s="74">
        <v>0</v>
      </c>
      <c r="AD563" s="74">
        <v>0</v>
      </c>
      <c r="AE563" s="32">
        <v>0</v>
      </c>
      <c r="AF563" s="32">
        <f t="shared" si="135"/>
        <v>180.66240000000002</v>
      </c>
      <c r="AG563" s="32">
        <f t="shared" si="144"/>
        <v>4675.9679999999998</v>
      </c>
      <c r="AH563" s="32">
        <f t="shared" si="136"/>
        <v>10508.352000000001</v>
      </c>
      <c r="AI563" s="32">
        <f t="shared" si="137"/>
        <v>21892.400000000001</v>
      </c>
      <c r="AJ563" s="32">
        <v>5313.6</v>
      </c>
      <c r="AK563" s="32">
        <f t="shared" si="138"/>
        <v>5313.6</v>
      </c>
      <c r="AL563" s="32">
        <v>876.2</v>
      </c>
      <c r="AM563" s="32">
        <f t="shared" si="139"/>
        <v>1313.5440000000001</v>
      </c>
      <c r="AN563" s="32">
        <f t="shared" si="140"/>
        <v>2189.2400000000002</v>
      </c>
      <c r="AO563" s="32">
        <f t="shared" si="141"/>
        <v>6567.72</v>
      </c>
      <c r="AP563" s="32">
        <f t="shared" si="142"/>
        <v>3940.6320000000001</v>
      </c>
      <c r="AQ563" s="32">
        <v>3580.6</v>
      </c>
      <c r="AR563" s="32">
        <f>(M563+W563+X563)/30*20</f>
        <v>8756.9600000000009</v>
      </c>
      <c r="AS563" s="74"/>
      <c r="AT563" s="32"/>
      <c r="AU563" s="32"/>
      <c r="AV563" s="32"/>
      <c r="AW563" s="32"/>
      <c r="AX563" s="32"/>
      <c r="AY563" s="76">
        <f t="shared" si="143"/>
        <v>290599.54560000001</v>
      </c>
      <c r="AZ563" s="78"/>
      <c r="BA563" s="7"/>
      <c r="BB563" s="7"/>
    </row>
    <row r="564" spans="1:54" s="59" customFormat="1" x14ac:dyDescent="0.2">
      <c r="A564" s="24">
        <f t="shared" si="145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72">
        <v>41680</v>
      </c>
      <c r="G564" s="24"/>
      <c r="H564" s="71">
        <v>12</v>
      </c>
      <c r="I564" s="24" t="s">
        <v>102</v>
      </c>
      <c r="J564" s="70" t="s">
        <v>103</v>
      </c>
      <c r="K564" s="73" t="s">
        <v>70</v>
      </c>
      <c r="L564" s="70" t="s">
        <v>121</v>
      </c>
      <c r="M564" s="74">
        <v>4397.3999999999996</v>
      </c>
      <c r="N564" s="32"/>
      <c r="O564" s="32">
        <f t="shared" si="130"/>
        <v>4397.3999999999996</v>
      </c>
      <c r="P564" s="74">
        <v>327.60000000000002</v>
      </c>
      <c r="Q564" s="32"/>
      <c r="R564" s="32"/>
      <c r="S564" s="33">
        <f t="shared" si="131"/>
        <v>769.54499999999985</v>
      </c>
      <c r="T564" s="32">
        <f t="shared" si="132"/>
        <v>131.922</v>
      </c>
      <c r="U564" s="75">
        <f t="shared" si="133"/>
        <v>290.22839999999997</v>
      </c>
      <c r="V564" s="32">
        <f t="shared" si="134"/>
        <v>87.947999999999993</v>
      </c>
      <c r="W564" s="74">
        <v>439.74</v>
      </c>
      <c r="X564" s="74">
        <v>158.4</v>
      </c>
      <c r="Y564" s="74">
        <v>22.8</v>
      </c>
      <c r="Z564" s="74">
        <v>270.36</v>
      </c>
      <c r="AA564" s="74">
        <v>0</v>
      </c>
      <c r="AB564" s="74">
        <v>0</v>
      </c>
      <c r="AC564" s="74">
        <v>0</v>
      </c>
      <c r="AD564" s="74">
        <v>0</v>
      </c>
      <c r="AE564" s="32">
        <v>0</v>
      </c>
      <c r="AF564" s="32">
        <f t="shared" si="135"/>
        <v>74.755799999999994</v>
      </c>
      <c r="AG564" s="32">
        <f t="shared" si="144"/>
        <v>1934.8559999999998</v>
      </c>
      <c r="AH564" s="32">
        <f t="shared" si="136"/>
        <v>3996.4319999999993</v>
      </c>
      <c r="AI564" s="32">
        <f t="shared" si="137"/>
        <v>8325.8999999999978</v>
      </c>
      <c r="AJ564" s="32">
        <v>2198.6999999999998</v>
      </c>
      <c r="AK564" s="32">
        <f t="shared" si="138"/>
        <v>2198.6999999999998</v>
      </c>
      <c r="AL564" s="32">
        <v>876.2</v>
      </c>
      <c r="AM564" s="32">
        <f t="shared" si="139"/>
        <v>499.55399999999992</v>
      </c>
      <c r="AN564" s="32">
        <f t="shared" si="140"/>
        <v>832.58999999999992</v>
      </c>
      <c r="AO564" s="32">
        <f t="shared" si="141"/>
        <v>2497.7699999999995</v>
      </c>
      <c r="AP564" s="32">
        <f t="shared" si="142"/>
        <v>1498.6619999999998</v>
      </c>
      <c r="AQ564" s="32">
        <v>2614.85</v>
      </c>
      <c r="AR564" s="32"/>
      <c r="AS564" s="74"/>
      <c r="AT564" s="32"/>
      <c r="AU564" s="32"/>
      <c r="AV564" s="32"/>
      <c r="AW564" s="32"/>
      <c r="AX564" s="32"/>
      <c r="AY564" s="76">
        <f t="shared" si="143"/>
        <v>111122.60439999998</v>
      </c>
      <c r="AZ564" s="78"/>
      <c r="BA564" s="7"/>
      <c r="BB564" s="7"/>
    </row>
    <row r="565" spans="1:54" s="59" customFormat="1" x14ac:dyDescent="0.2">
      <c r="A565" s="24">
        <f t="shared" si="145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72">
        <v>41680</v>
      </c>
      <c r="G565" s="24"/>
      <c r="H565" s="71">
        <v>31</v>
      </c>
      <c r="I565" s="24" t="s">
        <v>102</v>
      </c>
      <c r="J565" s="70" t="s">
        <v>103</v>
      </c>
      <c r="K565" s="73" t="s">
        <v>70</v>
      </c>
      <c r="L565" s="70" t="s">
        <v>121</v>
      </c>
      <c r="M565" s="74">
        <v>11360.1</v>
      </c>
      <c r="N565" s="32"/>
      <c r="O565" s="32">
        <f t="shared" si="130"/>
        <v>11360.1</v>
      </c>
      <c r="P565" s="74">
        <v>846.3</v>
      </c>
      <c r="Q565" s="32"/>
      <c r="R565" s="32"/>
      <c r="S565" s="33">
        <f t="shared" si="131"/>
        <v>1988.0174999999999</v>
      </c>
      <c r="T565" s="32">
        <f t="shared" si="132"/>
        <v>340.803</v>
      </c>
      <c r="U565" s="75">
        <f t="shared" si="133"/>
        <v>749.7672</v>
      </c>
      <c r="V565" s="32">
        <f t="shared" si="134"/>
        <v>227.202</v>
      </c>
      <c r="W565" s="74">
        <v>1136.02</v>
      </c>
      <c r="X565" s="74">
        <v>409.2</v>
      </c>
      <c r="Y565" s="74">
        <v>58.9</v>
      </c>
      <c r="Z565" s="74">
        <v>698.44</v>
      </c>
      <c r="AA565" s="74">
        <v>0</v>
      </c>
      <c r="AB565" s="74">
        <v>0</v>
      </c>
      <c r="AC565" s="74">
        <v>0</v>
      </c>
      <c r="AD565" s="74">
        <v>0</v>
      </c>
      <c r="AE565" s="32">
        <v>0</v>
      </c>
      <c r="AF565" s="32">
        <f t="shared" si="135"/>
        <v>193.12170000000003</v>
      </c>
      <c r="AG565" s="32">
        <f t="shared" si="144"/>
        <v>4998.4439999999995</v>
      </c>
      <c r="AH565" s="32">
        <f t="shared" si="136"/>
        <v>10324.256000000001</v>
      </c>
      <c r="AI565" s="32">
        <f t="shared" si="137"/>
        <v>21508.866666666669</v>
      </c>
      <c r="AJ565" s="32">
        <v>5680.05</v>
      </c>
      <c r="AK565" s="32">
        <f t="shared" si="138"/>
        <v>5680.05</v>
      </c>
      <c r="AL565" s="32">
        <v>876.2</v>
      </c>
      <c r="AM565" s="32">
        <f t="shared" si="139"/>
        <v>1290.5320000000002</v>
      </c>
      <c r="AN565" s="32">
        <f t="shared" si="140"/>
        <v>2150.8866666666668</v>
      </c>
      <c r="AO565" s="32">
        <f t="shared" si="141"/>
        <v>6452.6600000000008</v>
      </c>
      <c r="AP565" s="32">
        <f t="shared" si="142"/>
        <v>3871.5960000000005</v>
      </c>
      <c r="AQ565" s="32">
        <v>3580.6</v>
      </c>
      <c r="AR565" s="32"/>
      <c r="AS565" s="74"/>
      <c r="AT565" s="32"/>
      <c r="AU565" s="32"/>
      <c r="AV565" s="32"/>
      <c r="AW565" s="32"/>
      <c r="AX565" s="32"/>
      <c r="AY565" s="76">
        <f t="shared" si="143"/>
        <v>282508.59813333332</v>
      </c>
      <c r="AZ565" s="78"/>
      <c r="BA565" s="7"/>
      <c r="BB565" s="7"/>
    </row>
    <row r="566" spans="1:54" s="59" customFormat="1" x14ac:dyDescent="0.2">
      <c r="A566" s="24">
        <f t="shared" si="145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72">
        <v>41883</v>
      </c>
      <c r="G566" s="24"/>
      <c r="H566" s="71">
        <v>13</v>
      </c>
      <c r="I566" s="24" t="s">
        <v>102</v>
      </c>
      <c r="J566" s="70" t="s">
        <v>103</v>
      </c>
      <c r="K566" s="73" t="s">
        <v>70</v>
      </c>
      <c r="L566" s="70" t="s">
        <v>121</v>
      </c>
      <c r="M566" s="74">
        <v>4764</v>
      </c>
      <c r="N566" s="32"/>
      <c r="O566" s="32">
        <f t="shared" si="130"/>
        <v>4764</v>
      </c>
      <c r="P566" s="74">
        <v>354.9</v>
      </c>
      <c r="Q566" s="32"/>
      <c r="R566" s="32"/>
      <c r="S566" s="33">
        <f t="shared" si="131"/>
        <v>833.69999999999993</v>
      </c>
      <c r="T566" s="32">
        <f t="shared" si="132"/>
        <v>142.91999999999999</v>
      </c>
      <c r="U566" s="75">
        <f t="shared" si="133"/>
        <v>314.42399999999998</v>
      </c>
      <c r="V566" s="32">
        <f t="shared" si="134"/>
        <v>95.28</v>
      </c>
      <c r="W566" s="74">
        <v>476.4</v>
      </c>
      <c r="X566" s="74">
        <v>171.6</v>
      </c>
      <c r="Y566" s="74">
        <v>24.7</v>
      </c>
      <c r="Z566" s="74">
        <v>292.88</v>
      </c>
      <c r="AA566" s="74">
        <v>0</v>
      </c>
      <c r="AB566" s="74">
        <v>0</v>
      </c>
      <c r="AC566" s="74">
        <v>0</v>
      </c>
      <c r="AD566" s="74">
        <v>0</v>
      </c>
      <c r="AE566" s="32">
        <v>0</v>
      </c>
      <c r="AF566" s="32">
        <f t="shared" si="135"/>
        <v>80.988</v>
      </c>
      <c r="AG566" s="32">
        <f t="shared" si="144"/>
        <v>2096.16</v>
      </c>
      <c r="AH566" s="32">
        <f t="shared" si="136"/>
        <v>4329.6000000000004</v>
      </c>
      <c r="AI566" s="32">
        <f t="shared" si="137"/>
        <v>9020</v>
      </c>
      <c r="AJ566" s="32">
        <v>2382</v>
      </c>
      <c r="AK566" s="32">
        <f t="shared" si="138"/>
        <v>2382</v>
      </c>
      <c r="AL566" s="32">
        <v>876.2</v>
      </c>
      <c r="AM566" s="32">
        <f t="shared" si="139"/>
        <v>541.20000000000005</v>
      </c>
      <c r="AN566" s="32">
        <f t="shared" si="140"/>
        <v>902</v>
      </c>
      <c r="AO566" s="32">
        <f t="shared" si="141"/>
        <v>2706</v>
      </c>
      <c r="AP566" s="32">
        <f t="shared" si="142"/>
        <v>1623.6000000000001</v>
      </c>
      <c r="AQ566" s="32">
        <v>2614.85</v>
      </c>
      <c r="AR566" s="32"/>
      <c r="AS566" s="74"/>
      <c r="AT566" s="32"/>
      <c r="AU566" s="32"/>
      <c r="AV566" s="32"/>
      <c r="AW566" s="32"/>
      <c r="AX566" s="32"/>
      <c r="AY566" s="76">
        <f t="shared" si="143"/>
        <v>120095.11399999999</v>
      </c>
      <c r="AZ566" s="78"/>
      <c r="BA566" s="7"/>
      <c r="BB566" s="7"/>
    </row>
    <row r="567" spans="1:54" s="59" customFormat="1" x14ac:dyDescent="0.2">
      <c r="A567" s="24">
        <f t="shared" si="145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72">
        <v>43696</v>
      </c>
      <c r="G567" s="24"/>
      <c r="H567" s="71">
        <v>18</v>
      </c>
      <c r="I567" s="24" t="s">
        <v>102</v>
      </c>
      <c r="J567" s="70" t="s">
        <v>103</v>
      </c>
      <c r="K567" s="73" t="s">
        <v>70</v>
      </c>
      <c r="L567" s="70" t="s">
        <v>121</v>
      </c>
      <c r="M567" s="74">
        <v>6596.1</v>
      </c>
      <c r="N567" s="32"/>
      <c r="O567" s="32">
        <f t="shared" si="130"/>
        <v>6596.1</v>
      </c>
      <c r="P567" s="74">
        <v>491.4</v>
      </c>
      <c r="Q567" s="32"/>
      <c r="R567" s="32"/>
      <c r="S567" s="33">
        <f t="shared" si="131"/>
        <v>1154.3174999999999</v>
      </c>
      <c r="T567" s="32">
        <f t="shared" si="132"/>
        <v>197.88300000000001</v>
      </c>
      <c r="U567" s="75">
        <f t="shared" si="133"/>
        <v>395.76600000000002</v>
      </c>
      <c r="V567" s="32">
        <f t="shared" si="134"/>
        <v>131.922</v>
      </c>
      <c r="W567" s="74">
        <v>0</v>
      </c>
      <c r="X567" s="74">
        <v>237.6</v>
      </c>
      <c r="Y567" s="74">
        <v>34.200000000000003</v>
      </c>
      <c r="Z567" s="74">
        <v>405.54</v>
      </c>
      <c r="AA567" s="74">
        <v>0</v>
      </c>
      <c r="AB567" s="74">
        <v>0</v>
      </c>
      <c r="AC567" s="74">
        <v>0</v>
      </c>
      <c r="AD567" s="74">
        <v>0</v>
      </c>
      <c r="AE567" s="32">
        <v>0</v>
      </c>
      <c r="AF567" s="32">
        <f t="shared" si="135"/>
        <v>112.13370000000002</v>
      </c>
      <c r="AG567" s="32">
        <f t="shared" si="144"/>
        <v>2902.2840000000001</v>
      </c>
      <c r="AH567" s="32">
        <f t="shared" si="136"/>
        <v>5466.9600000000009</v>
      </c>
      <c r="AI567" s="32">
        <f t="shared" si="137"/>
        <v>11389.500000000002</v>
      </c>
      <c r="AJ567" s="32">
        <v>366.45</v>
      </c>
      <c r="AK567" s="32">
        <f t="shared" si="138"/>
        <v>3298.05</v>
      </c>
      <c r="AL567" s="32">
        <v>876.2</v>
      </c>
      <c r="AM567" s="32">
        <f t="shared" si="139"/>
        <v>683.37000000000012</v>
      </c>
      <c r="AN567" s="32">
        <f t="shared" si="140"/>
        <v>1138.95</v>
      </c>
      <c r="AO567" s="32">
        <f t="shared" si="141"/>
        <v>3416.8500000000004</v>
      </c>
      <c r="AP567" s="32">
        <f t="shared" si="142"/>
        <v>2050.11</v>
      </c>
      <c r="AQ567" s="32">
        <v>2614.85</v>
      </c>
      <c r="AR567" s="32"/>
      <c r="AS567" s="74"/>
      <c r="AT567" s="32"/>
      <c r="AU567" s="32"/>
      <c r="AV567" s="32"/>
      <c r="AW567" s="32"/>
      <c r="AX567" s="32"/>
      <c r="AY567" s="76">
        <f t="shared" si="143"/>
        <v>151285.9204</v>
      </c>
      <c r="AZ567" s="78"/>
      <c r="BA567" s="7"/>
      <c r="BB567" s="7"/>
    </row>
    <row r="568" spans="1:54" s="59" customFormat="1" x14ac:dyDescent="0.2">
      <c r="A568" s="24">
        <f t="shared" si="145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72">
        <v>43696</v>
      </c>
      <c r="G568" s="24"/>
      <c r="H568" s="71">
        <v>8</v>
      </c>
      <c r="I568" s="24" t="s">
        <v>102</v>
      </c>
      <c r="J568" s="70" t="s">
        <v>103</v>
      </c>
      <c r="K568" s="73" t="s">
        <v>70</v>
      </c>
      <c r="L568" s="70" t="s">
        <v>121</v>
      </c>
      <c r="M568" s="74">
        <v>2931.6</v>
      </c>
      <c r="N568" s="32"/>
      <c r="O568" s="32">
        <f t="shared" si="130"/>
        <v>2931.6</v>
      </c>
      <c r="P568" s="74">
        <v>218.4</v>
      </c>
      <c r="Q568" s="32"/>
      <c r="R568" s="32"/>
      <c r="S568" s="33">
        <f t="shared" si="131"/>
        <v>513.03</v>
      </c>
      <c r="T568" s="32">
        <f t="shared" si="132"/>
        <v>87.947999999999993</v>
      </c>
      <c r="U568" s="75">
        <f t="shared" si="133"/>
        <v>175.89599999999999</v>
      </c>
      <c r="V568" s="32">
        <f t="shared" si="134"/>
        <v>58.631999999999998</v>
      </c>
      <c r="W568" s="74">
        <v>0</v>
      </c>
      <c r="X568" s="74">
        <v>105.6</v>
      </c>
      <c r="Y568" s="74">
        <v>15.2</v>
      </c>
      <c r="Z568" s="74">
        <v>180.24</v>
      </c>
      <c r="AA568" s="74">
        <v>0</v>
      </c>
      <c r="AB568" s="74">
        <v>0</v>
      </c>
      <c r="AC568" s="74">
        <v>0</v>
      </c>
      <c r="AD568" s="74">
        <v>0</v>
      </c>
      <c r="AE568" s="32">
        <v>0</v>
      </c>
      <c r="AF568" s="32">
        <f t="shared" si="135"/>
        <v>49.837200000000003</v>
      </c>
      <c r="AG568" s="32">
        <f t="shared" si="144"/>
        <v>1289.904</v>
      </c>
      <c r="AH568" s="32">
        <f t="shared" si="136"/>
        <v>2429.7599999999998</v>
      </c>
      <c r="AI568" s="32">
        <f t="shared" si="137"/>
        <v>5062</v>
      </c>
      <c r="AJ568" s="32">
        <v>162.87</v>
      </c>
      <c r="AK568" s="32">
        <f t="shared" si="138"/>
        <v>1465.8</v>
      </c>
      <c r="AL568" s="32">
        <v>876.2</v>
      </c>
      <c r="AM568" s="32">
        <f t="shared" si="139"/>
        <v>303.71999999999997</v>
      </c>
      <c r="AN568" s="32">
        <f t="shared" si="140"/>
        <v>506.2</v>
      </c>
      <c r="AO568" s="32">
        <f t="shared" si="141"/>
        <v>1518.6</v>
      </c>
      <c r="AP568" s="32">
        <f t="shared" si="142"/>
        <v>911.16</v>
      </c>
      <c r="AQ568" s="32">
        <v>2614.85</v>
      </c>
      <c r="AR568" s="32"/>
      <c r="AS568" s="74"/>
      <c r="AT568" s="32"/>
      <c r="AU568" s="32"/>
      <c r="AV568" s="32"/>
      <c r="AW568" s="32"/>
      <c r="AX568" s="32"/>
      <c r="AY568" s="76">
        <f t="shared" si="143"/>
        <v>69177.662399999987</v>
      </c>
      <c r="AZ568" s="78"/>
      <c r="BA568" s="7"/>
      <c r="BB568" s="7"/>
    </row>
    <row r="569" spans="1:54" s="59" customFormat="1" x14ac:dyDescent="0.2">
      <c r="A569" s="24">
        <f t="shared" si="145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72">
        <v>36591</v>
      </c>
      <c r="G569" s="24"/>
      <c r="H569" s="71">
        <v>27</v>
      </c>
      <c r="I569" s="24" t="s">
        <v>102</v>
      </c>
      <c r="J569" s="70" t="s">
        <v>103</v>
      </c>
      <c r="K569" s="73" t="s">
        <v>70</v>
      </c>
      <c r="L569" s="70" t="s">
        <v>122</v>
      </c>
      <c r="M569" s="74">
        <v>9894.3000000000011</v>
      </c>
      <c r="N569" s="32"/>
      <c r="O569" s="32">
        <f t="shared" si="130"/>
        <v>9894.3000000000011</v>
      </c>
      <c r="P569" s="74">
        <v>737.1</v>
      </c>
      <c r="Q569" s="32"/>
      <c r="R569" s="32"/>
      <c r="S569" s="33">
        <f t="shared" si="131"/>
        <v>1731.5025000000001</v>
      </c>
      <c r="T569" s="32">
        <f t="shared" si="132"/>
        <v>296.82900000000001</v>
      </c>
      <c r="U569" s="75">
        <f t="shared" si="133"/>
        <v>819.24720000000002</v>
      </c>
      <c r="V569" s="32">
        <f t="shared" si="134"/>
        <v>197.88600000000002</v>
      </c>
      <c r="W569" s="74">
        <v>3759.82</v>
      </c>
      <c r="X569" s="74">
        <v>356.4</v>
      </c>
      <c r="Y569" s="74">
        <v>51.3</v>
      </c>
      <c r="Z569" s="74">
        <v>608.32000000000005</v>
      </c>
      <c r="AA569" s="74">
        <v>0</v>
      </c>
      <c r="AB569" s="74">
        <v>0</v>
      </c>
      <c r="AC569" s="74">
        <v>0</v>
      </c>
      <c r="AD569" s="74">
        <v>0</v>
      </c>
      <c r="AE569" s="32">
        <v>0</v>
      </c>
      <c r="AF569" s="32">
        <f t="shared" si="135"/>
        <v>168.20310000000003</v>
      </c>
      <c r="AG569" s="32">
        <f t="shared" si="144"/>
        <v>4353.4920000000002</v>
      </c>
      <c r="AH569" s="32">
        <f t="shared" si="136"/>
        <v>11208.416000000001</v>
      </c>
      <c r="AI569" s="32">
        <f t="shared" si="137"/>
        <v>23350.866666666669</v>
      </c>
      <c r="AJ569" s="32">
        <v>4947.1499999999996</v>
      </c>
      <c r="AK569" s="32">
        <f t="shared" si="138"/>
        <v>4947.1500000000005</v>
      </c>
      <c r="AL569" s="32">
        <v>876.2</v>
      </c>
      <c r="AM569" s="32">
        <f t="shared" si="139"/>
        <v>1401.0520000000001</v>
      </c>
      <c r="AN569" s="32">
        <f t="shared" si="140"/>
        <v>2335.0866666666666</v>
      </c>
      <c r="AO569" s="32">
        <f t="shared" si="141"/>
        <v>7005.26</v>
      </c>
      <c r="AP569" s="32">
        <f t="shared" si="142"/>
        <v>4203.1559999999999</v>
      </c>
      <c r="AQ569" s="32">
        <v>3580.6</v>
      </c>
      <c r="AR569" s="32"/>
      <c r="AS569" s="74"/>
      <c r="AT569" s="32"/>
      <c r="AU569" s="32"/>
      <c r="AV569" s="32"/>
      <c r="AW569" s="32"/>
      <c r="AX569" s="32"/>
      <c r="AY569" s="76">
        <f t="shared" si="143"/>
        <v>291659.32293333334</v>
      </c>
      <c r="AZ569" s="78"/>
      <c r="BA569" s="7"/>
      <c r="BB569" s="7"/>
    </row>
    <row r="570" spans="1:54" s="59" customFormat="1" x14ac:dyDescent="0.2">
      <c r="A570" s="24">
        <f t="shared" si="145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72">
        <v>36938</v>
      </c>
      <c r="G570" s="24"/>
      <c r="H570" s="71">
        <v>40</v>
      </c>
      <c r="I570" s="24" t="s">
        <v>102</v>
      </c>
      <c r="J570" s="70" t="s">
        <v>133</v>
      </c>
      <c r="K570" s="73" t="s">
        <v>70</v>
      </c>
      <c r="L570" s="70" t="s">
        <v>122</v>
      </c>
      <c r="M570" s="74">
        <v>19227.900000000001</v>
      </c>
      <c r="N570" s="32"/>
      <c r="O570" s="32">
        <f t="shared" si="130"/>
        <v>19227.900000000001</v>
      </c>
      <c r="P570" s="74">
        <v>1637</v>
      </c>
      <c r="Q570" s="32"/>
      <c r="R570" s="32"/>
      <c r="S570" s="33">
        <f t="shared" si="131"/>
        <v>3364.8825000000002</v>
      </c>
      <c r="T570" s="32">
        <f t="shared" si="132"/>
        <v>576.83699999999999</v>
      </c>
      <c r="U570" s="75">
        <f t="shared" si="133"/>
        <v>1568.9964</v>
      </c>
      <c r="V570" s="32">
        <f t="shared" si="134"/>
        <v>384.55800000000005</v>
      </c>
      <c r="W570" s="74">
        <v>6922.04</v>
      </c>
      <c r="X570" s="74">
        <v>666.86</v>
      </c>
      <c r="Y570" s="74">
        <v>95.5</v>
      </c>
      <c r="Z570" s="74">
        <v>901.2</v>
      </c>
      <c r="AA570" s="74">
        <v>0</v>
      </c>
      <c r="AB570" s="74">
        <v>0</v>
      </c>
      <c r="AC570" s="74">
        <v>0</v>
      </c>
      <c r="AD570" s="74">
        <v>0</v>
      </c>
      <c r="AE570" s="32">
        <v>0</v>
      </c>
      <c r="AF570" s="32">
        <f t="shared" si="135"/>
        <v>326.87430000000006</v>
      </c>
      <c r="AG570" s="32">
        <f t="shared" si="144"/>
        <v>8460.2760000000017</v>
      </c>
      <c r="AH570" s="32">
        <f t="shared" si="136"/>
        <v>21453.440000000002</v>
      </c>
      <c r="AI570" s="32">
        <f t="shared" si="137"/>
        <v>44694.666666666672</v>
      </c>
      <c r="AJ570" s="32">
        <v>9613.9500000000007</v>
      </c>
      <c r="AK570" s="32">
        <f t="shared" si="138"/>
        <v>9613.9500000000007</v>
      </c>
      <c r="AL570" s="32">
        <v>876.2</v>
      </c>
      <c r="AM570" s="32">
        <f t="shared" si="139"/>
        <v>2681.6800000000003</v>
      </c>
      <c r="AN570" s="32">
        <f t="shared" si="140"/>
        <v>4469.4666666666672</v>
      </c>
      <c r="AO570" s="32">
        <f t="shared" si="141"/>
        <v>13408.400000000001</v>
      </c>
      <c r="AP570" s="32">
        <f t="shared" si="142"/>
        <v>8045.0400000000009</v>
      </c>
      <c r="AQ570" s="32">
        <v>6139.45</v>
      </c>
      <c r="AR570" s="32"/>
      <c r="AS570" s="74"/>
      <c r="AT570" s="32"/>
      <c r="AU570" s="32"/>
      <c r="AV570" s="32"/>
      <c r="AW570" s="32"/>
      <c r="AX570" s="32"/>
      <c r="AY570" s="76">
        <f t="shared" si="143"/>
        <v>557528.29773333343</v>
      </c>
      <c r="AZ570" s="78"/>
      <c r="BA570" s="7"/>
      <c r="BB570" s="7"/>
    </row>
    <row r="571" spans="1:54" s="59" customFormat="1" x14ac:dyDescent="0.2">
      <c r="A571" s="24">
        <f t="shared" si="145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72">
        <v>37165</v>
      </c>
      <c r="G571" s="24"/>
      <c r="H571" s="71">
        <v>31</v>
      </c>
      <c r="I571" s="24" t="s">
        <v>102</v>
      </c>
      <c r="J571" s="70" t="s">
        <v>133</v>
      </c>
      <c r="K571" s="73" t="s">
        <v>70</v>
      </c>
      <c r="L571" s="70" t="s">
        <v>122</v>
      </c>
      <c r="M571" s="74">
        <v>15715.2</v>
      </c>
      <c r="N571" s="32"/>
      <c r="O571" s="32">
        <f t="shared" si="130"/>
        <v>15715.2</v>
      </c>
      <c r="P571" s="74">
        <v>1391.3</v>
      </c>
      <c r="Q571" s="32"/>
      <c r="R571" s="32"/>
      <c r="S571" s="33">
        <f t="shared" si="131"/>
        <v>2750.16</v>
      </c>
      <c r="T571" s="32">
        <f t="shared" si="132"/>
        <v>471.45600000000002</v>
      </c>
      <c r="U571" s="75">
        <f t="shared" si="133"/>
        <v>1263.5016000000001</v>
      </c>
      <c r="V571" s="32">
        <f t="shared" si="134"/>
        <v>314.30400000000003</v>
      </c>
      <c r="W571" s="74">
        <v>5343.16</v>
      </c>
      <c r="X571" s="74">
        <v>539.46</v>
      </c>
      <c r="Y571" s="74">
        <v>77.2</v>
      </c>
      <c r="Z571" s="74">
        <v>698.44</v>
      </c>
      <c r="AA571" s="74">
        <v>0</v>
      </c>
      <c r="AB571" s="74">
        <v>0</v>
      </c>
      <c r="AC571" s="74">
        <v>0</v>
      </c>
      <c r="AD571" s="74">
        <v>0</v>
      </c>
      <c r="AE571" s="32">
        <v>0</v>
      </c>
      <c r="AF571" s="32">
        <f t="shared" si="135"/>
        <v>267.15840000000003</v>
      </c>
      <c r="AG571" s="32">
        <f t="shared" si="144"/>
        <v>6914.688000000001</v>
      </c>
      <c r="AH571" s="32">
        <f t="shared" si="136"/>
        <v>17278.256000000001</v>
      </c>
      <c r="AI571" s="32">
        <f t="shared" si="137"/>
        <v>35996.366666666669</v>
      </c>
      <c r="AJ571" s="32">
        <v>7857.6</v>
      </c>
      <c r="AK571" s="32">
        <f t="shared" si="138"/>
        <v>7857.6</v>
      </c>
      <c r="AL571" s="32">
        <v>876.2</v>
      </c>
      <c r="AM571" s="32">
        <f t="shared" si="139"/>
        <v>2159.7820000000002</v>
      </c>
      <c r="AN571" s="32">
        <f t="shared" si="140"/>
        <v>3599.6366666666663</v>
      </c>
      <c r="AO571" s="32">
        <f t="shared" si="141"/>
        <v>10798.91</v>
      </c>
      <c r="AP571" s="32">
        <f t="shared" si="142"/>
        <v>6479.3459999999995</v>
      </c>
      <c r="AQ571" s="32">
        <v>3580.6</v>
      </c>
      <c r="AR571" s="32"/>
      <c r="AS571" s="74"/>
      <c r="AT571" s="32"/>
      <c r="AU571" s="32"/>
      <c r="AV571" s="32"/>
      <c r="AW571" s="32"/>
      <c r="AX571" s="32"/>
      <c r="AY571" s="76">
        <f t="shared" si="143"/>
        <v>449375.06533333333</v>
      </c>
      <c r="AZ571" s="78"/>
      <c r="BA571" s="7"/>
      <c r="BB571" s="7"/>
    </row>
    <row r="572" spans="1:54" s="59" customFormat="1" x14ac:dyDescent="0.2">
      <c r="A572" s="24">
        <f t="shared" si="145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72">
        <v>37165</v>
      </c>
      <c r="G572" s="24"/>
      <c r="H572" s="71">
        <v>40</v>
      </c>
      <c r="I572" s="24" t="s">
        <v>102</v>
      </c>
      <c r="J572" s="70" t="s">
        <v>137</v>
      </c>
      <c r="K572" s="73" t="s">
        <v>70</v>
      </c>
      <c r="L572" s="70" t="s">
        <v>122</v>
      </c>
      <c r="M572" s="74">
        <v>15418.8</v>
      </c>
      <c r="N572" s="32"/>
      <c r="O572" s="32">
        <f t="shared" si="130"/>
        <v>15418.8</v>
      </c>
      <c r="P572" s="74">
        <v>1637</v>
      </c>
      <c r="Q572" s="32"/>
      <c r="R572" s="32"/>
      <c r="S572" s="33">
        <f t="shared" si="131"/>
        <v>2698.2899999999995</v>
      </c>
      <c r="T572" s="32">
        <f t="shared" si="132"/>
        <v>462.56399999999996</v>
      </c>
      <c r="U572" s="75">
        <f t="shared" si="133"/>
        <v>1239.6719999999998</v>
      </c>
      <c r="V572" s="32">
        <f t="shared" si="134"/>
        <v>308.37599999999998</v>
      </c>
      <c r="W572" s="74">
        <v>5242.3999999999996</v>
      </c>
      <c r="X572" s="74">
        <v>551.29999999999995</v>
      </c>
      <c r="Y572" s="74">
        <v>76.459999999999994</v>
      </c>
      <c r="Z572" s="74">
        <v>901.2</v>
      </c>
      <c r="AA572" s="74">
        <v>0</v>
      </c>
      <c r="AB572" s="74">
        <v>0</v>
      </c>
      <c r="AC572" s="74">
        <v>0</v>
      </c>
      <c r="AD572" s="74">
        <v>0</v>
      </c>
      <c r="AE572" s="32">
        <v>0</v>
      </c>
      <c r="AF572" s="32">
        <f t="shared" si="135"/>
        <v>262.11959999999999</v>
      </c>
      <c r="AG572" s="32">
        <f t="shared" si="144"/>
        <v>6784.271999999999</v>
      </c>
      <c r="AH572" s="32">
        <f t="shared" si="136"/>
        <v>16970</v>
      </c>
      <c r="AI572" s="32">
        <f t="shared" si="137"/>
        <v>35354.166666666664</v>
      </c>
      <c r="AJ572" s="32">
        <v>7709.4</v>
      </c>
      <c r="AK572" s="32">
        <f t="shared" si="138"/>
        <v>7709.3999999999987</v>
      </c>
      <c r="AL572" s="32">
        <v>876.2</v>
      </c>
      <c r="AM572" s="32">
        <f t="shared" si="139"/>
        <v>2121.25</v>
      </c>
      <c r="AN572" s="32">
        <f t="shared" si="140"/>
        <v>3535.4166666666661</v>
      </c>
      <c r="AO572" s="32">
        <f t="shared" si="141"/>
        <v>10606.249999999998</v>
      </c>
      <c r="AP572" s="32">
        <f t="shared" si="142"/>
        <v>6363.7499999999991</v>
      </c>
      <c r="AQ572" s="32">
        <v>6139.45</v>
      </c>
      <c r="AR572" s="32"/>
      <c r="AS572" s="74"/>
      <c r="AT572" s="32"/>
      <c r="AU572" s="32"/>
      <c r="AV572" s="32"/>
      <c r="AW572" s="32"/>
      <c r="AX572" s="32"/>
      <c r="AY572" s="76">
        <f t="shared" si="143"/>
        <v>449747.73453333328</v>
      </c>
      <c r="AZ572" s="78"/>
      <c r="BA572" s="7"/>
      <c r="BB572" s="7"/>
    </row>
    <row r="573" spans="1:54" s="59" customFormat="1" x14ac:dyDescent="0.2">
      <c r="A573" s="24">
        <f t="shared" si="145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72">
        <v>37165</v>
      </c>
      <c r="G573" s="24"/>
      <c r="H573" s="71">
        <v>30</v>
      </c>
      <c r="I573" s="24" t="s">
        <v>102</v>
      </c>
      <c r="J573" s="70" t="s">
        <v>133</v>
      </c>
      <c r="K573" s="73" t="s">
        <v>70</v>
      </c>
      <c r="L573" s="70" t="s">
        <v>122</v>
      </c>
      <c r="M573" s="74">
        <v>15026.7</v>
      </c>
      <c r="N573" s="32"/>
      <c r="O573" s="32">
        <f t="shared" si="130"/>
        <v>15026.7</v>
      </c>
      <c r="P573" s="74">
        <v>1364</v>
      </c>
      <c r="Q573" s="32"/>
      <c r="R573" s="32"/>
      <c r="S573" s="33">
        <f t="shared" si="131"/>
        <v>2629.6725000000001</v>
      </c>
      <c r="T573" s="32">
        <f t="shared" si="132"/>
        <v>450.80099999999999</v>
      </c>
      <c r="U573" s="75">
        <f t="shared" si="133"/>
        <v>1208.1468</v>
      </c>
      <c r="V573" s="32">
        <f t="shared" si="134"/>
        <v>300.53400000000005</v>
      </c>
      <c r="W573" s="74">
        <v>5109.08</v>
      </c>
      <c r="X573" s="74">
        <v>513.36</v>
      </c>
      <c r="Y573" s="74">
        <v>73.5</v>
      </c>
      <c r="Z573" s="74">
        <v>675.9</v>
      </c>
      <c r="AA573" s="74">
        <v>0</v>
      </c>
      <c r="AB573" s="74">
        <v>0</v>
      </c>
      <c r="AC573" s="74">
        <v>0</v>
      </c>
      <c r="AD573" s="74">
        <v>0</v>
      </c>
      <c r="AE573" s="32">
        <v>0</v>
      </c>
      <c r="AF573" s="32">
        <f t="shared" si="135"/>
        <v>255.45390000000003</v>
      </c>
      <c r="AG573" s="32">
        <f t="shared" si="144"/>
        <v>6611.7480000000014</v>
      </c>
      <c r="AH573" s="32">
        <f t="shared" si="136"/>
        <v>16519.311999999998</v>
      </c>
      <c r="AI573" s="32">
        <f t="shared" si="137"/>
        <v>34415.23333333333</v>
      </c>
      <c r="AJ573" s="32">
        <v>7513.35</v>
      </c>
      <c r="AK573" s="32">
        <f t="shared" si="138"/>
        <v>7513.35</v>
      </c>
      <c r="AL573" s="32">
        <v>876.2</v>
      </c>
      <c r="AM573" s="32">
        <f t="shared" si="139"/>
        <v>2064.9139999999998</v>
      </c>
      <c r="AN573" s="32">
        <f t="shared" si="140"/>
        <v>3441.5233333333335</v>
      </c>
      <c r="AO573" s="32">
        <f t="shared" si="141"/>
        <v>10324.57</v>
      </c>
      <c r="AP573" s="32">
        <f t="shared" si="142"/>
        <v>6194.7420000000002</v>
      </c>
      <c r="AQ573" s="32">
        <v>3580.6</v>
      </c>
      <c r="AR573" s="32"/>
      <c r="AS573" s="74"/>
      <c r="AT573" s="32"/>
      <c r="AU573" s="32"/>
      <c r="AV573" s="32"/>
      <c r="AW573" s="32"/>
      <c r="AX573" s="32"/>
      <c r="AY573" s="76">
        <f t="shared" si="143"/>
        <v>430341.32106666674</v>
      </c>
      <c r="AZ573" s="78"/>
      <c r="BA573" s="7"/>
      <c r="BB573" s="7"/>
    </row>
    <row r="574" spans="1:54" s="59" customFormat="1" x14ac:dyDescent="0.2">
      <c r="A574" s="24">
        <f t="shared" si="145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72">
        <v>37165</v>
      </c>
      <c r="G574" s="24"/>
      <c r="H574" s="71">
        <v>40</v>
      </c>
      <c r="I574" s="24" t="s">
        <v>102</v>
      </c>
      <c r="J574" s="70" t="s">
        <v>134</v>
      </c>
      <c r="K574" s="73" t="s">
        <v>70</v>
      </c>
      <c r="L574" s="70" t="s">
        <v>122</v>
      </c>
      <c r="M574" s="74">
        <v>20609.400000000001</v>
      </c>
      <c r="N574" s="32"/>
      <c r="O574" s="32">
        <f t="shared" si="130"/>
        <v>20609.400000000001</v>
      </c>
      <c r="P574" s="74">
        <v>1637</v>
      </c>
      <c r="Q574" s="32"/>
      <c r="R574" s="32"/>
      <c r="S574" s="33">
        <f t="shared" si="131"/>
        <v>3606.645</v>
      </c>
      <c r="T574" s="32">
        <f t="shared" si="132"/>
        <v>618.28200000000004</v>
      </c>
      <c r="U574" s="75">
        <f t="shared" si="133"/>
        <v>1656.9960000000001</v>
      </c>
      <c r="V574" s="32">
        <f t="shared" si="134"/>
        <v>412.18800000000005</v>
      </c>
      <c r="W574" s="74">
        <v>7007.2</v>
      </c>
      <c r="X574" s="74">
        <v>682.66</v>
      </c>
      <c r="Y574" s="74">
        <v>101.96</v>
      </c>
      <c r="Z574" s="74">
        <v>901.2</v>
      </c>
      <c r="AA574" s="74">
        <v>0</v>
      </c>
      <c r="AB574" s="74">
        <v>0</v>
      </c>
      <c r="AC574" s="74">
        <v>0</v>
      </c>
      <c r="AD574" s="74">
        <v>0</v>
      </c>
      <c r="AE574" s="32">
        <v>0</v>
      </c>
      <c r="AF574" s="32">
        <f t="shared" si="135"/>
        <v>350.35980000000006</v>
      </c>
      <c r="AG574" s="32">
        <f t="shared" si="144"/>
        <v>9068.1360000000004</v>
      </c>
      <c r="AH574" s="32">
        <f t="shared" si="136"/>
        <v>22639.407999999999</v>
      </c>
      <c r="AI574" s="32">
        <f t="shared" si="137"/>
        <v>47165.433333333334</v>
      </c>
      <c r="AJ574" s="32">
        <v>10304.700000000001</v>
      </c>
      <c r="AK574" s="32">
        <f t="shared" si="138"/>
        <v>10304.700000000001</v>
      </c>
      <c r="AL574" s="32">
        <v>876.2</v>
      </c>
      <c r="AM574" s="32">
        <f t="shared" si="139"/>
        <v>2829.9259999999999</v>
      </c>
      <c r="AN574" s="32">
        <f t="shared" si="140"/>
        <v>4716.5433333333331</v>
      </c>
      <c r="AO574" s="32">
        <f t="shared" si="141"/>
        <v>14149.630000000001</v>
      </c>
      <c r="AP574" s="32">
        <f t="shared" si="142"/>
        <v>8489.7780000000002</v>
      </c>
      <c r="AQ574" s="32">
        <v>6139.45</v>
      </c>
      <c r="AR574" s="32"/>
      <c r="AS574" s="74"/>
      <c r="AT574" s="32"/>
      <c r="AU574" s="32"/>
      <c r="AV574" s="32"/>
      <c r="AW574" s="32"/>
      <c r="AX574" s="32"/>
      <c r="AY574" s="76">
        <f t="shared" si="143"/>
        <v>587690.59426666657</v>
      </c>
      <c r="AZ574" s="78"/>
      <c r="BA574" s="7"/>
      <c r="BB574" s="7"/>
    </row>
    <row r="575" spans="1:54" s="59" customFormat="1" x14ac:dyDescent="0.2">
      <c r="A575" s="24">
        <f t="shared" si="145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72">
        <v>37298</v>
      </c>
      <c r="G575" s="24"/>
      <c r="H575" s="71">
        <v>40</v>
      </c>
      <c r="I575" s="24" t="s">
        <v>102</v>
      </c>
      <c r="J575" s="70" t="s">
        <v>138</v>
      </c>
      <c r="K575" s="73" t="s">
        <v>70</v>
      </c>
      <c r="L575" s="70" t="s">
        <v>122</v>
      </c>
      <c r="M575" s="74">
        <v>17316</v>
      </c>
      <c r="N575" s="32"/>
      <c r="O575" s="32">
        <f t="shared" si="130"/>
        <v>17316</v>
      </c>
      <c r="P575" s="74">
        <v>1364</v>
      </c>
      <c r="Q575" s="32"/>
      <c r="R575" s="32"/>
      <c r="S575" s="33">
        <f t="shared" si="131"/>
        <v>3030.2999999999997</v>
      </c>
      <c r="T575" s="32">
        <f t="shared" si="132"/>
        <v>519.48</v>
      </c>
      <c r="U575" s="75">
        <f t="shared" si="133"/>
        <v>1392.2063999999998</v>
      </c>
      <c r="V575" s="32">
        <f t="shared" si="134"/>
        <v>346.32</v>
      </c>
      <c r="W575" s="74">
        <v>5887.44</v>
      </c>
      <c r="X575" s="74">
        <v>604.66</v>
      </c>
      <c r="Y575" s="74">
        <v>83.3</v>
      </c>
      <c r="Z575" s="74">
        <v>901.2</v>
      </c>
      <c r="AA575" s="74">
        <v>0</v>
      </c>
      <c r="AB575" s="74">
        <v>0</v>
      </c>
      <c r="AC575" s="74">
        <v>0</v>
      </c>
      <c r="AD575" s="74">
        <v>0</v>
      </c>
      <c r="AE575" s="32">
        <v>0</v>
      </c>
      <c r="AF575" s="32">
        <f t="shared" si="135"/>
        <v>294.37200000000001</v>
      </c>
      <c r="AG575" s="32">
        <f t="shared" si="144"/>
        <v>7619.04</v>
      </c>
      <c r="AH575" s="32">
        <f t="shared" si="136"/>
        <v>19046.479999999996</v>
      </c>
      <c r="AI575" s="32">
        <f t="shared" si="137"/>
        <v>39680.166666666664</v>
      </c>
      <c r="AJ575" s="32">
        <v>8658</v>
      </c>
      <c r="AK575" s="32">
        <f t="shared" si="138"/>
        <v>8658</v>
      </c>
      <c r="AL575" s="32">
        <v>876.2</v>
      </c>
      <c r="AM575" s="32">
        <f t="shared" si="139"/>
        <v>2380.8099999999995</v>
      </c>
      <c r="AN575" s="32">
        <f t="shared" si="140"/>
        <v>3968.0166666666664</v>
      </c>
      <c r="AO575" s="32">
        <f t="shared" si="141"/>
        <v>11904.05</v>
      </c>
      <c r="AP575" s="32">
        <f t="shared" si="142"/>
        <v>7142.4299999999994</v>
      </c>
      <c r="AQ575" s="32">
        <v>6139.45</v>
      </c>
      <c r="AR575" s="32"/>
      <c r="AS575" s="74"/>
      <c r="AT575" s="32"/>
      <c r="AU575" s="32"/>
      <c r="AV575" s="32"/>
      <c r="AW575" s="32"/>
      <c r="AX575" s="32"/>
      <c r="AY575" s="76">
        <f t="shared" si="143"/>
        <v>496943.98413333326</v>
      </c>
      <c r="AZ575" s="78"/>
      <c r="BA575" s="7"/>
      <c r="BB575" s="7"/>
    </row>
    <row r="576" spans="1:54" s="59" customFormat="1" x14ac:dyDescent="0.2">
      <c r="A576" s="24">
        <f t="shared" si="145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72">
        <v>37453</v>
      </c>
      <c r="G576" s="24"/>
      <c r="H576" s="71">
        <v>40</v>
      </c>
      <c r="I576" s="24" t="s">
        <v>102</v>
      </c>
      <c r="J576" s="70" t="s">
        <v>133</v>
      </c>
      <c r="K576" s="73" t="s">
        <v>70</v>
      </c>
      <c r="L576" s="70" t="s">
        <v>122</v>
      </c>
      <c r="M576" s="74">
        <v>18369.3</v>
      </c>
      <c r="N576" s="32"/>
      <c r="O576" s="32">
        <f t="shared" si="130"/>
        <v>18369.3</v>
      </c>
      <c r="P576" s="74">
        <v>1637</v>
      </c>
      <c r="Q576" s="32"/>
      <c r="R576" s="32"/>
      <c r="S576" s="33">
        <f t="shared" si="131"/>
        <v>3214.6274999999996</v>
      </c>
      <c r="T576" s="32">
        <f t="shared" si="132"/>
        <v>551.07899999999995</v>
      </c>
      <c r="U576" s="75">
        <f t="shared" si="133"/>
        <v>1476.8915999999999</v>
      </c>
      <c r="V576" s="32">
        <f t="shared" si="134"/>
        <v>367.38599999999997</v>
      </c>
      <c r="W576" s="74">
        <v>6245.56</v>
      </c>
      <c r="X576" s="74">
        <v>632.46</v>
      </c>
      <c r="Y576" s="74">
        <v>90.7</v>
      </c>
      <c r="Z576" s="74">
        <v>901.2</v>
      </c>
      <c r="AA576" s="74">
        <v>0</v>
      </c>
      <c r="AB576" s="74">
        <v>0</v>
      </c>
      <c r="AC576" s="74">
        <v>0</v>
      </c>
      <c r="AD576" s="74">
        <v>0</v>
      </c>
      <c r="AE576" s="32">
        <v>0</v>
      </c>
      <c r="AF576" s="32">
        <f t="shared" si="135"/>
        <v>312.27809999999999</v>
      </c>
      <c r="AG576" s="32">
        <f t="shared" si="144"/>
        <v>8082.4919999999993</v>
      </c>
      <c r="AH576" s="32">
        <f t="shared" si="136"/>
        <v>20197.856</v>
      </c>
      <c r="AI576" s="32">
        <f t="shared" si="137"/>
        <v>42078.866666666661</v>
      </c>
      <c r="AJ576" s="32">
        <v>9184.65</v>
      </c>
      <c r="AK576" s="32">
        <f t="shared" si="138"/>
        <v>9184.65</v>
      </c>
      <c r="AL576" s="32">
        <v>876.2</v>
      </c>
      <c r="AM576" s="32">
        <f t="shared" si="139"/>
        <v>2524.732</v>
      </c>
      <c r="AN576" s="32">
        <f t="shared" si="140"/>
        <v>4207.8866666666663</v>
      </c>
      <c r="AO576" s="32">
        <f t="shared" si="141"/>
        <v>12623.66</v>
      </c>
      <c r="AP576" s="32">
        <f t="shared" si="142"/>
        <v>7574.1959999999999</v>
      </c>
      <c r="AQ576" s="32">
        <v>6139.45</v>
      </c>
      <c r="AR576" s="32"/>
      <c r="AS576" s="74"/>
      <c r="AT576" s="32"/>
      <c r="AU576" s="32"/>
      <c r="AV576" s="32"/>
      <c r="AW576" s="32"/>
      <c r="AX576" s="32"/>
      <c r="AY576" s="76">
        <f t="shared" si="143"/>
        <v>528256.42573333334</v>
      </c>
      <c r="AZ576" s="78"/>
      <c r="BA576" s="7"/>
      <c r="BB576" s="7"/>
    </row>
    <row r="577" spans="1:54" s="59" customFormat="1" x14ac:dyDescent="0.2">
      <c r="A577" s="24">
        <f t="shared" si="145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72">
        <v>37473</v>
      </c>
      <c r="G577" s="24"/>
      <c r="H577" s="71">
        <v>33</v>
      </c>
      <c r="I577" s="24" t="s">
        <v>102</v>
      </c>
      <c r="J577" s="70" t="s">
        <v>139</v>
      </c>
      <c r="K577" s="73" t="s">
        <v>70</v>
      </c>
      <c r="L577" s="70" t="s">
        <v>122</v>
      </c>
      <c r="M577" s="74">
        <v>14442</v>
      </c>
      <c r="N577" s="32"/>
      <c r="O577" s="32">
        <f t="shared" si="130"/>
        <v>14442</v>
      </c>
      <c r="P577" s="74">
        <v>1445.9</v>
      </c>
      <c r="Q577" s="32"/>
      <c r="R577" s="32"/>
      <c r="S577" s="33">
        <f t="shared" si="131"/>
        <v>2527.35</v>
      </c>
      <c r="T577" s="32">
        <f t="shared" si="132"/>
        <v>433.26</v>
      </c>
      <c r="U577" s="75">
        <f t="shared" si="133"/>
        <v>1161.1368</v>
      </c>
      <c r="V577" s="32">
        <f t="shared" si="134"/>
        <v>288.84000000000003</v>
      </c>
      <c r="W577" s="74">
        <v>4910.28</v>
      </c>
      <c r="X577" s="74">
        <v>501.1</v>
      </c>
      <c r="Y577" s="74">
        <v>70.66</v>
      </c>
      <c r="Z577" s="74">
        <v>743.5</v>
      </c>
      <c r="AA577" s="74">
        <v>0</v>
      </c>
      <c r="AB577" s="74">
        <v>0</v>
      </c>
      <c r="AC577" s="74">
        <v>0</v>
      </c>
      <c r="AD577" s="74">
        <v>0</v>
      </c>
      <c r="AE577" s="32">
        <v>0</v>
      </c>
      <c r="AF577" s="32">
        <f t="shared" si="135"/>
        <v>245.51400000000001</v>
      </c>
      <c r="AG577" s="32">
        <f t="shared" si="144"/>
        <v>6354.4800000000005</v>
      </c>
      <c r="AH577" s="32">
        <f t="shared" si="136"/>
        <v>15882.703999999998</v>
      </c>
      <c r="AI577" s="32">
        <f t="shared" si="137"/>
        <v>33088.966666666667</v>
      </c>
      <c r="AJ577" s="32">
        <v>7221</v>
      </c>
      <c r="AK577" s="32">
        <f t="shared" si="138"/>
        <v>7221</v>
      </c>
      <c r="AL577" s="32">
        <v>876.2</v>
      </c>
      <c r="AM577" s="32">
        <f t="shared" si="139"/>
        <v>1985.3379999999997</v>
      </c>
      <c r="AN577" s="32">
        <f t="shared" si="140"/>
        <v>3308.8966666666665</v>
      </c>
      <c r="AO577" s="32">
        <f t="shared" si="141"/>
        <v>9926.6899999999987</v>
      </c>
      <c r="AP577" s="32">
        <f t="shared" si="142"/>
        <v>5956.0139999999992</v>
      </c>
      <c r="AQ577" s="32">
        <v>3580.6</v>
      </c>
      <c r="AR577" s="32"/>
      <c r="AS577" s="74"/>
      <c r="AT577" s="32"/>
      <c r="AU577" s="32"/>
      <c r="AV577" s="32"/>
      <c r="AW577" s="32"/>
      <c r="AX577" s="32"/>
      <c r="AY577" s="76">
        <f t="shared" si="143"/>
        <v>416636.37893333333</v>
      </c>
      <c r="AZ577" s="78"/>
      <c r="BA577" s="7"/>
      <c r="BB577" s="7"/>
    </row>
    <row r="578" spans="1:54" s="59" customFormat="1" x14ac:dyDescent="0.2">
      <c r="A578" s="24">
        <f t="shared" si="145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72">
        <v>37662</v>
      </c>
      <c r="G578" s="24"/>
      <c r="H578" s="71">
        <v>28</v>
      </c>
      <c r="I578" s="24" t="s">
        <v>102</v>
      </c>
      <c r="J578" s="70" t="s">
        <v>134</v>
      </c>
      <c r="K578" s="73" t="s">
        <v>70</v>
      </c>
      <c r="L578" s="70" t="s">
        <v>122</v>
      </c>
      <c r="M578" s="74">
        <v>15692.7</v>
      </c>
      <c r="N578" s="32"/>
      <c r="O578" s="32">
        <f t="shared" si="130"/>
        <v>15692.7</v>
      </c>
      <c r="P578" s="74">
        <v>1309.4000000000001</v>
      </c>
      <c r="Q578" s="32"/>
      <c r="R578" s="32"/>
      <c r="S578" s="33">
        <f t="shared" si="131"/>
        <v>2746.2224999999999</v>
      </c>
      <c r="T578" s="32">
        <f t="shared" si="132"/>
        <v>470.78100000000001</v>
      </c>
      <c r="U578" s="75">
        <f t="shared" si="133"/>
        <v>1242.8616</v>
      </c>
      <c r="V578" s="32">
        <f t="shared" si="134"/>
        <v>313.85400000000004</v>
      </c>
      <c r="W578" s="74">
        <v>5021.66</v>
      </c>
      <c r="X578" s="74">
        <v>502.36</v>
      </c>
      <c r="Y578" s="74">
        <v>76</v>
      </c>
      <c r="Z578" s="74">
        <v>630.84</v>
      </c>
      <c r="AA578" s="74">
        <v>0</v>
      </c>
      <c r="AB578" s="74">
        <v>0</v>
      </c>
      <c r="AC578" s="74">
        <v>0</v>
      </c>
      <c r="AD578" s="74">
        <v>0</v>
      </c>
      <c r="AE578" s="32">
        <v>0</v>
      </c>
      <c r="AF578" s="32">
        <f t="shared" si="135"/>
        <v>266.77590000000004</v>
      </c>
      <c r="AG578" s="32">
        <f t="shared" si="144"/>
        <v>6904.7880000000005</v>
      </c>
      <c r="AH578" s="32">
        <f t="shared" si="136"/>
        <v>16973.376</v>
      </c>
      <c r="AI578" s="32">
        <f t="shared" si="137"/>
        <v>35361.200000000004</v>
      </c>
      <c r="AJ578" s="32">
        <v>7846.35</v>
      </c>
      <c r="AK578" s="32">
        <f t="shared" si="138"/>
        <v>7846.35</v>
      </c>
      <c r="AL578" s="32">
        <v>876.2</v>
      </c>
      <c r="AM578" s="32">
        <f t="shared" si="139"/>
        <v>2121.672</v>
      </c>
      <c r="AN578" s="32">
        <f t="shared" si="140"/>
        <v>3536.1200000000003</v>
      </c>
      <c r="AO578" s="32">
        <f t="shared" si="141"/>
        <v>10608.36</v>
      </c>
      <c r="AP578" s="32">
        <f t="shared" si="142"/>
        <v>6365.0160000000005</v>
      </c>
      <c r="AQ578" s="32">
        <v>3580.6</v>
      </c>
      <c r="AR578" s="32"/>
      <c r="AS578" s="74"/>
      <c r="AT578" s="32"/>
      <c r="AU578" s="32"/>
      <c r="AV578" s="32"/>
      <c r="AW578" s="32"/>
      <c r="AX578" s="32"/>
      <c r="AY578" s="76">
        <f t="shared" si="143"/>
        <v>441301.49200000003</v>
      </c>
      <c r="AZ578" s="78"/>
      <c r="BA578" s="7"/>
      <c r="BB578" s="7"/>
    </row>
    <row r="579" spans="1:54" s="59" customFormat="1" x14ac:dyDescent="0.2">
      <c r="A579" s="24">
        <f t="shared" si="145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72">
        <v>37662</v>
      </c>
      <c r="G579" s="24"/>
      <c r="H579" s="71">
        <v>22</v>
      </c>
      <c r="I579" s="24" t="s">
        <v>102</v>
      </c>
      <c r="J579" s="70" t="s">
        <v>103</v>
      </c>
      <c r="K579" s="73" t="s">
        <v>70</v>
      </c>
      <c r="L579" s="70" t="s">
        <v>122</v>
      </c>
      <c r="M579" s="74">
        <v>8061.9000000000005</v>
      </c>
      <c r="N579" s="32"/>
      <c r="O579" s="32">
        <f t="shared" ref="O579:O651" si="146">M579+N579</f>
        <v>8061.9000000000005</v>
      </c>
      <c r="P579" s="74">
        <v>600.6</v>
      </c>
      <c r="Q579" s="32"/>
      <c r="R579" s="32"/>
      <c r="S579" s="33">
        <f t="shared" si="131"/>
        <v>1410.8325</v>
      </c>
      <c r="T579" s="32">
        <f t="shared" si="132"/>
        <v>241.857</v>
      </c>
      <c r="U579" s="75">
        <f t="shared" si="133"/>
        <v>638.50200000000007</v>
      </c>
      <c r="V579" s="32">
        <f t="shared" si="134"/>
        <v>161.23800000000003</v>
      </c>
      <c r="W579" s="74">
        <v>2579.8000000000002</v>
      </c>
      <c r="X579" s="74">
        <v>290.39999999999998</v>
      </c>
      <c r="Y579" s="74">
        <v>41.8</v>
      </c>
      <c r="Z579" s="74">
        <v>495.66</v>
      </c>
      <c r="AA579" s="74">
        <v>0</v>
      </c>
      <c r="AB579" s="74">
        <v>0</v>
      </c>
      <c r="AC579" s="74">
        <v>0</v>
      </c>
      <c r="AD579" s="74">
        <v>0</v>
      </c>
      <c r="AE579" s="32">
        <v>0</v>
      </c>
      <c r="AF579" s="32">
        <f t="shared" si="135"/>
        <v>137.05230000000003</v>
      </c>
      <c r="AG579" s="32">
        <f t="shared" si="144"/>
        <v>3547.2360000000008</v>
      </c>
      <c r="AH579" s="32">
        <f t="shared" si="136"/>
        <v>8745.68</v>
      </c>
      <c r="AI579" s="32">
        <f t="shared" si="137"/>
        <v>18220.166666666668</v>
      </c>
      <c r="AJ579" s="32">
        <v>4030.95</v>
      </c>
      <c r="AK579" s="32">
        <f t="shared" si="138"/>
        <v>4030.9500000000003</v>
      </c>
      <c r="AL579" s="32">
        <v>876.2</v>
      </c>
      <c r="AM579" s="32">
        <f t="shared" si="139"/>
        <v>1093.21</v>
      </c>
      <c r="AN579" s="32">
        <f t="shared" si="140"/>
        <v>1822.0166666666669</v>
      </c>
      <c r="AO579" s="32">
        <f t="shared" si="141"/>
        <v>5466.05</v>
      </c>
      <c r="AP579" s="32">
        <f t="shared" si="142"/>
        <v>3279.63</v>
      </c>
      <c r="AQ579" s="32">
        <v>3580.6</v>
      </c>
      <c r="AR579" s="32"/>
      <c r="AS579" s="74"/>
      <c r="AT579" s="32"/>
      <c r="AU579" s="32"/>
      <c r="AV579" s="32"/>
      <c r="AW579" s="32"/>
      <c r="AX579" s="32"/>
      <c r="AY579" s="76">
        <f t="shared" si="143"/>
        <v>230608.39093333331</v>
      </c>
      <c r="AZ579" s="78"/>
      <c r="BA579" s="7"/>
      <c r="BB579" s="7"/>
    </row>
    <row r="580" spans="1:54" s="59" customFormat="1" x14ac:dyDescent="0.2">
      <c r="A580" s="24">
        <f t="shared" si="145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72">
        <v>37834</v>
      </c>
      <c r="G580" s="24"/>
      <c r="H580" s="71">
        <v>40</v>
      </c>
      <c r="I580" s="24" t="s">
        <v>102</v>
      </c>
      <c r="J580" s="70" t="s">
        <v>108</v>
      </c>
      <c r="K580" s="73" t="s">
        <v>70</v>
      </c>
      <c r="L580" s="70" t="s">
        <v>122</v>
      </c>
      <c r="M580" s="74">
        <v>16004.7</v>
      </c>
      <c r="N580" s="32"/>
      <c r="O580" s="32">
        <f t="shared" si="146"/>
        <v>16004.7</v>
      </c>
      <c r="P580" s="74">
        <v>1092</v>
      </c>
      <c r="Q580" s="32"/>
      <c r="R580" s="32"/>
      <c r="S580" s="33">
        <f t="shared" si="131"/>
        <v>2800.8224999999998</v>
      </c>
      <c r="T580" s="32">
        <f t="shared" si="132"/>
        <v>480.14100000000002</v>
      </c>
      <c r="U580" s="75">
        <f t="shared" si="133"/>
        <v>1267.5719999999999</v>
      </c>
      <c r="V580" s="32">
        <f t="shared" si="134"/>
        <v>320.09399999999999</v>
      </c>
      <c r="W580" s="74">
        <v>5121.5</v>
      </c>
      <c r="X580" s="74">
        <v>561.6</v>
      </c>
      <c r="Y580" s="74">
        <v>83</v>
      </c>
      <c r="Z580" s="74">
        <v>901.2</v>
      </c>
      <c r="AA580" s="74">
        <v>0</v>
      </c>
      <c r="AB580" s="74">
        <v>0</v>
      </c>
      <c r="AC580" s="74">
        <v>0</v>
      </c>
      <c r="AD580" s="74">
        <v>0</v>
      </c>
      <c r="AE580" s="32">
        <v>0</v>
      </c>
      <c r="AF580" s="32">
        <f t="shared" si="135"/>
        <v>272.07990000000001</v>
      </c>
      <c r="AG580" s="32">
        <f t="shared" si="144"/>
        <v>7042.0680000000002</v>
      </c>
      <c r="AH580" s="32">
        <f t="shared" si="136"/>
        <v>17350.239999999998</v>
      </c>
      <c r="AI580" s="32">
        <f t="shared" si="137"/>
        <v>36146.333333333328</v>
      </c>
      <c r="AJ580" s="32">
        <v>8002.35</v>
      </c>
      <c r="AK580" s="32">
        <f t="shared" si="138"/>
        <v>8002.35</v>
      </c>
      <c r="AL580" s="32">
        <v>876.2</v>
      </c>
      <c r="AM580" s="32">
        <f t="shared" si="139"/>
        <v>2168.7799999999997</v>
      </c>
      <c r="AN580" s="32">
        <f t="shared" si="140"/>
        <v>3614.6333333333332</v>
      </c>
      <c r="AO580" s="32">
        <f t="shared" si="141"/>
        <v>10843.9</v>
      </c>
      <c r="AP580" s="32">
        <f t="shared" si="142"/>
        <v>6506.3399999999992</v>
      </c>
      <c r="AQ580" s="32">
        <v>6139.45</v>
      </c>
      <c r="AR580" s="32"/>
      <c r="AS580" s="74"/>
      <c r="AT580" s="32"/>
      <c r="AU580" s="32"/>
      <c r="AV580" s="32"/>
      <c r="AW580" s="32"/>
      <c r="AX580" s="32"/>
      <c r="AY580" s="76">
        <f t="shared" si="143"/>
        <v>453549.15746666666</v>
      </c>
      <c r="AZ580" s="78"/>
      <c r="BA580" s="7"/>
      <c r="BB580" s="7"/>
    </row>
    <row r="581" spans="1:54" s="59" customFormat="1" x14ac:dyDescent="0.2">
      <c r="A581" s="24">
        <f t="shared" si="145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72">
        <v>37834</v>
      </c>
      <c r="G581" s="24"/>
      <c r="H581" s="71">
        <v>21</v>
      </c>
      <c r="I581" s="24" t="s">
        <v>102</v>
      </c>
      <c r="J581" s="70" t="s">
        <v>133</v>
      </c>
      <c r="K581" s="73" t="s">
        <v>70</v>
      </c>
      <c r="L581" s="70" t="s">
        <v>122</v>
      </c>
      <c r="M581" s="74">
        <v>10869.9</v>
      </c>
      <c r="N581" s="32"/>
      <c r="O581" s="32">
        <f t="shared" si="146"/>
        <v>10869.9</v>
      </c>
      <c r="P581" s="74">
        <v>1118.3</v>
      </c>
      <c r="Q581" s="32"/>
      <c r="R581" s="32"/>
      <c r="S581" s="33">
        <f t="shared" si="131"/>
        <v>1902.2324999999998</v>
      </c>
      <c r="T581" s="32">
        <f t="shared" si="132"/>
        <v>326.09699999999998</v>
      </c>
      <c r="U581" s="75">
        <f t="shared" si="133"/>
        <v>860.89559999999994</v>
      </c>
      <c r="V581" s="32">
        <f t="shared" si="134"/>
        <v>217.398</v>
      </c>
      <c r="W581" s="74">
        <v>3478.36</v>
      </c>
      <c r="X581" s="74">
        <v>360.16</v>
      </c>
      <c r="Y581" s="74">
        <v>51.6</v>
      </c>
      <c r="Z581" s="74">
        <v>473.14</v>
      </c>
      <c r="AA581" s="74">
        <v>0</v>
      </c>
      <c r="AB581" s="74">
        <v>0</v>
      </c>
      <c r="AC581" s="74">
        <v>0</v>
      </c>
      <c r="AD581" s="74">
        <v>0</v>
      </c>
      <c r="AE581" s="32">
        <v>2292.86</v>
      </c>
      <c r="AF581" s="32">
        <f t="shared" si="135"/>
        <v>184.78830000000002</v>
      </c>
      <c r="AG581" s="32">
        <f t="shared" si="144"/>
        <v>4782.7560000000003</v>
      </c>
      <c r="AH581" s="32">
        <f t="shared" si="136"/>
        <v>11766.736000000001</v>
      </c>
      <c r="AI581" s="32">
        <f t="shared" si="137"/>
        <v>24514.033333333333</v>
      </c>
      <c r="AJ581" s="32">
        <v>5434.95</v>
      </c>
      <c r="AK581" s="32">
        <f t="shared" si="138"/>
        <v>5434.95</v>
      </c>
      <c r="AL581" s="32">
        <v>876.2</v>
      </c>
      <c r="AM581" s="32">
        <f t="shared" si="139"/>
        <v>1470.8420000000001</v>
      </c>
      <c r="AN581" s="32">
        <f t="shared" si="140"/>
        <v>2451.4033333333332</v>
      </c>
      <c r="AO581" s="32">
        <f t="shared" si="141"/>
        <v>7354.21</v>
      </c>
      <c r="AP581" s="32">
        <f t="shared" si="142"/>
        <v>4412.5259999999998</v>
      </c>
      <c r="AQ581" s="32">
        <v>3580.6</v>
      </c>
      <c r="AR581" s="32"/>
      <c r="AS581" s="74"/>
      <c r="AT581" s="32"/>
      <c r="AU581" s="32"/>
      <c r="AV581" s="32"/>
      <c r="AW581" s="32"/>
      <c r="AX581" s="32"/>
      <c r="AY581" s="76">
        <f t="shared" si="143"/>
        <v>337707.98346666666</v>
      </c>
      <c r="AZ581" s="78"/>
      <c r="BA581" s="7"/>
      <c r="BB581" s="7"/>
    </row>
    <row r="582" spans="1:54" s="59" customFormat="1" x14ac:dyDescent="0.2">
      <c r="A582" s="24">
        <f t="shared" si="145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72">
        <v>37834</v>
      </c>
      <c r="G582" s="24"/>
      <c r="H582" s="71">
        <v>31</v>
      </c>
      <c r="I582" s="24" t="s">
        <v>102</v>
      </c>
      <c r="J582" s="70" t="s">
        <v>138</v>
      </c>
      <c r="K582" s="73" t="s">
        <v>70</v>
      </c>
      <c r="L582" s="70" t="s">
        <v>122</v>
      </c>
      <c r="M582" s="74">
        <v>14066.1</v>
      </c>
      <c r="N582" s="32"/>
      <c r="O582" s="32">
        <f t="shared" si="146"/>
        <v>14066.1</v>
      </c>
      <c r="P582" s="74">
        <v>1118.3</v>
      </c>
      <c r="Q582" s="32"/>
      <c r="R582" s="32"/>
      <c r="S582" s="33">
        <f t="shared" si="131"/>
        <v>2461.5675000000001</v>
      </c>
      <c r="T582" s="32">
        <f t="shared" si="132"/>
        <v>421.983</v>
      </c>
      <c r="U582" s="75">
        <f t="shared" si="133"/>
        <v>1114.0356000000002</v>
      </c>
      <c r="V582" s="32">
        <f t="shared" si="134"/>
        <v>281.322</v>
      </c>
      <c r="W582" s="74">
        <v>4501.16</v>
      </c>
      <c r="X582" s="74">
        <v>487.06</v>
      </c>
      <c r="Y582" s="74">
        <v>66.459999999999994</v>
      </c>
      <c r="Z582" s="74">
        <v>698.42</v>
      </c>
      <c r="AA582" s="74">
        <v>0</v>
      </c>
      <c r="AB582" s="74">
        <v>0</v>
      </c>
      <c r="AC582" s="74">
        <v>0</v>
      </c>
      <c r="AD582" s="74">
        <v>0</v>
      </c>
      <c r="AE582" s="32">
        <v>0</v>
      </c>
      <c r="AF582" s="32">
        <f t="shared" si="135"/>
        <v>239.12370000000001</v>
      </c>
      <c r="AG582" s="32">
        <f t="shared" si="144"/>
        <v>6189.0839999999998</v>
      </c>
      <c r="AH582" s="32">
        <f t="shared" si="136"/>
        <v>15243.456000000002</v>
      </c>
      <c r="AI582" s="32">
        <f t="shared" si="137"/>
        <v>31757.200000000004</v>
      </c>
      <c r="AJ582" s="32">
        <v>7033.05</v>
      </c>
      <c r="AK582" s="32">
        <f t="shared" si="138"/>
        <v>7033.05</v>
      </c>
      <c r="AL582" s="32">
        <v>876.2</v>
      </c>
      <c r="AM582" s="32">
        <f t="shared" si="139"/>
        <v>1905.4320000000002</v>
      </c>
      <c r="AN582" s="32">
        <f t="shared" si="140"/>
        <v>3175.7200000000007</v>
      </c>
      <c r="AO582" s="32">
        <f t="shared" si="141"/>
        <v>9527.1600000000017</v>
      </c>
      <c r="AP582" s="32">
        <f t="shared" si="142"/>
        <v>5716.2960000000012</v>
      </c>
      <c r="AQ582" s="32">
        <v>3580.6</v>
      </c>
      <c r="AR582" s="32"/>
      <c r="AS582" s="74"/>
      <c r="AT582" s="32"/>
      <c r="AU582" s="32"/>
      <c r="AV582" s="32"/>
      <c r="AW582" s="32"/>
      <c r="AX582" s="32"/>
      <c r="AY582" s="76">
        <f t="shared" si="143"/>
        <v>397503.62959999999</v>
      </c>
      <c r="AZ582" s="78"/>
      <c r="BA582" s="7"/>
      <c r="BB582" s="7"/>
    </row>
    <row r="583" spans="1:54" s="59" customFormat="1" x14ac:dyDescent="0.2">
      <c r="A583" s="24">
        <f t="shared" si="145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72">
        <v>37849</v>
      </c>
      <c r="G583" s="24"/>
      <c r="H583" s="71">
        <v>25</v>
      </c>
      <c r="I583" s="24" t="s">
        <v>102</v>
      </c>
      <c r="J583" s="70" t="s">
        <v>103</v>
      </c>
      <c r="K583" s="73" t="s">
        <v>70</v>
      </c>
      <c r="L583" s="70" t="s">
        <v>122</v>
      </c>
      <c r="M583" s="74">
        <v>9161.4</v>
      </c>
      <c r="N583" s="32"/>
      <c r="O583" s="32">
        <f t="shared" si="146"/>
        <v>9161.4</v>
      </c>
      <c r="P583" s="74">
        <v>682.5</v>
      </c>
      <c r="Q583" s="32"/>
      <c r="R583" s="32"/>
      <c r="S583" s="33">
        <f t="shared" ref="S583:S646" si="147">(M583*17.5%)</f>
        <v>1603.2449999999999</v>
      </c>
      <c r="T583" s="32">
        <f t="shared" ref="T583:T646" si="148">M583*3%</f>
        <v>274.84199999999998</v>
      </c>
      <c r="U583" s="75">
        <f t="shared" ref="U583:U646" si="149">(M583+W583)*6%</f>
        <v>725.58239999999989</v>
      </c>
      <c r="V583" s="32">
        <f t="shared" ref="V583:V646" si="150">M583*2%</f>
        <v>183.22800000000001</v>
      </c>
      <c r="W583" s="74">
        <v>2931.64</v>
      </c>
      <c r="X583" s="74">
        <v>330</v>
      </c>
      <c r="Y583" s="74">
        <v>47.5</v>
      </c>
      <c r="Z583" s="74">
        <v>563.26</v>
      </c>
      <c r="AA583" s="74">
        <v>0</v>
      </c>
      <c r="AB583" s="74">
        <v>0</v>
      </c>
      <c r="AC583" s="74">
        <v>0</v>
      </c>
      <c r="AD583" s="74">
        <v>0</v>
      </c>
      <c r="AE583" s="32">
        <v>0</v>
      </c>
      <c r="AF583" s="32">
        <f t="shared" ref="AF583:AF646" si="151">M583*1.7%</f>
        <v>155.74379999999999</v>
      </c>
      <c r="AG583" s="32">
        <f t="shared" si="144"/>
        <v>4031.0160000000001</v>
      </c>
      <c r="AH583" s="32">
        <f t="shared" ref="AH583:AH646" si="152">(M583+W583+X583)/30*24</f>
        <v>9938.4319999999989</v>
      </c>
      <c r="AI583" s="32">
        <f t="shared" ref="AI583:AI646" si="153">(M583+W583+X583)/30*50</f>
        <v>20705.066666666666</v>
      </c>
      <c r="AJ583" s="32">
        <v>4580.7</v>
      </c>
      <c r="AK583" s="32">
        <f t="shared" ref="AK583:AK646" si="154">(M583/30)*15</f>
        <v>4580.7</v>
      </c>
      <c r="AL583" s="32">
        <v>876.2</v>
      </c>
      <c r="AM583" s="32">
        <f t="shared" ref="AM583:AM646" si="155">(M583+W583+X583)/30*3</f>
        <v>1242.3039999999999</v>
      </c>
      <c r="AN583" s="32">
        <f t="shared" ref="AN583:AN646" si="156">(M583+W583+X583)/30*5</f>
        <v>2070.5066666666662</v>
      </c>
      <c r="AO583" s="32">
        <f t="shared" ref="AO583:AO646" si="157">(M583+W583+X583)/30*15</f>
        <v>6211.5199999999995</v>
      </c>
      <c r="AP583" s="32">
        <f t="shared" ref="AP583:AP646" si="158">(M583+W583+X583)/30*9</f>
        <v>3726.9119999999994</v>
      </c>
      <c r="AQ583" s="32">
        <v>3580.6</v>
      </c>
      <c r="AR583" s="32"/>
      <c r="AS583" s="74"/>
      <c r="AT583" s="32"/>
      <c r="AU583" s="32"/>
      <c r="AV583" s="32"/>
      <c r="AW583" s="32"/>
      <c r="AX583" s="32"/>
      <c r="AY583" s="76">
        <f t="shared" si="143"/>
        <v>261451.25173333328</v>
      </c>
      <c r="AZ583" s="78"/>
      <c r="BA583" s="7"/>
      <c r="BB583" s="7"/>
    </row>
    <row r="584" spans="1:54" s="59" customFormat="1" x14ac:dyDescent="0.2">
      <c r="A584" s="24">
        <f t="shared" si="145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72">
        <v>37849</v>
      </c>
      <c r="G584" s="24"/>
      <c r="H584" s="71">
        <v>30</v>
      </c>
      <c r="I584" s="24" t="s">
        <v>102</v>
      </c>
      <c r="J584" s="70" t="s">
        <v>139</v>
      </c>
      <c r="K584" s="73" t="s">
        <v>70</v>
      </c>
      <c r="L584" s="70" t="s">
        <v>122</v>
      </c>
      <c r="M584" s="74">
        <v>12861.6</v>
      </c>
      <c r="N584" s="32"/>
      <c r="O584" s="32">
        <f t="shared" si="146"/>
        <v>12861.6</v>
      </c>
      <c r="P584" s="74">
        <v>1364</v>
      </c>
      <c r="Q584" s="32"/>
      <c r="R584" s="32"/>
      <c r="S584" s="33">
        <f t="shared" si="147"/>
        <v>2250.7799999999997</v>
      </c>
      <c r="T584" s="32">
        <f t="shared" si="148"/>
        <v>385.84800000000001</v>
      </c>
      <c r="U584" s="75">
        <f t="shared" si="149"/>
        <v>1018.6392</v>
      </c>
      <c r="V584" s="32">
        <f t="shared" si="150"/>
        <v>257.23200000000003</v>
      </c>
      <c r="W584" s="74">
        <v>4115.72</v>
      </c>
      <c r="X584" s="74">
        <v>449.5</v>
      </c>
      <c r="Y584" s="74">
        <v>62.46</v>
      </c>
      <c r="Z584" s="74">
        <v>675.9</v>
      </c>
      <c r="AA584" s="74">
        <v>0</v>
      </c>
      <c r="AB584" s="74">
        <v>0</v>
      </c>
      <c r="AC584" s="74">
        <v>0</v>
      </c>
      <c r="AD584" s="74">
        <v>0</v>
      </c>
      <c r="AE584" s="32">
        <v>0</v>
      </c>
      <c r="AF584" s="32">
        <f t="shared" si="151"/>
        <v>218.64720000000003</v>
      </c>
      <c r="AG584" s="32">
        <f t="shared" si="144"/>
        <v>5659.1040000000003</v>
      </c>
      <c r="AH584" s="32">
        <f t="shared" si="152"/>
        <v>13941.456</v>
      </c>
      <c r="AI584" s="32">
        <f t="shared" si="153"/>
        <v>29044.7</v>
      </c>
      <c r="AJ584" s="32">
        <v>6430.8</v>
      </c>
      <c r="AK584" s="32">
        <f t="shared" si="154"/>
        <v>6430.8</v>
      </c>
      <c r="AL584" s="32">
        <v>876.2</v>
      </c>
      <c r="AM584" s="32">
        <f t="shared" si="155"/>
        <v>1742.682</v>
      </c>
      <c r="AN584" s="32">
        <f t="shared" si="156"/>
        <v>2904.4700000000003</v>
      </c>
      <c r="AO584" s="32">
        <f t="shared" si="157"/>
        <v>8713.41</v>
      </c>
      <c r="AP584" s="32">
        <f t="shared" si="158"/>
        <v>5228.0460000000003</v>
      </c>
      <c r="AQ584" s="32">
        <v>3580.6</v>
      </c>
      <c r="AR584" s="32"/>
      <c r="AS584" s="74"/>
      <c r="AT584" s="32"/>
      <c r="AU584" s="32"/>
      <c r="AV584" s="32"/>
      <c r="AW584" s="32"/>
      <c r="AX584" s="32"/>
      <c r="AY584" s="76">
        <f t="shared" ref="AY584:AY647" si="159">(O584+P584+Q584+R584+S584+T584+U584+V584+W584+X584+Y584+Z584+AA584+AB584+AC584+AD584+AE584+AF584)*12+(AG584+AH584+AI584+AJ584+AK584+AL584+AM584+AN584+AO584+AP584+AQ584+AR584+AS584+AT584+AU584+AV584+AW584+AX584)</f>
        <v>368476.18480000005</v>
      </c>
      <c r="AZ584" s="78"/>
      <c r="BA584" s="7"/>
      <c r="BB584" s="7"/>
    </row>
    <row r="585" spans="1:54" s="59" customFormat="1" x14ac:dyDescent="0.2">
      <c r="A585" s="24">
        <f t="shared" si="145"/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72">
        <v>37849</v>
      </c>
      <c r="G585" s="24"/>
      <c r="H585" s="71">
        <v>34</v>
      </c>
      <c r="I585" s="24" t="s">
        <v>102</v>
      </c>
      <c r="J585" s="70" t="s">
        <v>133</v>
      </c>
      <c r="K585" s="73" t="s">
        <v>70</v>
      </c>
      <c r="L585" s="70" t="s">
        <v>122</v>
      </c>
      <c r="M585" s="74">
        <v>16063.199999999999</v>
      </c>
      <c r="N585" s="32"/>
      <c r="O585" s="32">
        <f t="shared" si="146"/>
        <v>16063.199999999999</v>
      </c>
      <c r="P585" s="74">
        <v>1473.2</v>
      </c>
      <c r="Q585" s="32"/>
      <c r="R585" s="32"/>
      <c r="S585" s="33">
        <f t="shared" si="147"/>
        <v>2811.0599999999995</v>
      </c>
      <c r="T585" s="32">
        <f t="shared" si="148"/>
        <v>481.89599999999996</v>
      </c>
      <c r="U585" s="75">
        <f t="shared" si="149"/>
        <v>1272.2051999999999</v>
      </c>
      <c r="V585" s="32">
        <f t="shared" si="150"/>
        <v>321.26400000000001</v>
      </c>
      <c r="W585" s="74">
        <v>5140.22</v>
      </c>
      <c r="X585" s="74">
        <v>548.96</v>
      </c>
      <c r="Y585" s="74">
        <v>78.7</v>
      </c>
      <c r="Z585" s="74">
        <v>766.02</v>
      </c>
      <c r="AA585" s="74">
        <v>0</v>
      </c>
      <c r="AB585" s="74">
        <v>0</v>
      </c>
      <c r="AC585" s="74">
        <v>0</v>
      </c>
      <c r="AD585" s="74">
        <v>0</v>
      </c>
      <c r="AE585" s="32">
        <v>0</v>
      </c>
      <c r="AF585" s="32">
        <f t="shared" si="151"/>
        <v>273.07440000000003</v>
      </c>
      <c r="AG585" s="32">
        <f t="shared" ref="AG585:AG648" si="160">(M585*4%)*11</f>
        <v>7067.808</v>
      </c>
      <c r="AH585" s="32">
        <f t="shared" si="152"/>
        <v>17401.903999999999</v>
      </c>
      <c r="AI585" s="32">
        <f t="shared" si="153"/>
        <v>36253.96666666666</v>
      </c>
      <c r="AJ585" s="32">
        <v>8031.6</v>
      </c>
      <c r="AK585" s="32">
        <f t="shared" si="154"/>
        <v>8031.5999999999995</v>
      </c>
      <c r="AL585" s="32">
        <v>876.2</v>
      </c>
      <c r="AM585" s="32">
        <f t="shared" si="155"/>
        <v>2175.2379999999998</v>
      </c>
      <c r="AN585" s="32">
        <f t="shared" si="156"/>
        <v>3625.3966666666661</v>
      </c>
      <c r="AO585" s="32">
        <f t="shared" si="157"/>
        <v>10876.189999999999</v>
      </c>
      <c r="AP585" s="32">
        <f t="shared" si="158"/>
        <v>6525.713999999999</v>
      </c>
      <c r="AQ585" s="32">
        <v>3580.6</v>
      </c>
      <c r="AR585" s="32"/>
      <c r="AS585" s="74"/>
      <c r="AT585" s="32"/>
      <c r="AU585" s="32"/>
      <c r="AV585" s="32"/>
      <c r="AW585" s="32"/>
      <c r="AX585" s="32"/>
      <c r="AY585" s="76">
        <f t="shared" si="159"/>
        <v>455203.81253333337</v>
      </c>
      <c r="AZ585" s="78"/>
      <c r="BA585" s="7"/>
      <c r="BB585" s="7"/>
    </row>
    <row r="586" spans="1:54" s="59" customFormat="1" x14ac:dyDescent="0.2">
      <c r="A586" s="24">
        <f t="shared" ref="A586:A649" si="161">A585+1</f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72">
        <v>38229</v>
      </c>
      <c r="G586" s="24"/>
      <c r="H586" s="71">
        <v>34</v>
      </c>
      <c r="I586" s="24" t="s">
        <v>102</v>
      </c>
      <c r="J586" s="70" t="s">
        <v>132</v>
      </c>
      <c r="K586" s="73" t="s">
        <v>70</v>
      </c>
      <c r="L586" s="70" t="s">
        <v>122</v>
      </c>
      <c r="M586" s="74">
        <v>13600.5</v>
      </c>
      <c r="N586" s="32"/>
      <c r="O586" s="32">
        <f t="shared" si="146"/>
        <v>13600.5</v>
      </c>
      <c r="P586" s="74">
        <v>1200.2</v>
      </c>
      <c r="Q586" s="32"/>
      <c r="R586" s="32"/>
      <c r="S586" s="33">
        <f t="shared" si="147"/>
        <v>2380.0874999999996</v>
      </c>
      <c r="T586" s="32">
        <f t="shared" si="148"/>
        <v>408.01499999999999</v>
      </c>
      <c r="U586" s="75">
        <f t="shared" si="149"/>
        <v>1060.8396</v>
      </c>
      <c r="V586" s="32">
        <f t="shared" si="150"/>
        <v>272.01</v>
      </c>
      <c r="W586" s="74">
        <v>4080.16</v>
      </c>
      <c r="X586" s="74">
        <v>483.76</v>
      </c>
      <c r="Y586" s="74">
        <v>65.16</v>
      </c>
      <c r="Z586" s="74">
        <v>766.02</v>
      </c>
      <c r="AA586" s="74">
        <v>0</v>
      </c>
      <c r="AB586" s="74">
        <v>0</v>
      </c>
      <c r="AC586" s="74">
        <v>0</v>
      </c>
      <c r="AD586" s="74">
        <v>0</v>
      </c>
      <c r="AE586" s="32">
        <v>2718.18</v>
      </c>
      <c r="AF586" s="32">
        <f t="shared" si="151"/>
        <v>231.20850000000002</v>
      </c>
      <c r="AG586" s="32">
        <f t="shared" si="160"/>
        <v>5984.2199999999993</v>
      </c>
      <c r="AH586" s="32">
        <f t="shared" si="152"/>
        <v>14531.535999999998</v>
      </c>
      <c r="AI586" s="32">
        <f t="shared" si="153"/>
        <v>30274.033333333329</v>
      </c>
      <c r="AJ586" s="32">
        <v>6800.25</v>
      </c>
      <c r="AK586" s="32">
        <f t="shared" si="154"/>
        <v>6800.25</v>
      </c>
      <c r="AL586" s="32">
        <v>876.2</v>
      </c>
      <c r="AM586" s="32">
        <f t="shared" si="155"/>
        <v>1816.4419999999998</v>
      </c>
      <c r="AN586" s="32">
        <f t="shared" si="156"/>
        <v>3027.4033333333327</v>
      </c>
      <c r="AO586" s="32">
        <f t="shared" si="157"/>
        <v>9082.2099999999991</v>
      </c>
      <c r="AP586" s="32">
        <f t="shared" si="158"/>
        <v>5449.3259999999991</v>
      </c>
      <c r="AQ586" s="32">
        <v>3580.6</v>
      </c>
      <c r="AR586" s="32">
        <f>(M586+W586+X586)/30*30</f>
        <v>18164.419999999998</v>
      </c>
      <c r="AS586" s="74"/>
      <c r="AT586" s="32"/>
      <c r="AU586" s="32"/>
      <c r="AV586" s="32"/>
      <c r="AW586" s="32"/>
      <c r="AX586" s="32"/>
      <c r="AY586" s="76">
        <f t="shared" si="159"/>
        <v>433580.5778666666</v>
      </c>
      <c r="AZ586" s="78"/>
      <c r="BA586" s="7"/>
      <c r="BB586" s="7"/>
    </row>
    <row r="587" spans="1:54" s="59" customFormat="1" x14ac:dyDescent="0.2">
      <c r="A587" s="24">
        <f t="shared" si="161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72">
        <v>38236</v>
      </c>
      <c r="G587" s="24"/>
      <c r="H587" s="71">
        <v>30</v>
      </c>
      <c r="I587" s="24" t="s">
        <v>102</v>
      </c>
      <c r="J587" s="70" t="s">
        <v>132</v>
      </c>
      <c r="K587" s="73" t="s">
        <v>70</v>
      </c>
      <c r="L587" s="70" t="s">
        <v>122</v>
      </c>
      <c r="M587" s="74">
        <v>12134.7</v>
      </c>
      <c r="N587" s="32"/>
      <c r="O587" s="32">
        <f t="shared" si="146"/>
        <v>12134.7</v>
      </c>
      <c r="P587" s="74">
        <v>1091</v>
      </c>
      <c r="Q587" s="32"/>
      <c r="R587" s="32"/>
      <c r="S587" s="33">
        <f t="shared" si="147"/>
        <v>2123.5725000000002</v>
      </c>
      <c r="T587" s="32">
        <f t="shared" si="148"/>
        <v>364.041</v>
      </c>
      <c r="U587" s="75">
        <f t="shared" si="149"/>
        <v>946.50720000000001</v>
      </c>
      <c r="V587" s="32">
        <f t="shared" si="150"/>
        <v>242.69400000000002</v>
      </c>
      <c r="W587" s="74">
        <v>3640.42</v>
      </c>
      <c r="X587" s="74">
        <v>430.96</v>
      </c>
      <c r="Y587" s="74">
        <v>57.56</v>
      </c>
      <c r="Z587" s="74">
        <v>675.9</v>
      </c>
      <c r="AA587" s="74">
        <v>0</v>
      </c>
      <c r="AB587" s="74">
        <v>0</v>
      </c>
      <c r="AC587" s="74">
        <v>0</v>
      </c>
      <c r="AD587" s="74">
        <v>0</v>
      </c>
      <c r="AE587" s="32">
        <v>0</v>
      </c>
      <c r="AF587" s="32">
        <f t="shared" si="151"/>
        <v>206.28990000000002</v>
      </c>
      <c r="AG587" s="32">
        <f t="shared" si="160"/>
        <v>5339.268</v>
      </c>
      <c r="AH587" s="32">
        <f t="shared" si="152"/>
        <v>12964.864000000001</v>
      </c>
      <c r="AI587" s="32">
        <f t="shared" si="153"/>
        <v>27010.133333333335</v>
      </c>
      <c r="AJ587" s="32">
        <v>6067.35</v>
      </c>
      <c r="AK587" s="32">
        <f t="shared" si="154"/>
        <v>6067.35</v>
      </c>
      <c r="AL587" s="32">
        <v>876.2</v>
      </c>
      <c r="AM587" s="32">
        <f t="shared" si="155"/>
        <v>1620.6080000000002</v>
      </c>
      <c r="AN587" s="32">
        <f t="shared" si="156"/>
        <v>2701.0133333333333</v>
      </c>
      <c r="AO587" s="32">
        <f t="shared" si="157"/>
        <v>8103.04</v>
      </c>
      <c r="AP587" s="32">
        <f t="shared" si="158"/>
        <v>4861.8240000000005</v>
      </c>
      <c r="AQ587" s="32">
        <v>3580.6</v>
      </c>
      <c r="AR587" s="32">
        <f>(M587+W587+X587)/30*30</f>
        <v>16206.08</v>
      </c>
      <c r="AS587" s="74"/>
      <c r="AT587" s="32"/>
      <c r="AU587" s="32"/>
      <c r="AV587" s="32"/>
      <c r="AW587" s="32"/>
      <c r="AX587" s="32"/>
      <c r="AY587" s="76">
        <f t="shared" si="159"/>
        <v>358362.06586666667</v>
      </c>
      <c r="AZ587" s="78"/>
      <c r="BA587" s="7"/>
      <c r="BB587" s="7"/>
    </row>
    <row r="588" spans="1:54" s="59" customFormat="1" x14ac:dyDescent="0.2">
      <c r="A588" s="24">
        <f t="shared" si="161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72">
        <v>38234</v>
      </c>
      <c r="G588" s="24"/>
      <c r="H588" s="71">
        <v>15</v>
      </c>
      <c r="I588" s="24" t="s">
        <v>102</v>
      </c>
      <c r="J588" s="70" t="s">
        <v>103</v>
      </c>
      <c r="K588" s="73" t="s">
        <v>70</v>
      </c>
      <c r="L588" s="70" t="s">
        <v>122</v>
      </c>
      <c r="M588" s="74">
        <v>5496.9</v>
      </c>
      <c r="N588" s="32"/>
      <c r="O588" s="32">
        <f t="shared" si="146"/>
        <v>5496.9</v>
      </c>
      <c r="P588" s="74">
        <v>409.5</v>
      </c>
      <c r="Q588" s="32"/>
      <c r="R588" s="32"/>
      <c r="S588" s="33">
        <f t="shared" si="147"/>
        <v>961.95749999999987</v>
      </c>
      <c r="T588" s="32">
        <f t="shared" si="148"/>
        <v>164.90699999999998</v>
      </c>
      <c r="U588" s="75">
        <f t="shared" si="149"/>
        <v>428.75879999999995</v>
      </c>
      <c r="V588" s="32">
        <f t="shared" si="150"/>
        <v>109.93799999999999</v>
      </c>
      <c r="W588" s="74">
        <v>1649.08</v>
      </c>
      <c r="X588" s="74">
        <v>198</v>
      </c>
      <c r="Y588" s="74">
        <v>28.5</v>
      </c>
      <c r="Z588" s="74">
        <v>337.96</v>
      </c>
      <c r="AA588" s="74">
        <v>0</v>
      </c>
      <c r="AB588" s="74">
        <v>0</v>
      </c>
      <c r="AC588" s="74">
        <v>0</v>
      </c>
      <c r="AD588" s="74">
        <v>0</v>
      </c>
      <c r="AE588" s="32">
        <v>0</v>
      </c>
      <c r="AF588" s="32">
        <f t="shared" si="151"/>
        <v>93.447299999999998</v>
      </c>
      <c r="AG588" s="32">
        <f t="shared" si="160"/>
        <v>2418.6359999999995</v>
      </c>
      <c r="AH588" s="32">
        <f t="shared" si="152"/>
        <v>5875.1839999999993</v>
      </c>
      <c r="AI588" s="32">
        <f t="shared" si="153"/>
        <v>12239.966666666665</v>
      </c>
      <c r="AJ588" s="32">
        <v>2748.45</v>
      </c>
      <c r="AK588" s="32">
        <f t="shared" si="154"/>
        <v>2748.45</v>
      </c>
      <c r="AL588" s="32">
        <v>876.2</v>
      </c>
      <c r="AM588" s="32">
        <f t="shared" si="155"/>
        <v>734.39799999999991</v>
      </c>
      <c r="AN588" s="32">
        <f t="shared" si="156"/>
        <v>1223.9966666666667</v>
      </c>
      <c r="AO588" s="32">
        <f t="shared" si="157"/>
        <v>3671.99</v>
      </c>
      <c r="AP588" s="32">
        <f t="shared" si="158"/>
        <v>2203.194</v>
      </c>
      <c r="AQ588" s="32">
        <v>2614.85</v>
      </c>
      <c r="AR588" s="32">
        <f>(M588+W588+X588)/30*30</f>
        <v>7343.98</v>
      </c>
      <c r="AS588" s="74"/>
      <c r="AT588" s="32"/>
      <c r="AU588" s="32"/>
      <c r="AV588" s="32"/>
      <c r="AW588" s="32"/>
      <c r="AX588" s="32"/>
      <c r="AY588" s="76">
        <f t="shared" si="159"/>
        <v>163246.67853333332</v>
      </c>
      <c r="AZ588" s="78"/>
      <c r="BA588" s="7"/>
      <c r="BB588" s="7"/>
    </row>
    <row r="589" spans="1:54" s="59" customFormat="1" x14ac:dyDescent="0.2">
      <c r="A589" s="24">
        <f t="shared" si="161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72">
        <v>38262</v>
      </c>
      <c r="G589" s="24"/>
      <c r="H589" s="71">
        <v>18</v>
      </c>
      <c r="I589" s="24" t="s">
        <v>102</v>
      </c>
      <c r="J589" s="70" t="s">
        <v>103</v>
      </c>
      <c r="K589" s="73" t="s">
        <v>70</v>
      </c>
      <c r="L589" s="70" t="s">
        <v>122</v>
      </c>
      <c r="M589" s="74">
        <v>6596.1</v>
      </c>
      <c r="N589" s="32"/>
      <c r="O589" s="32">
        <f t="shared" si="146"/>
        <v>6596.1</v>
      </c>
      <c r="P589" s="74">
        <v>491.4</v>
      </c>
      <c r="Q589" s="32"/>
      <c r="R589" s="32"/>
      <c r="S589" s="33">
        <f t="shared" si="147"/>
        <v>1154.3174999999999</v>
      </c>
      <c r="T589" s="32">
        <f t="shared" si="148"/>
        <v>197.88300000000001</v>
      </c>
      <c r="U589" s="75">
        <f t="shared" si="149"/>
        <v>506.58</v>
      </c>
      <c r="V589" s="32">
        <f t="shared" si="150"/>
        <v>131.922</v>
      </c>
      <c r="W589" s="74">
        <v>1846.9</v>
      </c>
      <c r="X589" s="74">
        <v>237.6</v>
      </c>
      <c r="Y589" s="74">
        <v>34.200000000000003</v>
      </c>
      <c r="Z589" s="74">
        <v>405.54</v>
      </c>
      <c r="AA589" s="74">
        <v>0</v>
      </c>
      <c r="AB589" s="74">
        <v>0</v>
      </c>
      <c r="AC589" s="74">
        <v>0</v>
      </c>
      <c r="AD589" s="74">
        <v>0</v>
      </c>
      <c r="AE589" s="32">
        <v>0</v>
      </c>
      <c r="AF589" s="32">
        <f t="shared" si="151"/>
        <v>112.13370000000002</v>
      </c>
      <c r="AG589" s="32">
        <f t="shared" si="160"/>
        <v>2902.2840000000001</v>
      </c>
      <c r="AH589" s="32">
        <f t="shared" si="152"/>
        <v>6944.4800000000005</v>
      </c>
      <c r="AI589" s="32">
        <f t="shared" si="153"/>
        <v>14467.666666666668</v>
      </c>
      <c r="AJ589" s="32">
        <v>3298.05</v>
      </c>
      <c r="AK589" s="32">
        <f t="shared" si="154"/>
        <v>3298.05</v>
      </c>
      <c r="AL589" s="32">
        <v>876.2</v>
      </c>
      <c r="AM589" s="32">
        <f t="shared" si="155"/>
        <v>868.06000000000006</v>
      </c>
      <c r="AN589" s="32">
        <f t="shared" si="156"/>
        <v>1446.7666666666669</v>
      </c>
      <c r="AO589" s="32">
        <f t="shared" si="157"/>
        <v>4340.3</v>
      </c>
      <c r="AP589" s="32">
        <f t="shared" si="158"/>
        <v>2604.1800000000003</v>
      </c>
      <c r="AQ589" s="32">
        <v>2614.85</v>
      </c>
      <c r="AR589" s="32">
        <f>(M589+W589+X589)/30*30</f>
        <v>8680.6</v>
      </c>
      <c r="AS589" s="74"/>
      <c r="AT589" s="32"/>
      <c r="AU589" s="32"/>
      <c r="AV589" s="32"/>
      <c r="AW589" s="32"/>
      <c r="AX589" s="32"/>
      <c r="AY589" s="76">
        <f t="shared" si="159"/>
        <v>192916.40173333336</v>
      </c>
      <c r="AZ589" s="78"/>
      <c r="BA589" s="7"/>
      <c r="BB589" s="7"/>
    </row>
    <row r="590" spans="1:54" s="59" customFormat="1" x14ac:dyDescent="0.2">
      <c r="A590" s="24">
        <f t="shared" si="161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72">
        <v>38412</v>
      </c>
      <c r="G590" s="24"/>
      <c r="H590" s="71">
        <v>28</v>
      </c>
      <c r="I590" s="24" t="s">
        <v>102</v>
      </c>
      <c r="J590" s="70" t="s">
        <v>139</v>
      </c>
      <c r="K590" s="73" t="s">
        <v>70</v>
      </c>
      <c r="L590" s="70" t="s">
        <v>122</v>
      </c>
      <c r="M590" s="74">
        <v>12080.7</v>
      </c>
      <c r="N590" s="32"/>
      <c r="O590" s="32">
        <f t="shared" si="146"/>
        <v>12080.7</v>
      </c>
      <c r="P590" s="74">
        <v>1309.4000000000001</v>
      </c>
      <c r="Q590" s="32"/>
      <c r="R590" s="32"/>
      <c r="S590" s="33">
        <f t="shared" si="147"/>
        <v>2114.1224999999999</v>
      </c>
      <c r="T590" s="32">
        <f t="shared" si="148"/>
        <v>362.42099999999999</v>
      </c>
      <c r="U590" s="75">
        <f t="shared" si="149"/>
        <v>927.798</v>
      </c>
      <c r="V590" s="32">
        <f t="shared" si="150"/>
        <v>241.61400000000003</v>
      </c>
      <c r="W590" s="74">
        <v>3382.6</v>
      </c>
      <c r="X590" s="74">
        <v>421.9</v>
      </c>
      <c r="Y590" s="74">
        <v>58.4</v>
      </c>
      <c r="Z590" s="74">
        <v>630.84</v>
      </c>
      <c r="AA590" s="74">
        <v>0</v>
      </c>
      <c r="AB590" s="74">
        <v>0</v>
      </c>
      <c r="AC590" s="74">
        <v>0</v>
      </c>
      <c r="AD590" s="74">
        <v>0</v>
      </c>
      <c r="AE590" s="32">
        <v>0</v>
      </c>
      <c r="AF590" s="32">
        <f t="shared" si="151"/>
        <v>205.37190000000004</v>
      </c>
      <c r="AG590" s="32">
        <f t="shared" si="160"/>
        <v>5315.5080000000007</v>
      </c>
      <c r="AH590" s="32">
        <f t="shared" si="152"/>
        <v>12708.16</v>
      </c>
      <c r="AI590" s="32">
        <f t="shared" si="153"/>
        <v>26475.333333333332</v>
      </c>
      <c r="AJ590" s="32">
        <v>6040.35</v>
      </c>
      <c r="AK590" s="32">
        <f t="shared" si="154"/>
        <v>6040.35</v>
      </c>
      <c r="AL590" s="32">
        <v>876.2</v>
      </c>
      <c r="AM590" s="32">
        <f t="shared" si="155"/>
        <v>1588.52</v>
      </c>
      <c r="AN590" s="32">
        <f t="shared" si="156"/>
        <v>2647.5333333333333</v>
      </c>
      <c r="AO590" s="32">
        <f t="shared" si="157"/>
        <v>7942.6</v>
      </c>
      <c r="AP590" s="32">
        <f t="shared" si="158"/>
        <v>4765.5599999999995</v>
      </c>
      <c r="AQ590" s="32">
        <v>3580.6</v>
      </c>
      <c r="AR590" s="32"/>
      <c r="AS590" s="74"/>
      <c r="AT590" s="32"/>
      <c r="AU590" s="32"/>
      <c r="AV590" s="32"/>
      <c r="AW590" s="32"/>
      <c r="AX590" s="32"/>
      <c r="AY590" s="76">
        <f t="shared" si="159"/>
        <v>338802.72346666665</v>
      </c>
      <c r="AZ590" s="78"/>
      <c r="BA590" s="7"/>
      <c r="BB590" s="7"/>
    </row>
    <row r="591" spans="1:54" s="59" customFormat="1" x14ac:dyDescent="0.2">
      <c r="A591" s="24">
        <f t="shared" si="161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72">
        <v>38580</v>
      </c>
      <c r="G591" s="24"/>
      <c r="H591" s="71">
        <v>30</v>
      </c>
      <c r="I591" s="24" t="s">
        <v>102</v>
      </c>
      <c r="J591" s="70" t="s">
        <v>137</v>
      </c>
      <c r="K591" s="73" t="s">
        <v>70</v>
      </c>
      <c r="L591" s="70" t="s">
        <v>122</v>
      </c>
      <c r="M591" s="74">
        <v>11754.300000000001</v>
      </c>
      <c r="N591" s="32"/>
      <c r="O591" s="32">
        <f t="shared" si="146"/>
        <v>11754.300000000001</v>
      </c>
      <c r="P591" s="74">
        <v>1364</v>
      </c>
      <c r="Q591" s="32"/>
      <c r="R591" s="32"/>
      <c r="S591" s="33">
        <f t="shared" si="147"/>
        <v>2057.0025000000001</v>
      </c>
      <c r="T591" s="32">
        <f t="shared" si="148"/>
        <v>352.62900000000002</v>
      </c>
      <c r="U591" s="75">
        <f t="shared" si="149"/>
        <v>902.73</v>
      </c>
      <c r="V591" s="32">
        <f t="shared" si="150"/>
        <v>235.08600000000001</v>
      </c>
      <c r="W591" s="74">
        <v>3291.2</v>
      </c>
      <c r="X591" s="74">
        <v>419.3</v>
      </c>
      <c r="Y591" s="74">
        <v>57.46</v>
      </c>
      <c r="Z591" s="74">
        <v>675.9</v>
      </c>
      <c r="AA591" s="74">
        <v>0</v>
      </c>
      <c r="AB591" s="74">
        <v>0</v>
      </c>
      <c r="AC591" s="74">
        <v>0</v>
      </c>
      <c r="AD591" s="74">
        <v>0</v>
      </c>
      <c r="AE591" s="32">
        <v>0</v>
      </c>
      <c r="AF591" s="32">
        <f t="shared" si="151"/>
        <v>199.82310000000004</v>
      </c>
      <c r="AG591" s="32">
        <f t="shared" si="160"/>
        <v>5171.8919999999998</v>
      </c>
      <c r="AH591" s="32">
        <f t="shared" si="152"/>
        <v>12371.84</v>
      </c>
      <c r="AI591" s="32">
        <f t="shared" si="153"/>
        <v>25774.666666666668</v>
      </c>
      <c r="AJ591" s="32">
        <v>5877.15</v>
      </c>
      <c r="AK591" s="32">
        <f t="shared" si="154"/>
        <v>5877.1500000000005</v>
      </c>
      <c r="AL591" s="32">
        <v>876.2</v>
      </c>
      <c r="AM591" s="32">
        <f t="shared" si="155"/>
        <v>1546.48</v>
      </c>
      <c r="AN591" s="32">
        <f t="shared" si="156"/>
        <v>2577.4666666666667</v>
      </c>
      <c r="AO591" s="32">
        <f t="shared" si="157"/>
        <v>7732.4</v>
      </c>
      <c r="AP591" s="32">
        <f t="shared" si="158"/>
        <v>4639.4400000000005</v>
      </c>
      <c r="AQ591" s="32">
        <v>3580.6</v>
      </c>
      <c r="AR591" s="32"/>
      <c r="AS591" s="74"/>
      <c r="AT591" s="32"/>
      <c r="AU591" s="32"/>
      <c r="AV591" s="32"/>
      <c r="AW591" s="32"/>
      <c r="AX591" s="32"/>
      <c r="AY591" s="76">
        <f t="shared" si="159"/>
        <v>331738.45253333339</v>
      </c>
      <c r="AZ591" s="78"/>
      <c r="BA591" s="7"/>
      <c r="BB591" s="7"/>
    </row>
    <row r="592" spans="1:54" s="59" customFormat="1" x14ac:dyDescent="0.2">
      <c r="A592" s="24">
        <f t="shared" si="161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72">
        <v>38580</v>
      </c>
      <c r="G592" s="24"/>
      <c r="H592" s="71">
        <v>39</v>
      </c>
      <c r="I592" s="24" t="s">
        <v>102</v>
      </c>
      <c r="J592" s="70" t="s">
        <v>137</v>
      </c>
      <c r="K592" s="73" t="s">
        <v>70</v>
      </c>
      <c r="L592" s="70" t="s">
        <v>122</v>
      </c>
      <c r="M592" s="74">
        <v>15052.5</v>
      </c>
      <c r="N592" s="32"/>
      <c r="O592" s="32">
        <f t="shared" si="146"/>
        <v>15052.5</v>
      </c>
      <c r="P592" s="74">
        <v>1609.7</v>
      </c>
      <c r="Q592" s="32"/>
      <c r="R592" s="32"/>
      <c r="S592" s="33">
        <f t="shared" si="147"/>
        <v>2634.1875</v>
      </c>
      <c r="T592" s="32">
        <f t="shared" si="148"/>
        <v>451.57499999999999</v>
      </c>
      <c r="U592" s="75">
        <f t="shared" si="149"/>
        <v>1156.0319999999999</v>
      </c>
      <c r="V592" s="32">
        <f t="shared" si="150"/>
        <v>301.05</v>
      </c>
      <c r="W592" s="74">
        <v>4214.7</v>
      </c>
      <c r="X592" s="74">
        <v>538.1</v>
      </c>
      <c r="Y592" s="74">
        <v>74.56</v>
      </c>
      <c r="Z592" s="74">
        <v>878.68</v>
      </c>
      <c r="AA592" s="74">
        <v>0</v>
      </c>
      <c r="AB592" s="74">
        <v>0</v>
      </c>
      <c r="AC592" s="74">
        <v>0</v>
      </c>
      <c r="AD592" s="74">
        <v>0</v>
      </c>
      <c r="AE592" s="32">
        <v>0</v>
      </c>
      <c r="AF592" s="32">
        <f t="shared" si="151"/>
        <v>255.89250000000001</v>
      </c>
      <c r="AG592" s="32">
        <f t="shared" si="160"/>
        <v>6623.1</v>
      </c>
      <c r="AH592" s="32">
        <f t="shared" si="152"/>
        <v>15844.239999999998</v>
      </c>
      <c r="AI592" s="32">
        <f t="shared" si="153"/>
        <v>33008.833333333328</v>
      </c>
      <c r="AJ592" s="32">
        <v>7526.25</v>
      </c>
      <c r="AK592" s="32">
        <f t="shared" si="154"/>
        <v>7526.25</v>
      </c>
      <c r="AL592" s="32">
        <v>876.2</v>
      </c>
      <c r="AM592" s="32">
        <f t="shared" si="155"/>
        <v>1980.5299999999997</v>
      </c>
      <c r="AN592" s="32">
        <f t="shared" si="156"/>
        <v>3300.8833333333332</v>
      </c>
      <c r="AO592" s="32">
        <f t="shared" si="157"/>
        <v>9902.65</v>
      </c>
      <c r="AP592" s="32">
        <f t="shared" si="158"/>
        <v>5941.5899999999992</v>
      </c>
      <c r="AQ592" s="32">
        <v>3580.6</v>
      </c>
      <c r="AR592" s="32"/>
      <c r="AS592" s="74"/>
      <c r="AT592" s="32"/>
      <c r="AU592" s="32"/>
      <c r="AV592" s="32"/>
      <c r="AW592" s="32"/>
      <c r="AX592" s="32"/>
      <c r="AY592" s="76">
        <f t="shared" si="159"/>
        <v>422114.85066666669</v>
      </c>
      <c r="AZ592" s="78"/>
      <c r="BA592" s="7"/>
      <c r="BB592" s="7"/>
    </row>
    <row r="593" spans="1:54" s="59" customFormat="1" x14ac:dyDescent="0.2">
      <c r="A593" s="24">
        <f t="shared" si="161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72">
        <v>38596</v>
      </c>
      <c r="G593" s="24"/>
      <c r="H593" s="71">
        <v>20</v>
      </c>
      <c r="I593" s="24" t="s">
        <v>102</v>
      </c>
      <c r="J593" s="70" t="s">
        <v>137</v>
      </c>
      <c r="K593" s="73" t="s">
        <v>70</v>
      </c>
      <c r="L593" s="70" t="s">
        <v>122</v>
      </c>
      <c r="M593" s="74">
        <v>8089.8</v>
      </c>
      <c r="N593" s="32"/>
      <c r="O593" s="32">
        <f t="shared" si="146"/>
        <v>8089.8</v>
      </c>
      <c r="P593" s="74">
        <v>1091</v>
      </c>
      <c r="Q593" s="32"/>
      <c r="R593" s="32"/>
      <c r="S593" s="33">
        <f t="shared" si="147"/>
        <v>1415.7149999999999</v>
      </c>
      <c r="T593" s="32">
        <f t="shared" si="148"/>
        <v>242.69399999999999</v>
      </c>
      <c r="U593" s="75">
        <f t="shared" si="149"/>
        <v>621.29640000000006</v>
      </c>
      <c r="V593" s="32">
        <f t="shared" si="150"/>
        <v>161.79600000000002</v>
      </c>
      <c r="W593" s="74">
        <v>2265.14</v>
      </c>
      <c r="X593" s="74">
        <v>287.3</v>
      </c>
      <c r="Y593" s="74">
        <v>38.46</v>
      </c>
      <c r="Z593" s="74">
        <v>450.6</v>
      </c>
      <c r="AA593" s="74">
        <v>0</v>
      </c>
      <c r="AB593" s="74">
        <v>0</v>
      </c>
      <c r="AC593" s="74">
        <v>0</v>
      </c>
      <c r="AD593" s="74">
        <v>590</v>
      </c>
      <c r="AE593" s="32">
        <v>0</v>
      </c>
      <c r="AF593" s="32">
        <f t="shared" si="151"/>
        <v>137.5266</v>
      </c>
      <c r="AG593" s="32">
        <f t="shared" si="160"/>
        <v>3559.5120000000006</v>
      </c>
      <c r="AH593" s="32">
        <f t="shared" si="152"/>
        <v>8513.7919999999995</v>
      </c>
      <c r="AI593" s="32">
        <f t="shared" si="153"/>
        <v>17737.066666666666</v>
      </c>
      <c r="AJ593" s="32">
        <v>4044.9</v>
      </c>
      <c r="AK593" s="32">
        <f t="shared" si="154"/>
        <v>4044.9000000000005</v>
      </c>
      <c r="AL593" s="32">
        <v>876.2</v>
      </c>
      <c r="AM593" s="32">
        <f t="shared" si="155"/>
        <v>1064.2239999999999</v>
      </c>
      <c r="AN593" s="32">
        <f t="shared" si="156"/>
        <v>1773.7066666666667</v>
      </c>
      <c r="AO593" s="32">
        <f t="shared" si="157"/>
        <v>5321.12</v>
      </c>
      <c r="AP593" s="32">
        <f t="shared" si="158"/>
        <v>3192.672</v>
      </c>
      <c r="AQ593" s="32">
        <v>3580.6</v>
      </c>
      <c r="AR593" s="32"/>
      <c r="AS593" s="74"/>
      <c r="AT593" s="32"/>
      <c r="AU593" s="32"/>
      <c r="AV593" s="32"/>
      <c r="AW593" s="32"/>
      <c r="AX593" s="32"/>
      <c r="AY593" s="76">
        <f t="shared" si="159"/>
        <v>238404.62933333329</v>
      </c>
      <c r="AZ593" s="78"/>
      <c r="BA593" s="7"/>
      <c r="BB593" s="7"/>
    </row>
    <row r="594" spans="1:54" s="59" customFormat="1" x14ac:dyDescent="0.2">
      <c r="A594" s="24">
        <f t="shared" si="161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72">
        <v>38626</v>
      </c>
      <c r="G594" s="24"/>
      <c r="H594" s="71">
        <v>36</v>
      </c>
      <c r="I594" s="24" t="s">
        <v>102</v>
      </c>
      <c r="J594" s="70" t="s">
        <v>137</v>
      </c>
      <c r="K594" s="73" t="s">
        <v>70</v>
      </c>
      <c r="L594" s="70" t="s">
        <v>122</v>
      </c>
      <c r="M594" s="74">
        <v>13953</v>
      </c>
      <c r="N594" s="32"/>
      <c r="O594" s="32">
        <f t="shared" si="146"/>
        <v>13953</v>
      </c>
      <c r="P594" s="74">
        <v>1527.8</v>
      </c>
      <c r="Q594" s="32"/>
      <c r="R594" s="32"/>
      <c r="S594" s="33">
        <f t="shared" si="147"/>
        <v>2441.7749999999996</v>
      </c>
      <c r="T594" s="32">
        <f t="shared" si="148"/>
        <v>418.59</v>
      </c>
      <c r="U594" s="75">
        <f t="shared" si="149"/>
        <v>1054.8467999999998</v>
      </c>
      <c r="V594" s="32">
        <f t="shared" si="150"/>
        <v>279.06</v>
      </c>
      <c r="W594" s="74">
        <v>3627.78</v>
      </c>
      <c r="X594" s="74">
        <v>498.5</v>
      </c>
      <c r="Y594" s="74">
        <v>68.86</v>
      </c>
      <c r="Z594" s="74">
        <v>811.08</v>
      </c>
      <c r="AA594" s="74">
        <v>0</v>
      </c>
      <c r="AB594" s="74">
        <v>0</v>
      </c>
      <c r="AC594" s="74">
        <v>0</v>
      </c>
      <c r="AD594" s="74">
        <v>0</v>
      </c>
      <c r="AE594" s="32">
        <v>0</v>
      </c>
      <c r="AF594" s="32">
        <f t="shared" si="151"/>
        <v>237.20100000000002</v>
      </c>
      <c r="AG594" s="32">
        <f t="shared" si="160"/>
        <v>6139.32</v>
      </c>
      <c r="AH594" s="32">
        <f t="shared" si="152"/>
        <v>14463.423999999999</v>
      </c>
      <c r="AI594" s="32">
        <f t="shared" si="153"/>
        <v>30132.133333333331</v>
      </c>
      <c r="AJ594" s="32">
        <v>6976.5</v>
      </c>
      <c r="AK594" s="32">
        <f t="shared" si="154"/>
        <v>6976.5</v>
      </c>
      <c r="AL594" s="32">
        <v>876.2</v>
      </c>
      <c r="AM594" s="32">
        <f t="shared" si="155"/>
        <v>1807.9279999999999</v>
      </c>
      <c r="AN594" s="32">
        <f t="shared" si="156"/>
        <v>3013.2133333333331</v>
      </c>
      <c r="AO594" s="32">
        <f t="shared" si="157"/>
        <v>9039.64</v>
      </c>
      <c r="AP594" s="32">
        <f t="shared" si="158"/>
        <v>5423.7839999999997</v>
      </c>
      <c r="AQ594" s="32">
        <v>3580.6</v>
      </c>
      <c r="AR594" s="32"/>
      <c r="AS594" s="74"/>
      <c r="AT594" s="32"/>
      <c r="AU594" s="32"/>
      <c r="AV594" s="32"/>
      <c r="AW594" s="32"/>
      <c r="AX594" s="32"/>
      <c r="AY594" s="76">
        <f t="shared" si="159"/>
        <v>387451.15626666666</v>
      </c>
      <c r="AZ594" s="78"/>
      <c r="BA594" s="7"/>
      <c r="BB594" s="7"/>
    </row>
    <row r="595" spans="1:54" s="59" customFormat="1" x14ac:dyDescent="0.2">
      <c r="A595" s="24">
        <f t="shared" si="161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72">
        <v>38733</v>
      </c>
      <c r="G595" s="24"/>
      <c r="H595" s="71">
        <v>39</v>
      </c>
      <c r="I595" s="24" t="s">
        <v>102</v>
      </c>
      <c r="J595" s="70" t="s">
        <v>103</v>
      </c>
      <c r="K595" s="73" t="s">
        <v>70</v>
      </c>
      <c r="L595" s="70" t="s">
        <v>122</v>
      </c>
      <c r="M595" s="74">
        <v>14291.7</v>
      </c>
      <c r="N595" s="32"/>
      <c r="O595" s="32">
        <f t="shared" si="146"/>
        <v>14291.7</v>
      </c>
      <c r="P595" s="74">
        <v>1064.7</v>
      </c>
      <c r="Q595" s="32"/>
      <c r="R595" s="32"/>
      <c r="S595" s="33">
        <f t="shared" si="147"/>
        <v>2501.0475000000001</v>
      </c>
      <c r="T595" s="32">
        <f t="shared" si="148"/>
        <v>428.75100000000003</v>
      </c>
      <c r="U595" s="75">
        <f t="shared" si="149"/>
        <v>1080.4524000000001</v>
      </c>
      <c r="V595" s="32">
        <f t="shared" si="150"/>
        <v>285.834</v>
      </c>
      <c r="W595" s="74">
        <v>3715.84</v>
      </c>
      <c r="X595" s="74">
        <v>514.79999999999995</v>
      </c>
      <c r="Y595" s="74">
        <v>74.099999999999994</v>
      </c>
      <c r="Z595" s="74">
        <v>878.68</v>
      </c>
      <c r="AA595" s="74">
        <v>0</v>
      </c>
      <c r="AB595" s="74">
        <v>0</v>
      </c>
      <c r="AC595" s="74">
        <v>0</v>
      </c>
      <c r="AD595" s="74">
        <v>0</v>
      </c>
      <c r="AE595" s="32">
        <v>0</v>
      </c>
      <c r="AF595" s="32">
        <f t="shared" si="151"/>
        <v>242.95890000000003</v>
      </c>
      <c r="AG595" s="32">
        <f t="shared" si="160"/>
        <v>6288.348</v>
      </c>
      <c r="AH595" s="32">
        <f t="shared" si="152"/>
        <v>14817.871999999999</v>
      </c>
      <c r="AI595" s="32">
        <f t="shared" si="153"/>
        <v>30870.566666666666</v>
      </c>
      <c r="AJ595" s="32">
        <v>7145.85</v>
      </c>
      <c r="AK595" s="32">
        <f t="shared" si="154"/>
        <v>7145.85</v>
      </c>
      <c r="AL595" s="32">
        <v>876.2</v>
      </c>
      <c r="AM595" s="32">
        <f t="shared" si="155"/>
        <v>1852.2339999999999</v>
      </c>
      <c r="AN595" s="32">
        <f t="shared" si="156"/>
        <v>3087.0566666666668</v>
      </c>
      <c r="AO595" s="32">
        <f t="shared" si="157"/>
        <v>9261.17</v>
      </c>
      <c r="AP595" s="32">
        <f t="shared" si="158"/>
        <v>5556.7020000000002</v>
      </c>
      <c r="AQ595" s="32">
        <v>3580.6</v>
      </c>
      <c r="AR595" s="32"/>
      <c r="AS595" s="74"/>
      <c r="AT595" s="32"/>
      <c r="AU595" s="32"/>
      <c r="AV595" s="32"/>
      <c r="AW595" s="32"/>
      <c r="AX595" s="32"/>
      <c r="AY595" s="76">
        <f t="shared" si="159"/>
        <v>391428.81493333337</v>
      </c>
      <c r="AZ595" s="78"/>
      <c r="BA595" s="7"/>
      <c r="BB595" s="7"/>
    </row>
    <row r="596" spans="1:54" s="59" customFormat="1" x14ac:dyDescent="0.2">
      <c r="A596" s="24">
        <f t="shared" si="161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72">
        <v>38762</v>
      </c>
      <c r="G596" s="24"/>
      <c r="H596" s="71">
        <v>34</v>
      </c>
      <c r="I596" s="24" t="s">
        <v>102</v>
      </c>
      <c r="J596" s="70" t="s">
        <v>137</v>
      </c>
      <c r="K596" s="73" t="s">
        <v>70</v>
      </c>
      <c r="L596" s="70" t="s">
        <v>122</v>
      </c>
      <c r="M596" s="74">
        <v>13220.1</v>
      </c>
      <c r="N596" s="32"/>
      <c r="O596" s="32">
        <f t="shared" si="146"/>
        <v>13220.1</v>
      </c>
      <c r="P596" s="74">
        <v>1473.2</v>
      </c>
      <c r="Q596" s="32"/>
      <c r="R596" s="32"/>
      <c r="S596" s="33">
        <f t="shared" si="147"/>
        <v>2313.5174999999999</v>
      </c>
      <c r="T596" s="32">
        <f t="shared" si="148"/>
        <v>396.60300000000001</v>
      </c>
      <c r="U596" s="75">
        <f t="shared" si="149"/>
        <v>999.43919999999991</v>
      </c>
      <c r="V596" s="32">
        <f t="shared" si="150"/>
        <v>264.40199999999999</v>
      </c>
      <c r="W596" s="74">
        <v>3437.22</v>
      </c>
      <c r="X596" s="74">
        <v>472.1</v>
      </c>
      <c r="Y596" s="74">
        <v>65.06</v>
      </c>
      <c r="Z596" s="74">
        <v>766.02</v>
      </c>
      <c r="AA596" s="74">
        <v>0</v>
      </c>
      <c r="AB596" s="74">
        <v>0</v>
      </c>
      <c r="AC596" s="74">
        <v>0</v>
      </c>
      <c r="AD596" s="74">
        <v>0</v>
      </c>
      <c r="AE596" s="32">
        <v>0</v>
      </c>
      <c r="AF596" s="32">
        <f t="shared" si="151"/>
        <v>224.74170000000001</v>
      </c>
      <c r="AG596" s="32">
        <f t="shared" si="160"/>
        <v>5816.8440000000001</v>
      </c>
      <c r="AH596" s="32">
        <f t="shared" si="152"/>
        <v>13703.535999999998</v>
      </c>
      <c r="AI596" s="32">
        <f t="shared" si="153"/>
        <v>28549.033333333329</v>
      </c>
      <c r="AJ596" s="32">
        <v>6610.05</v>
      </c>
      <c r="AK596" s="32">
        <f t="shared" si="154"/>
        <v>6610.05</v>
      </c>
      <c r="AL596" s="32">
        <v>876.2</v>
      </c>
      <c r="AM596" s="32">
        <f t="shared" si="155"/>
        <v>1712.9419999999998</v>
      </c>
      <c r="AN596" s="32">
        <f t="shared" si="156"/>
        <v>2854.9033333333327</v>
      </c>
      <c r="AO596" s="32">
        <f t="shared" si="157"/>
        <v>8564.7099999999991</v>
      </c>
      <c r="AP596" s="32">
        <f t="shared" si="158"/>
        <v>5138.8259999999991</v>
      </c>
      <c r="AQ596" s="32">
        <v>3580.6</v>
      </c>
      <c r="AR596" s="32"/>
      <c r="AS596" s="74"/>
      <c r="AT596" s="32"/>
      <c r="AU596" s="32"/>
      <c r="AV596" s="32"/>
      <c r="AW596" s="32"/>
      <c r="AX596" s="32"/>
      <c r="AY596" s="76">
        <f t="shared" si="159"/>
        <v>367606.53546666668</v>
      </c>
      <c r="AZ596" s="78"/>
      <c r="BA596" s="7"/>
      <c r="BB596" s="7"/>
    </row>
    <row r="597" spans="1:54" s="59" customFormat="1" x14ac:dyDescent="0.2">
      <c r="A597" s="24">
        <f t="shared" si="161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72">
        <v>38777</v>
      </c>
      <c r="G597" s="24"/>
      <c r="H597" s="71">
        <v>26</v>
      </c>
      <c r="I597" s="24" t="s">
        <v>102</v>
      </c>
      <c r="J597" s="70" t="s">
        <v>103</v>
      </c>
      <c r="K597" s="73" t="s">
        <v>70</v>
      </c>
      <c r="L597" s="70" t="s">
        <v>122</v>
      </c>
      <c r="M597" s="74">
        <v>9527.7000000000007</v>
      </c>
      <c r="N597" s="32"/>
      <c r="O597" s="32">
        <f t="shared" si="146"/>
        <v>9527.7000000000007</v>
      </c>
      <c r="P597" s="74">
        <v>709.8</v>
      </c>
      <c r="Q597" s="32"/>
      <c r="R597" s="32"/>
      <c r="S597" s="33">
        <f t="shared" si="147"/>
        <v>1667.3475000000001</v>
      </c>
      <c r="T597" s="32">
        <f t="shared" si="148"/>
        <v>285.83100000000002</v>
      </c>
      <c r="U597" s="75">
        <f t="shared" si="149"/>
        <v>720.2940000000001</v>
      </c>
      <c r="V597" s="32">
        <f t="shared" si="150"/>
        <v>190.55400000000003</v>
      </c>
      <c r="W597" s="74">
        <v>2477.1999999999998</v>
      </c>
      <c r="X597" s="74">
        <v>343.2</v>
      </c>
      <c r="Y597" s="74">
        <v>49.4</v>
      </c>
      <c r="Z597" s="74">
        <v>585.78</v>
      </c>
      <c r="AA597" s="74">
        <v>0</v>
      </c>
      <c r="AB597" s="74">
        <v>0</v>
      </c>
      <c r="AC597" s="74">
        <v>0</v>
      </c>
      <c r="AD597" s="74">
        <v>0</v>
      </c>
      <c r="AE597" s="32">
        <v>0</v>
      </c>
      <c r="AF597" s="32">
        <f t="shared" si="151"/>
        <v>161.97090000000003</v>
      </c>
      <c r="AG597" s="32">
        <f t="shared" si="160"/>
        <v>4192.188000000001</v>
      </c>
      <c r="AH597" s="32">
        <f t="shared" si="152"/>
        <v>9878.4800000000014</v>
      </c>
      <c r="AI597" s="32">
        <f t="shared" si="153"/>
        <v>20580.166666666672</v>
      </c>
      <c r="AJ597" s="32">
        <v>4763.8500000000004</v>
      </c>
      <c r="AK597" s="32">
        <f t="shared" si="154"/>
        <v>4763.8500000000004</v>
      </c>
      <c r="AL597" s="32">
        <v>876.2</v>
      </c>
      <c r="AM597" s="32">
        <f t="shared" si="155"/>
        <v>1234.8100000000002</v>
      </c>
      <c r="AN597" s="32">
        <f t="shared" si="156"/>
        <v>2058.0166666666669</v>
      </c>
      <c r="AO597" s="32">
        <f t="shared" si="157"/>
        <v>6174.0500000000011</v>
      </c>
      <c r="AP597" s="32">
        <f t="shared" si="158"/>
        <v>3704.4300000000007</v>
      </c>
      <c r="AQ597" s="32">
        <v>3580.6</v>
      </c>
      <c r="AR597" s="32"/>
      <c r="AS597" s="74"/>
      <c r="AT597" s="32"/>
      <c r="AU597" s="32"/>
      <c r="AV597" s="32"/>
      <c r="AW597" s="32"/>
      <c r="AX597" s="32"/>
      <c r="AY597" s="76">
        <f t="shared" si="159"/>
        <v>262435.57013333339</v>
      </c>
      <c r="AZ597" s="78"/>
      <c r="BA597" s="7"/>
      <c r="BB597" s="7"/>
    </row>
    <row r="598" spans="1:54" s="59" customFormat="1" x14ac:dyDescent="0.2">
      <c r="A598" s="24">
        <f t="shared" si="161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72">
        <v>38869</v>
      </c>
      <c r="G598" s="24"/>
      <c r="H598" s="71">
        <v>24</v>
      </c>
      <c r="I598" s="24" t="s">
        <v>102</v>
      </c>
      <c r="J598" s="70" t="s">
        <v>137</v>
      </c>
      <c r="K598" s="73" t="s">
        <v>70</v>
      </c>
      <c r="L598" s="70" t="s">
        <v>122</v>
      </c>
      <c r="M598" s="74">
        <v>9555.6</v>
      </c>
      <c r="N598" s="32"/>
      <c r="O598" s="32">
        <f t="shared" si="146"/>
        <v>9555.6</v>
      </c>
      <c r="P598" s="74">
        <v>1200.2</v>
      </c>
      <c r="Q598" s="32"/>
      <c r="R598" s="32"/>
      <c r="S598" s="33">
        <f t="shared" si="147"/>
        <v>1672.23</v>
      </c>
      <c r="T598" s="32">
        <f t="shared" si="148"/>
        <v>286.66800000000001</v>
      </c>
      <c r="U598" s="75">
        <f t="shared" si="149"/>
        <v>722.4036000000001</v>
      </c>
      <c r="V598" s="32">
        <f t="shared" si="150"/>
        <v>191.11200000000002</v>
      </c>
      <c r="W598" s="74">
        <v>2484.46</v>
      </c>
      <c r="X598" s="74">
        <v>340.1</v>
      </c>
      <c r="Y598" s="74">
        <v>46.06</v>
      </c>
      <c r="Z598" s="74">
        <v>540.72</v>
      </c>
      <c r="AA598" s="74">
        <v>0</v>
      </c>
      <c r="AB598" s="74">
        <v>0</v>
      </c>
      <c r="AC598" s="74">
        <v>0</v>
      </c>
      <c r="AD598" s="74">
        <v>0</v>
      </c>
      <c r="AE598" s="32">
        <v>0</v>
      </c>
      <c r="AF598" s="32">
        <f t="shared" si="151"/>
        <v>162.44520000000003</v>
      </c>
      <c r="AG598" s="32">
        <f t="shared" si="160"/>
        <v>4204.4640000000009</v>
      </c>
      <c r="AH598" s="32">
        <f t="shared" si="152"/>
        <v>9904.1280000000024</v>
      </c>
      <c r="AI598" s="32">
        <f t="shared" si="153"/>
        <v>20633.600000000006</v>
      </c>
      <c r="AJ598" s="32">
        <v>4777.8</v>
      </c>
      <c r="AK598" s="32">
        <f t="shared" si="154"/>
        <v>4777.8</v>
      </c>
      <c r="AL598" s="32">
        <v>876.2</v>
      </c>
      <c r="AM598" s="32">
        <f t="shared" si="155"/>
        <v>1238.0160000000003</v>
      </c>
      <c r="AN598" s="32">
        <f t="shared" si="156"/>
        <v>2063.3600000000006</v>
      </c>
      <c r="AO598" s="32">
        <f t="shared" si="157"/>
        <v>6190.0800000000008</v>
      </c>
      <c r="AP598" s="32">
        <f t="shared" si="158"/>
        <v>3714.0480000000007</v>
      </c>
      <c r="AQ598" s="32">
        <v>3580.6</v>
      </c>
      <c r="AR598" s="32"/>
      <c r="AS598" s="74"/>
      <c r="AT598" s="32"/>
      <c r="AU598" s="32"/>
      <c r="AV598" s="32"/>
      <c r="AW598" s="32"/>
      <c r="AX598" s="32"/>
      <c r="AY598" s="76">
        <f t="shared" si="159"/>
        <v>268384.08159999998</v>
      </c>
      <c r="AZ598" s="78"/>
      <c r="BA598" s="7"/>
      <c r="BB598" s="7"/>
    </row>
    <row r="599" spans="1:54" s="59" customFormat="1" x14ac:dyDescent="0.2">
      <c r="A599" s="24">
        <f t="shared" si="161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72">
        <v>38961</v>
      </c>
      <c r="G599" s="24"/>
      <c r="H599" s="71">
        <v>39</v>
      </c>
      <c r="I599" s="24" t="s">
        <v>102</v>
      </c>
      <c r="J599" s="70" t="s">
        <v>132</v>
      </c>
      <c r="K599" s="73" t="s">
        <v>70</v>
      </c>
      <c r="L599" s="70" t="s">
        <v>122</v>
      </c>
      <c r="M599" s="74">
        <v>15432.9</v>
      </c>
      <c r="N599" s="32"/>
      <c r="O599" s="32">
        <f t="shared" si="146"/>
        <v>15432.9</v>
      </c>
      <c r="P599" s="74">
        <v>1336.7</v>
      </c>
      <c r="Q599" s="32"/>
      <c r="R599" s="32"/>
      <c r="S599" s="33">
        <f t="shared" si="147"/>
        <v>2700.7574999999997</v>
      </c>
      <c r="T599" s="32">
        <f t="shared" si="148"/>
        <v>462.98699999999997</v>
      </c>
      <c r="U599" s="75">
        <f t="shared" si="149"/>
        <v>1166.7275999999999</v>
      </c>
      <c r="V599" s="32">
        <f t="shared" si="150"/>
        <v>308.65800000000002</v>
      </c>
      <c r="W599" s="74">
        <v>4012.56</v>
      </c>
      <c r="X599" s="74">
        <v>549.76</v>
      </c>
      <c r="Y599" s="74">
        <v>74.66</v>
      </c>
      <c r="Z599" s="74">
        <v>878.68</v>
      </c>
      <c r="AA599" s="74">
        <v>0</v>
      </c>
      <c r="AB599" s="74">
        <v>0</v>
      </c>
      <c r="AC599" s="74">
        <v>0</v>
      </c>
      <c r="AD599" s="74">
        <v>0</v>
      </c>
      <c r="AE599" s="32">
        <v>0</v>
      </c>
      <c r="AF599" s="32">
        <f t="shared" si="151"/>
        <v>262.35930000000002</v>
      </c>
      <c r="AG599" s="32">
        <f t="shared" si="160"/>
        <v>6790.4760000000006</v>
      </c>
      <c r="AH599" s="32">
        <f t="shared" si="152"/>
        <v>15996.175999999998</v>
      </c>
      <c r="AI599" s="32">
        <f t="shared" si="153"/>
        <v>33325.366666666661</v>
      </c>
      <c r="AJ599" s="32">
        <v>7716.45</v>
      </c>
      <c r="AK599" s="32">
        <f t="shared" si="154"/>
        <v>7716.4499999999989</v>
      </c>
      <c r="AL599" s="32">
        <v>876.2</v>
      </c>
      <c r="AM599" s="32">
        <f t="shared" si="155"/>
        <v>1999.5219999999997</v>
      </c>
      <c r="AN599" s="32">
        <f t="shared" si="156"/>
        <v>3332.536666666666</v>
      </c>
      <c r="AO599" s="32">
        <f t="shared" si="157"/>
        <v>9997.6099999999988</v>
      </c>
      <c r="AP599" s="32">
        <f t="shared" si="158"/>
        <v>5998.5659999999989</v>
      </c>
      <c r="AQ599" s="32">
        <v>3580.6</v>
      </c>
      <c r="AR599" s="32"/>
      <c r="AS599" s="74"/>
      <c r="AT599" s="32"/>
      <c r="AU599" s="32"/>
      <c r="AV599" s="32"/>
      <c r="AW599" s="32"/>
      <c r="AX599" s="32"/>
      <c r="AY599" s="76">
        <f t="shared" si="159"/>
        <v>423570.94613333326</v>
      </c>
      <c r="AZ599" s="78"/>
      <c r="BA599" s="7"/>
      <c r="BB599" s="7"/>
    </row>
    <row r="600" spans="1:54" s="59" customFormat="1" x14ac:dyDescent="0.2">
      <c r="A600" s="24">
        <f t="shared" si="161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72">
        <v>38961</v>
      </c>
      <c r="G600" s="24"/>
      <c r="H600" s="71">
        <v>40</v>
      </c>
      <c r="I600" s="24" t="s">
        <v>102</v>
      </c>
      <c r="J600" s="70" t="s">
        <v>137</v>
      </c>
      <c r="K600" s="73" t="s">
        <v>70</v>
      </c>
      <c r="L600" s="70" t="s">
        <v>122</v>
      </c>
      <c r="M600" s="74">
        <v>15418.8</v>
      </c>
      <c r="N600" s="32"/>
      <c r="O600" s="32">
        <f t="shared" si="146"/>
        <v>15418.8</v>
      </c>
      <c r="P600" s="74">
        <v>1637</v>
      </c>
      <c r="Q600" s="32"/>
      <c r="R600" s="32"/>
      <c r="S600" s="33">
        <f t="shared" si="147"/>
        <v>2698.2899999999995</v>
      </c>
      <c r="T600" s="32">
        <f t="shared" si="148"/>
        <v>462.56399999999996</v>
      </c>
      <c r="U600" s="75">
        <f t="shared" si="149"/>
        <v>1165.6607999999999</v>
      </c>
      <c r="V600" s="32">
        <f t="shared" si="150"/>
        <v>308.37599999999998</v>
      </c>
      <c r="W600" s="74">
        <v>4008.88</v>
      </c>
      <c r="X600" s="74">
        <v>551.29999999999995</v>
      </c>
      <c r="Y600" s="74">
        <v>76.44</v>
      </c>
      <c r="Z600" s="74">
        <v>901.2</v>
      </c>
      <c r="AA600" s="74">
        <v>0</v>
      </c>
      <c r="AB600" s="74">
        <v>0</v>
      </c>
      <c r="AC600" s="74">
        <v>0</v>
      </c>
      <c r="AD600" s="74">
        <v>0</v>
      </c>
      <c r="AE600" s="32">
        <v>0</v>
      </c>
      <c r="AF600" s="32">
        <f t="shared" si="151"/>
        <v>262.11959999999999</v>
      </c>
      <c r="AG600" s="32">
        <f t="shared" si="160"/>
        <v>6784.271999999999</v>
      </c>
      <c r="AH600" s="32">
        <f t="shared" si="152"/>
        <v>15983.184000000001</v>
      </c>
      <c r="AI600" s="32">
        <f t="shared" si="153"/>
        <v>33298.300000000003</v>
      </c>
      <c r="AJ600" s="32">
        <v>7709.4</v>
      </c>
      <c r="AK600" s="32">
        <f t="shared" si="154"/>
        <v>7709.3999999999987</v>
      </c>
      <c r="AL600" s="32">
        <v>876.2</v>
      </c>
      <c r="AM600" s="32">
        <f t="shared" si="155"/>
        <v>1997.8980000000001</v>
      </c>
      <c r="AN600" s="32">
        <f t="shared" si="156"/>
        <v>3329.83</v>
      </c>
      <c r="AO600" s="32">
        <f t="shared" si="157"/>
        <v>9989.49</v>
      </c>
      <c r="AP600" s="32">
        <f t="shared" si="158"/>
        <v>5993.6940000000004</v>
      </c>
      <c r="AQ600" s="32">
        <v>6139.45</v>
      </c>
      <c r="AR600" s="32"/>
      <c r="AS600" s="74"/>
      <c r="AT600" s="32"/>
      <c r="AU600" s="32"/>
      <c r="AV600" s="32"/>
      <c r="AW600" s="32"/>
      <c r="AX600" s="32"/>
      <c r="AY600" s="76">
        <f t="shared" si="159"/>
        <v>429698.68280000007</v>
      </c>
      <c r="AZ600" s="78"/>
      <c r="BA600" s="7"/>
      <c r="BB600" s="7"/>
    </row>
    <row r="601" spans="1:54" s="59" customFormat="1" x14ac:dyDescent="0.2">
      <c r="A601" s="24">
        <f t="shared" si="161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72">
        <v>39188</v>
      </c>
      <c r="G601" s="24"/>
      <c r="H601" s="71">
        <v>40</v>
      </c>
      <c r="I601" s="24" t="s">
        <v>102</v>
      </c>
      <c r="J601" s="70" t="s">
        <v>103</v>
      </c>
      <c r="K601" s="73" t="s">
        <v>70</v>
      </c>
      <c r="L601" s="70" t="s">
        <v>122</v>
      </c>
      <c r="M601" s="74">
        <v>14658</v>
      </c>
      <c r="N601" s="32"/>
      <c r="O601" s="32">
        <f t="shared" si="146"/>
        <v>14658</v>
      </c>
      <c r="P601" s="74">
        <v>1092</v>
      </c>
      <c r="Q601" s="32"/>
      <c r="R601" s="32"/>
      <c r="S601" s="33">
        <f t="shared" si="147"/>
        <v>2565.1499999999996</v>
      </c>
      <c r="T601" s="32">
        <f t="shared" si="148"/>
        <v>439.74</v>
      </c>
      <c r="U601" s="75">
        <f t="shared" si="149"/>
        <v>1090.5551999999998</v>
      </c>
      <c r="V601" s="32">
        <f t="shared" si="150"/>
        <v>293.16000000000003</v>
      </c>
      <c r="W601" s="74">
        <v>3517.92</v>
      </c>
      <c r="X601" s="74">
        <v>528</v>
      </c>
      <c r="Y601" s="74">
        <v>76</v>
      </c>
      <c r="Z601" s="74">
        <v>901.2</v>
      </c>
      <c r="AA601" s="74">
        <v>0</v>
      </c>
      <c r="AB601" s="74">
        <v>0</v>
      </c>
      <c r="AC601" s="74">
        <v>0</v>
      </c>
      <c r="AD601" s="74">
        <v>0</v>
      </c>
      <c r="AE601" s="32">
        <v>0</v>
      </c>
      <c r="AF601" s="32">
        <f t="shared" si="151"/>
        <v>249.18600000000001</v>
      </c>
      <c r="AG601" s="32">
        <f t="shared" si="160"/>
        <v>6449.52</v>
      </c>
      <c r="AH601" s="32">
        <f t="shared" si="152"/>
        <v>14963.135999999999</v>
      </c>
      <c r="AI601" s="32">
        <f t="shared" si="153"/>
        <v>31173.199999999997</v>
      </c>
      <c r="AJ601" s="32">
        <v>7329</v>
      </c>
      <c r="AK601" s="32">
        <f t="shared" si="154"/>
        <v>7329</v>
      </c>
      <c r="AL601" s="32">
        <v>876.2</v>
      </c>
      <c r="AM601" s="32">
        <f t="shared" si="155"/>
        <v>1870.3919999999998</v>
      </c>
      <c r="AN601" s="32">
        <f t="shared" si="156"/>
        <v>3117.3199999999997</v>
      </c>
      <c r="AO601" s="32">
        <f t="shared" si="157"/>
        <v>9351.9599999999991</v>
      </c>
      <c r="AP601" s="32">
        <f t="shared" si="158"/>
        <v>5611.1759999999995</v>
      </c>
      <c r="AQ601" s="32">
        <v>6139.45</v>
      </c>
      <c r="AR601" s="32"/>
      <c r="AS601" s="74"/>
      <c r="AT601" s="32"/>
      <c r="AU601" s="32"/>
      <c r="AV601" s="32"/>
      <c r="AW601" s="32"/>
      <c r="AX601" s="32"/>
      <c r="AY601" s="76">
        <f t="shared" si="159"/>
        <v>399141.28840000008</v>
      </c>
      <c r="AZ601" s="78"/>
      <c r="BA601" s="7"/>
      <c r="BB601" s="7"/>
    </row>
    <row r="602" spans="1:54" s="59" customFormat="1" x14ac:dyDescent="0.2">
      <c r="A602" s="24">
        <f t="shared" si="161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72">
        <v>39315</v>
      </c>
      <c r="G602" s="24"/>
      <c r="H602" s="71">
        <v>21</v>
      </c>
      <c r="I602" s="24" t="s">
        <v>102</v>
      </c>
      <c r="J602" s="70" t="s">
        <v>137</v>
      </c>
      <c r="K602" s="73" t="s">
        <v>70</v>
      </c>
      <c r="L602" s="70" t="s">
        <v>122</v>
      </c>
      <c r="M602" s="74">
        <v>8456.4</v>
      </c>
      <c r="N602" s="32"/>
      <c r="O602" s="32">
        <f t="shared" si="146"/>
        <v>8456.4</v>
      </c>
      <c r="P602" s="74">
        <v>1118.3</v>
      </c>
      <c r="Q602" s="32"/>
      <c r="R602" s="32"/>
      <c r="S602" s="33">
        <f t="shared" si="147"/>
        <v>1479.87</v>
      </c>
      <c r="T602" s="32">
        <f t="shared" si="148"/>
        <v>253.69199999999998</v>
      </c>
      <c r="U602" s="75">
        <f t="shared" si="149"/>
        <v>629.15639999999985</v>
      </c>
      <c r="V602" s="32">
        <f t="shared" si="150"/>
        <v>169.12799999999999</v>
      </c>
      <c r="W602" s="74">
        <v>2029.54</v>
      </c>
      <c r="X602" s="74">
        <v>300.5</v>
      </c>
      <c r="Y602" s="74">
        <v>40.36</v>
      </c>
      <c r="Z602" s="74">
        <v>473.12</v>
      </c>
      <c r="AA602" s="74">
        <v>0</v>
      </c>
      <c r="AB602" s="74">
        <v>0</v>
      </c>
      <c r="AC602" s="74">
        <v>0</v>
      </c>
      <c r="AD602" s="74">
        <v>0</v>
      </c>
      <c r="AE602" s="32">
        <v>2069.14</v>
      </c>
      <c r="AF602" s="32">
        <f t="shared" si="151"/>
        <v>143.75880000000001</v>
      </c>
      <c r="AG602" s="32">
        <f t="shared" si="160"/>
        <v>3720.8159999999998</v>
      </c>
      <c r="AH602" s="32">
        <f t="shared" si="152"/>
        <v>8629.1519999999982</v>
      </c>
      <c r="AI602" s="32">
        <f t="shared" si="153"/>
        <v>17977.399999999998</v>
      </c>
      <c r="AJ602" s="32">
        <v>4228.2</v>
      </c>
      <c r="AK602" s="32">
        <f t="shared" si="154"/>
        <v>4228.2</v>
      </c>
      <c r="AL602" s="32">
        <v>876.2</v>
      </c>
      <c r="AM602" s="32">
        <f t="shared" si="155"/>
        <v>1078.6439999999998</v>
      </c>
      <c r="AN602" s="32">
        <f t="shared" si="156"/>
        <v>1797.7399999999998</v>
      </c>
      <c r="AO602" s="32">
        <f t="shared" si="157"/>
        <v>5393.2199999999993</v>
      </c>
      <c r="AP602" s="32">
        <f t="shared" si="158"/>
        <v>3235.9319999999993</v>
      </c>
      <c r="AQ602" s="32">
        <v>3580.6</v>
      </c>
      <c r="AR602" s="32"/>
      <c r="AS602" s="74"/>
      <c r="AT602" s="32"/>
      <c r="AU602" s="32"/>
      <c r="AV602" s="32"/>
      <c r="AW602" s="32"/>
      <c r="AX602" s="32"/>
      <c r="AY602" s="76">
        <f t="shared" si="159"/>
        <v>260701.68640000001</v>
      </c>
      <c r="AZ602" s="78"/>
      <c r="BA602" s="7"/>
      <c r="BB602" s="7"/>
    </row>
    <row r="603" spans="1:54" s="59" customFormat="1" x14ac:dyDescent="0.2">
      <c r="A603" s="24">
        <f t="shared" si="161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72">
        <v>39768</v>
      </c>
      <c r="G603" s="24"/>
      <c r="H603" s="71">
        <v>15</v>
      </c>
      <c r="I603" s="24" t="s">
        <v>102</v>
      </c>
      <c r="J603" s="70" t="s">
        <v>103</v>
      </c>
      <c r="K603" s="73" t="s">
        <v>70</v>
      </c>
      <c r="L603" s="70" t="s">
        <v>122</v>
      </c>
      <c r="M603" s="74">
        <v>5496.9</v>
      </c>
      <c r="N603" s="32"/>
      <c r="O603" s="32">
        <f t="shared" si="146"/>
        <v>5496.9</v>
      </c>
      <c r="P603" s="74">
        <v>409.5</v>
      </c>
      <c r="Q603" s="32"/>
      <c r="R603" s="32"/>
      <c r="S603" s="33">
        <f t="shared" si="147"/>
        <v>961.95749999999987</v>
      </c>
      <c r="T603" s="32">
        <f t="shared" si="148"/>
        <v>164.90699999999998</v>
      </c>
      <c r="U603" s="75">
        <f t="shared" si="149"/>
        <v>395.77679999999998</v>
      </c>
      <c r="V603" s="32">
        <f t="shared" si="150"/>
        <v>109.93799999999999</v>
      </c>
      <c r="W603" s="74">
        <v>1099.3800000000001</v>
      </c>
      <c r="X603" s="74">
        <v>198</v>
      </c>
      <c r="Y603" s="74">
        <v>28.5</v>
      </c>
      <c r="Z603" s="74">
        <v>337.96</v>
      </c>
      <c r="AA603" s="74">
        <v>0</v>
      </c>
      <c r="AB603" s="74">
        <v>0</v>
      </c>
      <c r="AC603" s="74">
        <v>0</v>
      </c>
      <c r="AD603" s="74">
        <v>0</v>
      </c>
      <c r="AE603" s="32">
        <v>0</v>
      </c>
      <c r="AF603" s="32">
        <f t="shared" si="151"/>
        <v>93.447299999999998</v>
      </c>
      <c r="AG603" s="32">
        <f t="shared" si="160"/>
        <v>2418.6359999999995</v>
      </c>
      <c r="AH603" s="32">
        <f t="shared" si="152"/>
        <v>5435.424</v>
      </c>
      <c r="AI603" s="32">
        <f t="shared" si="153"/>
        <v>11323.8</v>
      </c>
      <c r="AJ603" s="32">
        <v>2748.45</v>
      </c>
      <c r="AK603" s="32">
        <f t="shared" si="154"/>
        <v>2748.45</v>
      </c>
      <c r="AL603" s="32">
        <v>876.2</v>
      </c>
      <c r="AM603" s="32">
        <f t="shared" si="155"/>
        <v>679.428</v>
      </c>
      <c r="AN603" s="32">
        <f t="shared" si="156"/>
        <v>1132.3800000000001</v>
      </c>
      <c r="AO603" s="32">
        <f t="shared" si="157"/>
        <v>3397.14</v>
      </c>
      <c r="AP603" s="32">
        <f t="shared" si="158"/>
        <v>2038.2840000000001</v>
      </c>
      <c r="AQ603" s="32">
        <v>2614.85</v>
      </c>
      <c r="AR603" s="32"/>
      <c r="AS603" s="74"/>
      <c r="AT603" s="32"/>
      <c r="AU603" s="32"/>
      <c r="AV603" s="32"/>
      <c r="AW603" s="32"/>
      <c r="AX603" s="32"/>
      <c r="AY603" s="76">
        <f t="shared" si="159"/>
        <v>146968.24119999999</v>
      </c>
      <c r="AZ603" s="78"/>
      <c r="BA603" s="7"/>
      <c r="BB603" s="7"/>
    </row>
    <row r="604" spans="1:54" s="59" customFormat="1" x14ac:dyDescent="0.2">
      <c r="A604" s="24">
        <f t="shared" si="161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72">
        <v>39853</v>
      </c>
      <c r="G604" s="24"/>
      <c r="H604" s="71">
        <v>28</v>
      </c>
      <c r="I604" s="24" t="s">
        <v>102</v>
      </c>
      <c r="J604" s="70" t="s">
        <v>103</v>
      </c>
      <c r="K604" s="73" t="s">
        <v>70</v>
      </c>
      <c r="L604" s="70" t="s">
        <v>122</v>
      </c>
      <c r="M604" s="74">
        <v>10260.6</v>
      </c>
      <c r="N604" s="32"/>
      <c r="O604" s="32">
        <f t="shared" si="146"/>
        <v>10260.6</v>
      </c>
      <c r="P604" s="74">
        <v>764.4</v>
      </c>
      <c r="Q604" s="32"/>
      <c r="R604" s="32"/>
      <c r="S604" s="33">
        <f t="shared" si="147"/>
        <v>1795.605</v>
      </c>
      <c r="T604" s="32">
        <f t="shared" si="148"/>
        <v>307.81799999999998</v>
      </c>
      <c r="U604" s="75">
        <f t="shared" si="149"/>
        <v>738.7632000000001</v>
      </c>
      <c r="V604" s="32">
        <f t="shared" si="150"/>
        <v>205.21200000000002</v>
      </c>
      <c r="W604" s="74">
        <v>2052.12</v>
      </c>
      <c r="X604" s="74">
        <v>369.6</v>
      </c>
      <c r="Y604" s="74">
        <v>53.2</v>
      </c>
      <c r="Z604" s="74">
        <v>630.84</v>
      </c>
      <c r="AA604" s="74">
        <v>0</v>
      </c>
      <c r="AB604" s="74">
        <v>0</v>
      </c>
      <c r="AC604" s="74">
        <v>0</v>
      </c>
      <c r="AD604" s="74">
        <v>0</v>
      </c>
      <c r="AE604" s="32">
        <v>0</v>
      </c>
      <c r="AF604" s="32">
        <f t="shared" si="151"/>
        <v>174.43020000000001</v>
      </c>
      <c r="AG604" s="32">
        <f t="shared" si="160"/>
        <v>4514.6640000000007</v>
      </c>
      <c r="AH604" s="32">
        <f t="shared" si="152"/>
        <v>10145.856</v>
      </c>
      <c r="AI604" s="32">
        <f t="shared" si="153"/>
        <v>21137.200000000001</v>
      </c>
      <c r="AJ604" s="32">
        <v>5130.3</v>
      </c>
      <c r="AK604" s="32">
        <f t="shared" si="154"/>
        <v>5130.3</v>
      </c>
      <c r="AL604" s="32">
        <v>876.2</v>
      </c>
      <c r="AM604" s="32">
        <f t="shared" si="155"/>
        <v>1268.232</v>
      </c>
      <c r="AN604" s="32">
        <f t="shared" si="156"/>
        <v>2113.7200000000003</v>
      </c>
      <c r="AO604" s="32">
        <f t="shared" si="157"/>
        <v>6341.1600000000008</v>
      </c>
      <c r="AP604" s="32">
        <f t="shared" si="158"/>
        <v>3804.6960000000004</v>
      </c>
      <c r="AQ604" s="32">
        <v>3580.6</v>
      </c>
      <c r="AR604" s="32">
        <f>(M604+W604+X604)/30*20</f>
        <v>8454.880000000001</v>
      </c>
      <c r="AS604" s="74"/>
      <c r="AT604" s="32"/>
      <c r="AU604" s="32"/>
      <c r="AV604" s="32"/>
      <c r="AW604" s="32"/>
      <c r="AX604" s="32"/>
      <c r="AY604" s="76">
        <f t="shared" si="159"/>
        <v>280728.8688</v>
      </c>
      <c r="AZ604" s="78"/>
      <c r="BA604" s="7"/>
      <c r="BB604" s="7"/>
    </row>
    <row r="605" spans="1:54" s="59" customFormat="1" x14ac:dyDescent="0.2">
      <c r="A605" s="24">
        <f t="shared" si="161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72">
        <v>39934</v>
      </c>
      <c r="G605" s="24"/>
      <c r="H605" s="71">
        <v>26</v>
      </c>
      <c r="I605" s="24" t="s">
        <v>102</v>
      </c>
      <c r="J605" s="70" t="s">
        <v>103</v>
      </c>
      <c r="K605" s="73" t="s">
        <v>70</v>
      </c>
      <c r="L605" s="70" t="s">
        <v>122</v>
      </c>
      <c r="M605" s="74">
        <v>9527.7000000000007</v>
      </c>
      <c r="N605" s="32"/>
      <c r="O605" s="32">
        <f t="shared" si="146"/>
        <v>9527.7000000000007</v>
      </c>
      <c r="P605" s="74">
        <v>709.8</v>
      </c>
      <c r="Q605" s="32"/>
      <c r="R605" s="32"/>
      <c r="S605" s="33">
        <f t="shared" si="147"/>
        <v>1667.3475000000001</v>
      </c>
      <c r="T605" s="32">
        <f t="shared" si="148"/>
        <v>285.83100000000002</v>
      </c>
      <c r="U605" s="75">
        <f t="shared" si="149"/>
        <v>685.99440000000004</v>
      </c>
      <c r="V605" s="32">
        <f t="shared" si="150"/>
        <v>190.55400000000003</v>
      </c>
      <c r="W605" s="74">
        <v>1905.54</v>
      </c>
      <c r="X605" s="74">
        <v>343.2</v>
      </c>
      <c r="Y605" s="74">
        <v>49.4</v>
      </c>
      <c r="Z605" s="74">
        <v>585.78</v>
      </c>
      <c r="AA605" s="74">
        <v>0</v>
      </c>
      <c r="AB605" s="74">
        <v>0</v>
      </c>
      <c r="AC605" s="74">
        <v>0</v>
      </c>
      <c r="AD605" s="74">
        <v>0</v>
      </c>
      <c r="AE605" s="32">
        <v>0</v>
      </c>
      <c r="AF605" s="32">
        <f t="shared" si="151"/>
        <v>161.97090000000003</v>
      </c>
      <c r="AG605" s="32">
        <f t="shared" si="160"/>
        <v>4192.188000000001</v>
      </c>
      <c r="AH605" s="32">
        <f t="shared" si="152"/>
        <v>9421.1520000000019</v>
      </c>
      <c r="AI605" s="32">
        <f t="shared" si="153"/>
        <v>19627.400000000001</v>
      </c>
      <c r="AJ605" s="32">
        <v>4763.8500000000004</v>
      </c>
      <c r="AK605" s="32">
        <f t="shared" si="154"/>
        <v>4763.8500000000004</v>
      </c>
      <c r="AL605" s="32">
        <v>876.2</v>
      </c>
      <c r="AM605" s="32">
        <f t="shared" si="155"/>
        <v>1177.6440000000002</v>
      </c>
      <c r="AN605" s="32">
        <f t="shared" si="156"/>
        <v>1962.7400000000002</v>
      </c>
      <c r="AO605" s="32">
        <f t="shared" si="157"/>
        <v>5888.2200000000012</v>
      </c>
      <c r="AP605" s="32">
        <f t="shared" si="158"/>
        <v>3532.9320000000007</v>
      </c>
      <c r="AQ605" s="32">
        <v>3580.6</v>
      </c>
      <c r="AR605" s="32">
        <f>(M605+W605+X605)/30*20</f>
        <v>7850.9600000000009</v>
      </c>
      <c r="AS605" s="74"/>
      <c r="AT605" s="32"/>
      <c r="AU605" s="32"/>
      <c r="AV605" s="32"/>
      <c r="AW605" s="32"/>
      <c r="AX605" s="32"/>
      <c r="AY605" s="76">
        <f t="shared" si="159"/>
        <v>260995.1496</v>
      </c>
      <c r="AZ605" s="78"/>
      <c r="BA605" s="7"/>
      <c r="BB605" s="7"/>
    </row>
    <row r="606" spans="1:54" s="59" customFormat="1" x14ac:dyDescent="0.2">
      <c r="A606" s="24">
        <f t="shared" si="161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72">
        <v>40770</v>
      </c>
      <c r="G606" s="24"/>
      <c r="H606" s="71">
        <v>32</v>
      </c>
      <c r="I606" s="24" t="s">
        <v>102</v>
      </c>
      <c r="J606" s="70" t="s">
        <v>103</v>
      </c>
      <c r="K606" s="73" t="s">
        <v>70</v>
      </c>
      <c r="L606" s="70" t="s">
        <v>122</v>
      </c>
      <c r="M606" s="74">
        <v>11726.4</v>
      </c>
      <c r="N606" s="32"/>
      <c r="O606" s="32">
        <f t="shared" ref="O606" si="162">M606+N606</f>
        <v>11726.4</v>
      </c>
      <c r="P606" s="74">
        <v>873.6</v>
      </c>
      <c r="Q606" s="32"/>
      <c r="R606" s="32"/>
      <c r="S606" s="33">
        <f t="shared" si="147"/>
        <v>2052.12</v>
      </c>
      <c r="T606" s="32">
        <f t="shared" si="148"/>
        <v>351.79199999999997</v>
      </c>
      <c r="U606" s="75">
        <f t="shared" si="149"/>
        <v>816.15719999999988</v>
      </c>
      <c r="V606" s="32">
        <f t="shared" si="150"/>
        <v>234.52799999999999</v>
      </c>
      <c r="W606" s="74">
        <v>1876.22</v>
      </c>
      <c r="X606" s="74">
        <v>422.4</v>
      </c>
      <c r="Y606" s="74">
        <v>60.8</v>
      </c>
      <c r="Z606" s="74">
        <v>720.96</v>
      </c>
      <c r="AA606" s="74">
        <v>0</v>
      </c>
      <c r="AB606" s="74">
        <v>0</v>
      </c>
      <c r="AC606" s="74">
        <v>0</v>
      </c>
      <c r="AD606" s="74">
        <v>0</v>
      </c>
      <c r="AE606" s="32">
        <v>0</v>
      </c>
      <c r="AF606" s="32">
        <f t="shared" si="151"/>
        <v>199.34880000000001</v>
      </c>
      <c r="AG606" s="32">
        <f t="shared" si="160"/>
        <v>5159.616</v>
      </c>
      <c r="AH606" s="32">
        <f t="shared" si="152"/>
        <v>11220.016</v>
      </c>
      <c r="AI606" s="32">
        <f t="shared" si="153"/>
        <v>23375.033333333333</v>
      </c>
      <c r="AJ606" s="32">
        <v>5863.2</v>
      </c>
      <c r="AK606" s="32">
        <f t="shared" si="154"/>
        <v>5863.2</v>
      </c>
      <c r="AL606" s="32">
        <v>876.2</v>
      </c>
      <c r="AM606" s="32">
        <f t="shared" si="155"/>
        <v>1402.502</v>
      </c>
      <c r="AN606" s="32">
        <f t="shared" si="156"/>
        <v>2337.5033333333331</v>
      </c>
      <c r="AO606" s="32">
        <f t="shared" si="157"/>
        <v>7012.5099999999993</v>
      </c>
      <c r="AP606" s="32">
        <f t="shared" si="158"/>
        <v>4207.5059999999994</v>
      </c>
      <c r="AQ606" s="32">
        <v>3580.6</v>
      </c>
      <c r="AR606" s="32"/>
      <c r="AS606" s="74"/>
      <c r="AT606" s="32"/>
      <c r="AU606" s="32"/>
      <c r="AV606" s="32"/>
      <c r="AW606" s="32"/>
      <c r="AX606" s="32"/>
      <c r="AY606" s="76">
        <f t="shared" si="159"/>
        <v>302909.79866666661</v>
      </c>
      <c r="AZ606" s="78"/>
      <c r="BA606" s="7"/>
      <c r="BB606" s="7"/>
    </row>
    <row r="607" spans="1:54" s="59" customFormat="1" x14ac:dyDescent="0.2">
      <c r="A607" s="24">
        <f t="shared" si="161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72">
        <v>40770</v>
      </c>
      <c r="G607" s="24"/>
      <c r="H607" s="71">
        <v>40</v>
      </c>
      <c r="I607" s="24" t="s">
        <v>102</v>
      </c>
      <c r="J607" s="70" t="s">
        <v>103</v>
      </c>
      <c r="K607" s="73" t="s">
        <v>70</v>
      </c>
      <c r="L607" s="70" t="s">
        <v>122</v>
      </c>
      <c r="M607" s="74">
        <v>14658</v>
      </c>
      <c r="N607" s="32"/>
      <c r="O607" s="32">
        <f t="shared" si="146"/>
        <v>14658</v>
      </c>
      <c r="P607" s="74">
        <v>1092</v>
      </c>
      <c r="Q607" s="32"/>
      <c r="R607" s="32"/>
      <c r="S607" s="33">
        <f t="shared" si="147"/>
        <v>2565.1499999999996</v>
      </c>
      <c r="T607" s="32">
        <f t="shared" si="148"/>
        <v>439.74</v>
      </c>
      <c r="U607" s="75">
        <f t="shared" si="149"/>
        <v>1020.1967999999999</v>
      </c>
      <c r="V607" s="32">
        <f t="shared" si="150"/>
        <v>293.16000000000003</v>
      </c>
      <c r="W607" s="74">
        <v>2345.2800000000002</v>
      </c>
      <c r="X607" s="74">
        <v>528</v>
      </c>
      <c r="Y607" s="74">
        <v>76</v>
      </c>
      <c r="Z607" s="74">
        <v>901.2</v>
      </c>
      <c r="AA607" s="74">
        <v>0</v>
      </c>
      <c r="AB607" s="74">
        <v>0</v>
      </c>
      <c r="AC607" s="74">
        <v>0</v>
      </c>
      <c r="AD607" s="74">
        <v>0</v>
      </c>
      <c r="AE607" s="32">
        <v>0</v>
      </c>
      <c r="AF607" s="32">
        <f t="shared" si="151"/>
        <v>249.18600000000001</v>
      </c>
      <c r="AG607" s="32">
        <f t="shared" si="160"/>
        <v>6449.52</v>
      </c>
      <c r="AH607" s="32">
        <f t="shared" si="152"/>
        <v>14025.023999999999</v>
      </c>
      <c r="AI607" s="32">
        <f t="shared" si="153"/>
        <v>29218.799999999999</v>
      </c>
      <c r="AJ607" s="32">
        <v>7329</v>
      </c>
      <c r="AK607" s="32">
        <f t="shared" si="154"/>
        <v>7329</v>
      </c>
      <c r="AL607" s="32">
        <v>876.2</v>
      </c>
      <c r="AM607" s="32">
        <f t="shared" si="155"/>
        <v>1753.1279999999999</v>
      </c>
      <c r="AN607" s="32">
        <f t="shared" si="156"/>
        <v>2921.88</v>
      </c>
      <c r="AO607" s="32">
        <f t="shared" si="157"/>
        <v>8765.64</v>
      </c>
      <c r="AP607" s="32">
        <f t="shared" si="158"/>
        <v>5259.384</v>
      </c>
      <c r="AQ607" s="32">
        <v>6139.45</v>
      </c>
      <c r="AR607" s="32"/>
      <c r="AS607" s="74"/>
      <c r="AT607" s="32"/>
      <c r="AU607" s="32"/>
      <c r="AV607" s="32"/>
      <c r="AW607" s="32"/>
      <c r="AX607" s="32"/>
      <c r="AY607" s="76">
        <f t="shared" si="159"/>
        <v>380081.97960000008</v>
      </c>
      <c r="AZ607" s="78"/>
      <c r="BA607" s="7"/>
      <c r="BB607" s="7"/>
    </row>
    <row r="608" spans="1:54" s="59" customFormat="1" x14ac:dyDescent="0.2">
      <c r="A608" s="24">
        <f t="shared" si="161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72">
        <v>40770</v>
      </c>
      <c r="G608" s="24"/>
      <c r="H608" s="71">
        <v>29</v>
      </c>
      <c r="I608" s="24" t="s">
        <v>102</v>
      </c>
      <c r="J608" s="70" t="s">
        <v>103</v>
      </c>
      <c r="K608" s="73" t="s">
        <v>70</v>
      </c>
      <c r="L608" s="70" t="s">
        <v>122</v>
      </c>
      <c r="M608" s="74">
        <v>10627.2</v>
      </c>
      <c r="N608" s="32"/>
      <c r="O608" s="32">
        <f t="shared" si="146"/>
        <v>10627.2</v>
      </c>
      <c r="P608" s="74">
        <v>791.7</v>
      </c>
      <c r="Q608" s="32"/>
      <c r="R608" s="32"/>
      <c r="S608" s="33">
        <f t="shared" si="147"/>
        <v>1859.76</v>
      </c>
      <c r="T608" s="32">
        <f t="shared" si="148"/>
        <v>318.81600000000003</v>
      </c>
      <c r="U608" s="75">
        <f t="shared" si="149"/>
        <v>739.6536000000001</v>
      </c>
      <c r="V608" s="32">
        <f t="shared" si="150"/>
        <v>212.54400000000001</v>
      </c>
      <c r="W608" s="74">
        <v>1700.36</v>
      </c>
      <c r="X608" s="74">
        <v>382.8</v>
      </c>
      <c r="Y608" s="74">
        <v>55.1</v>
      </c>
      <c r="Z608" s="74">
        <v>653.38</v>
      </c>
      <c r="AA608" s="74">
        <v>0</v>
      </c>
      <c r="AB608" s="74">
        <v>0</v>
      </c>
      <c r="AC608" s="74">
        <v>0</v>
      </c>
      <c r="AD608" s="74">
        <v>0</v>
      </c>
      <c r="AE608" s="32">
        <v>0</v>
      </c>
      <c r="AF608" s="32">
        <f t="shared" si="151"/>
        <v>180.66240000000002</v>
      </c>
      <c r="AG608" s="32">
        <f t="shared" si="160"/>
        <v>4675.9679999999998</v>
      </c>
      <c r="AH608" s="32">
        <f t="shared" si="152"/>
        <v>10168.288</v>
      </c>
      <c r="AI608" s="32">
        <f t="shared" si="153"/>
        <v>21183.933333333334</v>
      </c>
      <c r="AJ608" s="32">
        <v>5313.6</v>
      </c>
      <c r="AK608" s="32">
        <f t="shared" si="154"/>
        <v>5313.6</v>
      </c>
      <c r="AL608" s="32">
        <v>876.2</v>
      </c>
      <c r="AM608" s="32">
        <f t="shared" si="155"/>
        <v>1271.0360000000001</v>
      </c>
      <c r="AN608" s="32">
        <f t="shared" si="156"/>
        <v>2118.3933333333334</v>
      </c>
      <c r="AO608" s="32">
        <f t="shared" si="157"/>
        <v>6355.18</v>
      </c>
      <c r="AP608" s="32">
        <f t="shared" si="158"/>
        <v>3813.1080000000002</v>
      </c>
      <c r="AQ608" s="32">
        <v>3580.6</v>
      </c>
      <c r="AR608" s="32"/>
      <c r="AS608" s="74"/>
      <c r="AT608" s="32"/>
      <c r="AU608" s="32"/>
      <c r="AV608" s="32"/>
      <c r="AW608" s="32"/>
      <c r="AX608" s="32"/>
      <c r="AY608" s="76">
        <f t="shared" si="159"/>
        <v>274933.61866666668</v>
      </c>
      <c r="AZ608" s="78"/>
      <c r="BA608" s="7"/>
      <c r="BB608" s="7"/>
    </row>
    <row r="609" spans="1:54" s="59" customFormat="1" x14ac:dyDescent="0.2">
      <c r="A609" s="24">
        <f t="shared" si="161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72">
        <v>40770</v>
      </c>
      <c r="G609" s="24"/>
      <c r="H609" s="71">
        <v>32</v>
      </c>
      <c r="I609" s="24" t="s">
        <v>102</v>
      </c>
      <c r="J609" s="70" t="s">
        <v>103</v>
      </c>
      <c r="K609" s="73" t="s">
        <v>70</v>
      </c>
      <c r="L609" s="70" t="s">
        <v>122</v>
      </c>
      <c r="M609" s="74">
        <v>11726.4</v>
      </c>
      <c r="N609" s="32"/>
      <c r="O609" s="32">
        <f t="shared" si="146"/>
        <v>11726.4</v>
      </c>
      <c r="P609" s="74">
        <v>873.6</v>
      </c>
      <c r="Q609" s="32"/>
      <c r="R609" s="32"/>
      <c r="S609" s="33">
        <f t="shared" si="147"/>
        <v>2052.12</v>
      </c>
      <c r="T609" s="32">
        <f t="shared" si="148"/>
        <v>351.79199999999997</v>
      </c>
      <c r="U609" s="75">
        <f t="shared" si="149"/>
        <v>816.15719999999988</v>
      </c>
      <c r="V609" s="32">
        <f t="shared" si="150"/>
        <v>234.52799999999999</v>
      </c>
      <c r="W609" s="74">
        <v>1876.22</v>
      </c>
      <c r="X609" s="74">
        <v>422.4</v>
      </c>
      <c r="Y609" s="74">
        <v>60.8</v>
      </c>
      <c r="Z609" s="74">
        <v>720.96</v>
      </c>
      <c r="AA609" s="74">
        <v>0</v>
      </c>
      <c r="AB609" s="74">
        <v>0</v>
      </c>
      <c r="AC609" s="74">
        <v>0</v>
      </c>
      <c r="AD609" s="74">
        <v>0</v>
      </c>
      <c r="AE609" s="32">
        <v>0</v>
      </c>
      <c r="AF609" s="32">
        <f t="shared" si="151"/>
        <v>199.34880000000001</v>
      </c>
      <c r="AG609" s="32">
        <f t="shared" si="160"/>
        <v>5159.616</v>
      </c>
      <c r="AH609" s="32">
        <f t="shared" si="152"/>
        <v>11220.016</v>
      </c>
      <c r="AI609" s="32">
        <f t="shared" si="153"/>
        <v>23375.033333333333</v>
      </c>
      <c r="AJ609" s="32">
        <v>5863.2</v>
      </c>
      <c r="AK609" s="32">
        <f t="shared" si="154"/>
        <v>5863.2</v>
      </c>
      <c r="AL609" s="32">
        <v>876.2</v>
      </c>
      <c r="AM609" s="32">
        <f t="shared" si="155"/>
        <v>1402.502</v>
      </c>
      <c r="AN609" s="32">
        <f t="shared" si="156"/>
        <v>2337.5033333333331</v>
      </c>
      <c r="AO609" s="32">
        <f t="shared" si="157"/>
        <v>7012.5099999999993</v>
      </c>
      <c r="AP609" s="32">
        <f t="shared" si="158"/>
        <v>4207.5059999999994</v>
      </c>
      <c r="AQ609" s="32">
        <v>3580.6</v>
      </c>
      <c r="AR609" s="32"/>
      <c r="AS609" s="74"/>
      <c r="AT609" s="32"/>
      <c r="AU609" s="32"/>
      <c r="AV609" s="32"/>
      <c r="AW609" s="32"/>
      <c r="AX609" s="32"/>
      <c r="AY609" s="76">
        <f t="shared" si="159"/>
        <v>302909.79866666661</v>
      </c>
      <c r="AZ609" s="78"/>
      <c r="BA609" s="7"/>
      <c r="BB609" s="7"/>
    </row>
    <row r="610" spans="1:54" s="59" customFormat="1" x14ac:dyDescent="0.2">
      <c r="A610" s="24">
        <f t="shared" si="161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72">
        <v>40770</v>
      </c>
      <c r="G610" s="24"/>
      <c r="H610" s="71">
        <v>40</v>
      </c>
      <c r="I610" s="24" t="s">
        <v>102</v>
      </c>
      <c r="J610" s="70" t="s">
        <v>103</v>
      </c>
      <c r="K610" s="73" t="s">
        <v>70</v>
      </c>
      <c r="L610" s="70" t="s">
        <v>122</v>
      </c>
      <c r="M610" s="74">
        <v>14658</v>
      </c>
      <c r="N610" s="32"/>
      <c r="O610" s="32">
        <f t="shared" si="146"/>
        <v>14658</v>
      </c>
      <c r="P610" s="74">
        <v>1092</v>
      </c>
      <c r="Q610" s="32"/>
      <c r="R610" s="32"/>
      <c r="S610" s="33">
        <f t="shared" si="147"/>
        <v>2565.1499999999996</v>
      </c>
      <c r="T610" s="32">
        <f t="shared" si="148"/>
        <v>439.74</v>
      </c>
      <c r="U610" s="75">
        <f t="shared" si="149"/>
        <v>1020.1967999999999</v>
      </c>
      <c r="V610" s="32">
        <f t="shared" si="150"/>
        <v>293.16000000000003</v>
      </c>
      <c r="W610" s="74">
        <v>2345.2800000000002</v>
      </c>
      <c r="X610" s="74">
        <v>528</v>
      </c>
      <c r="Y610" s="74">
        <v>76</v>
      </c>
      <c r="Z610" s="74">
        <v>901.2</v>
      </c>
      <c r="AA610" s="74">
        <v>0</v>
      </c>
      <c r="AB610" s="74">
        <v>0</v>
      </c>
      <c r="AC610" s="74">
        <v>0</v>
      </c>
      <c r="AD610" s="74">
        <v>0</v>
      </c>
      <c r="AE610" s="32">
        <v>0</v>
      </c>
      <c r="AF610" s="32">
        <f t="shared" si="151"/>
        <v>249.18600000000001</v>
      </c>
      <c r="AG610" s="32">
        <f t="shared" si="160"/>
        <v>6449.52</v>
      </c>
      <c r="AH610" s="32">
        <f t="shared" si="152"/>
        <v>14025.023999999999</v>
      </c>
      <c r="AI610" s="32">
        <f t="shared" si="153"/>
        <v>29218.799999999999</v>
      </c>
      <c r="AJ610" s="32">
        <v>7329</v>
      </c>
      <c r="AK610" s="32">
        <f t="shared" si="154"/>
        <v>7329</v>
      </c>
      <c r="AL610" s="32">
        <v>876.2</v>
      </c>
      <c r="AM610" s="32">
        <f t="shared" si="155"/>
        <v>1753.1279999999999</v>
      </c>
      <c r="AN610" s="32">
        <f t="shared" si="156"/>
        <v>2921.88</v>
      </c>
      <c r="AO610" s="32">
        <f t="shared" si="157"/>
        <v>8765.64</v>
      </c>
      <c r="AP610" s="32">
        <f t="shared" si="158"/>
        <v>5259.384</v>
      </c>
      <c r="AQ610" s="32">
        <v>6139.45</v>
      </c>
      <c r="AR610" s="32"/>
      <c r="AS610" s="74"/>
      <c r="AT610" s="32"/>
      <c r="AU610" s="32"/>
      <c r="AV610" s="32"/>
      <c r="AW610" s="32"/>
      <c r="AX610" s="32"/>
      <c r="AY610" s="76">
        <f t="shared" si="159"/>
        <v>380081.97960000008</v>
      </c>
      <c r="AZ610" s="78"/>
      <c r="BA610" s="7"/>
      <c r="BB610" s="7"/>
    </row>
    <row r="611" spans="1:54" s="59" customFormat="1" x14ac:dyDescent="0.2">
      <c r="A611" s="24">
        <f t="shared" si="161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72">
        <v>40770</v>
      </c>
      <c r="G611" s="24"/>
      <c r="H611" s="71">
        <v>20</v>
      </c>
      <c r="I611" s="24" t="s">
        <v>102</v>
      </c>
      <c r="J611" s="70" t="s">
        <v>103</v>
      </c>
      <c r="K611" s="73" t="s">
        <v>70</v>
      </c>
      <c r="L611" s="70" t="s">
        <v>122</v>
      </c>
      <c r="M611" s="74">
        <v>7329</v>
      </c>
      <c r="N611" s="32"/>
      <c r="O611" s="32">
        <f t="shared" ref="O611" si="163">M611+N611</f>
        <v>7329</v>
      </c>
      <c r="P611" s="74">
        <v>546</v>
      </c>
      <c r="Q611" s="32"/>
      <c r="R611" s="32"/>
      <c r="S611" s="33">
        <f t="shared" si="147"/>
        <v>1282.5749999999998</v>
      </c>
      <c r="T611" s="32">
        <f t="shared" si="148"/>
        <v>219.87</v>
      </c>
      <c r="U611" s="75">
        <f t="shared" si="149"/>
        <v>510.09839999999997</v>
      </c>
      <c r="V611" s="32">
        <f t="shared" si="150"/>
        <v>146.58000000000001</v>
      </c>
      <c r="W611" s="74">
        <v>1172.6400000000001</v>
      </c>
      <c r="X611" s="74">
        <v>264</v>
      </c>
      <c r="Y611" s="74">
        <v>38</v>
      </c>
      <c r="Z611" s="74">
        <v>450.6</v>
      </c>
      <c r="AA611" s="74">
        <v>0</v>
      </c>
      <c r="AB611" s="74">
        <v>0</v>
      </c>
      <c r="AC611" s="74">
        <v>0</v>
      </c>
      <c r="AD611" s="74">
        <v>0</v>
      </c>
      <c r="AE611" s="32">
        <v>0</v>
      </c>
      <c r="AF611" s="32">
        <f t="shared" si="151"/>
        <v>124.593</v>
      </c>
      <c r="AG611" s="32">
        <f t="shared" si="160"/>
        <v>3224.76</v>
      </c>
      <c r="AH611" s="32">
        <f t="shared" si="152"/>
        <v>7012.5119999999997</v>
      </c>
      <c r="AI611" s="32">
        <f t="shared" si="153"/>
        <v>14609.4</v>
      </c>
      <c r="AJ611" s="32">
        <v>3664.5</v>
      </c>
      <c r="AK611" s="32">
        <f t="shared" si="154"/>
        <v>3664.5</v>
      </c>
      <c r="AL611" s="32">
        <v>876.2</v>
      </c>
      <c r="AM611" s="32">
        <f t="shared" si="155"/>
        <v>876.56399999999996</v>
      </c>
      <c r="AN611" s="32">
        <f t="shared" si="156"/>
        <v>1460.94</v>
      </c>
      <c r="AO611" s="32">
        <f t="shared" si="157"/>
        <v>4382.82</v>
      </c>
      <c r="AP611" s="32">
        <f t="shared" si="158"/>
        <v>2629.692</v>
      </c>
      <c r="AQ611" s="32">
        <v>3580.6</v>
      </c>
      <c r="AR611" s="32"/>
      <c r="AS611" s="74"/>
      <c r="AT611" s="32"/>
      <c r="AU611" s="32"/>
      <c r="AV611" s="32"/>
      <c r="AW611" s="32"/>
      <c r="AX611" s="32"/>
      <c r="AY611" s="76">
        <f t="shared" si="159"/>
        <v>190989.96480000002</v>
      </c>
      <c r="AZ611" s="78"/>
      <c r="BA611" s="7"/>
      <c r="BB611" s="7"/>
    </row>
    <row r="612" spans="1:54" s="59" customFormat="1" x14ac:dyDescent="0.2">
      <c r="A612" s="24">
        <f t="shared" si="161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72">
        <v>40770</v>
      </c>
      <c r="G612" s="24"/>
      <c r="H612" s="71">
        <v>37</v>
      </c>
      <c r="I612" s="24" t="s">
        <v>102</v>
      </c>
      <c r="J612" s="70" t="s">
        <v>103</v>
      </c>
      <c r="K612" s="73" t="s">
        <v>70</v>
      </c>
      <c r="L612" s="70" t="s">
        <v>122</v>
      </c>
      <c r="M612" s="74">
        <v>13558.8</v>
      </c>
      <c r="N612" s="32"/>
      <c r="O612" s="32">
        <f t="shared" ref="O612" si="164">M612+N612</f>
        <v>13558.8</v>
      </c>
      <c r="P612" s="74">
        <v>1010.1</v>
      </c>
      <c r="Q612" s="32"/>
      <c r="R612" s="32"/>
      <c r="S612" s="33">
        <f t="shared" si="147"/>
        <v>2372.7899999999995</v>
      </c>
      <c r="T612" s="32">
        <f t="shared" si="148"/>
        <v>406.76399999999995</v>
      </c>
      <c r="U612" s="75">
        <f t="shared" si="149"/>
        <v>943.69199999999989</v>
      </c>
      <c r="V612" s="32">
        <f t="shared" si="150"/>
        <v>271.17599999999999</v>
      </c>
      <c r="W612" s="74">
        <v>2169.4</v>
      </c>
      <c r="X612" s="74">
        <v>488.4</v>
      </c>
      <c r="Y612" s="74">
        <v>70.3</v>
      </c>
      <c r="Z612" s="74">
        <v>833.62</v>
      </c>
      <c r="AA612" s="74">
        <v>0</v>
      </c>
      <c r="AB612" s="74">
        <v>0</v>
      </c>
      <c r="AC612" s="74">
        <v>0</v>
      </c>
      <c r="AD612" s="74">
        <v>0</v>
      </c>
      <c r="AE612" s="32">
        <v>0</v>
      </c>
      <c r="AF612" s="32">
        <f t="shared" si="151"/>
        <v>230.49960000000002</v>
      </c>
      <c r="AG612" s="32">
        <f t="shared" si="160"/>
        <v>5965.8719999999994</v>
      </c>
      <c r="AH612" s="32">
        <f t="shared" si="152"/>
        <v>12973.279999999999</v>
      </c>
      <c r="AI612" s="32">
        <f t="shared" si="153"/>
        <v>27027.666666666664</v>
      </c>
      <c r="AJ612" s="32">
        <v>6779.4</v>
      </c>
      <c r="AK612" s="32">
        <f t="shared" si="154"/>
        <v>6779.4</v>
      </c>
      <c r="AL612" s="32">
        <v>876.2</v>
      </c>
      <c r="AM612" s="32">
        <f t="shared" si="155"/>
        <v>1621.6599999999999</v>
      </c>
      <c r="AN612" s="32">
        <f t="shared" si="156"/>
        <v>2702.7666666666664</v>
      </c>
      <c r="AO612" s="32">
        <f t="shared" si="157"/>
        <v>8108.2999999999993</v>
      </c>
      <c r="AP612" s="32">
        <f t="shared" si="158"/>
        <v>4864.9799999999996</v>
      </c>
      <c r="AQ612" s="32">
        <v>3580.6</v>
      </c>
      <c r="AR612" s="32"/>
      <c r="AS612" s="74"/>
      <c r="AT612" s="32"/>
      <c r="AU612" s="32"/>
      <c r="AV612" s="32"/>
      <c r="AW612" s="32"/>
      <c r="AX612" s="32"/>
      <c r="AY612" s="76">
        <f t="shared" si="159"/>
        <v>349546.62453333329</v>
      </c>
      <c r="AZ612" s="78"/>
      <c r="BA612" s="7"/>
      <c r="BB612" s="7"/>
    </row>
    <row r="613" spans="1:54" s="59" customFormat="1" x14ac:dyDescent="0.2">
      <c r="A613" s="24">
        <f t="shared" si="161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72">
        <v>40770</v>
      </c>
      <c r="G613" s="24"/>
      <c r="H613" s="71">
        <v>40</v>
      </c>
      <c r="I613" s="24" t="s">
        <v>102</v>
      </c>
      <c r="J613" s="70" t="s">
        <v>103</v>
      </c>
      <c r="K613" s="73" t="s">
        <v>70</v>
      </c>
      <c r="L613" s="70" t="s">
        <v>122</v>
      </c>
      <c r="M613" s="74">
        <v>14658</v>
      </c>
      <c r="N613" s="32"/>
      <c r="O613" s="32">
        <f t="shared" ref="O613" si="165">M613+N613</f>
        <v>14658</v>
      </c>
      <c r="P613" s="74">
        <v>1092</v>
      </c>
      <c r="Q613" s="32"/>
      <c r="R613" s="32"/>
      <c r="S613" s="33">
        <f t="shared" si="147"/>
        <v>2565.1499999999996</v>
      </c>
      <c r="T613" s="32">
        <f t="shared" si="148"/>
        <v>439.74</v>
      </c>
      <c r="U613" s="75">
        <f t="shared" si="149"/>
        <v>1020.1967999999999</v>
      </c>
      <c r="V613" s="32">
        <f t="shared" si="150"/>
        <v>293.16000000000003</v>
      </c>
      <c r="W613" s="74">
        <v>2345.2800000000002</v>
      </c>
      <c r="X613" s="74">
        <v>528</v>
      </c>
      <c r="Y613" s="74">
        <v>76</v>
      </c>
      <c r="Z613" s="74">
        <v>901.2</v>
      </c>
      <c r="AA613" s="74">
        <v>0</v>
      </c>
      <c r="AB613" s="74">
        <v>0</v>
      </c>
      <c r="AC613" s="74">
        <v>0</v>
      </c>
      <c r="AD613" s="74">
        <v>0</v>
      </c>
      <c r="AE613" s="32">
        <v>0</v>
      </c>
      <c r="AF613" s="32">
        <f t="shared" si="151"/>
        <v>249.18600000000001</v>
      </c>
      <c r="AG613" s="32">
        <f t="shared" si="160"/>
        <v>6449.52</v>
      </c>
      <c r="AH613" s="32">
        <f t="shared" si="152"/>
        <v>14025.023999999999</v>
      </c>
      <c r="AI613" s="32">
        <f t="shared" si="153"/>
        <v>29218.799999999999</v>
      </c>
      <c r="AJ613" s="32">
        <v>7329</v>
      </c>
      <c r="AK613" s="32">
        <f t="shared" si="154"/>
        <v>7329</v>
      </c>
      <c r="AL613" s="32">
        <v>876.2</v>
      </c>
      <c r="AM613" s="32">
        <f t="shared" si="155"/>
        <v>1753.1279999999999</v>
      </c>
      <c r="AN613" s="32">
        <f t="shared" si="156"/>
        <v>2921.88</v>
      </c>
      <c r="AO613" s="32">
        <f t="shared" si="157"/>
        <v>8765.64</v>
      </c>
      <c r="AP613" s="32">
        <f t="shared" si="158"/>
        <v>5259.384</v>
      </c>
      <c r="AQ613" s="32">
        <v>6139.45</v>
      </c>
      <c r="AR613" s="32"/>
      <c r="AS613" s="74"/>
      <c r="AT613" s="32"/>
      <c r="AU613" s="32"/>
      <c r="AV613" s="32"/>
      <c r="AW613" s="32"/>
      <c r="AX613" s="32"/>
      <c r="AY613" s="76">
        <f t="shared" si="159"/>
        <v>380081.97960000008</v>
      </c>
      <c r="AZ613" s="78"/>
      <c r="BA613" s="7"/>
      <c r="BB613" s="7"/>
    </row>
    <row r="614" spans="1:54" s="59" customFormat="1" x14ac:dyDescent="0.2">
      <c r="A614" s="24">
        <f t="shared" si="161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72">
        <v>40770</v>
      </c>
      <c r="G614" s="24"/>
      <c r="H614" s="71">
        <v>26</v>
      </c>
      <c r="I614" s="24" t="s">
        <v>102</v>
      </c>
      <c r="J614" s="70" t="s">
        <v>103</v>
      </c>
      <c r="K614" s="73" t="s">
        <v>70</v>
      </c>
      <c r="L614" s="70" t="s">
        <v>122</v>
      </c>
      <c r="M614" s="74">
        <v>9527.6999999999989</v>
      </c>
      <c r="N614" s="32"/>
      <c r="O614" s="32">
        <f t="shared" si="146"/>
        <v>9527.6999999999989</v>
      </c>
      <c r="P614" s="74">
        <v>709.8</v>
      </c>
      <c r="Q614" s="32"/>
      <c r="R614" s="32"/>
      <c r="S614" s="33">
        <f t="shared" si="147"/>
        <v>1667.3474999999996</v>
      </c>
      <c r="T614" s="32">
        <f t="shared" si="148"/>
        <v>285.83099999999996</v>
      </c>
      <c r="U614" s="75">
        <f t="shared" si="149"/>
        <v>663.12839999999994</v>
      </c>
      <c r="V614" s="32">
        <f t="shared" si="150"/>
        <v>190.55399999999997</v>
      </c>
      <c r="W614" s="74">
        <v>1524.44</v>
      </c>
      <c r="X614" s="74">
        <v>343.2</v>
      </c>
      <c r="Y614" s="74">
        <v>49.4</v>
      </c>
      <c r="Z614" s="74">
        <v>585.78</v>
      </c>
      <c r="AA614" s="74">
        <v>0</v>
      </c>
      <c r="AB614" s="74">
        <v>0</v>
      </c>
      <c r="AC614" s="74">
        <v>0</v>
      </c>
      <c r="AD614" s="74">
        <v>1534</v>
      </c>
      <c r="AE614" s="32">
        <v>0</v>
      </c>
      <c r="AF614" s="32">
        <f t="shared" si="151"/>
        <v>161.9709</v>
      </c>
      <c r="AG614" s="32">
        <f t="shared" si="160"/>
        <v>4192.1879999999992</v>
      </c>
      <c r="AH614" s="32">
        <f t="shared" si="152"/>
        <v>9116.2720000000008</v>
      </c>
      <c r="AI614" s="32">
        <f t="shared" si="153"/>
        <v>18992.233333333334</v>
      </c>
      <c r="AJ614" s="32">
        <v>4763.8500000000004</v>
      </c>
      <c r="AK614" s="32">
        <f t="shared" si="154"/>
        <v>4763.8499999999995</v>
      </c>
      <c r="AL614" s="32">
        <v>876.2</v>
      </c>
      <c r="AM614" s="32">
        <f t="shared" si="155"/>
        <v>1139.5340000000001</v>
      </c>
      <c r="AN614" s="32">
        <f t="shared" si="156"/>
        <v>1899.2233333333334</v>
      </c>
      <c r="AO614" s="32">
        <f t="shared" si="157"/>
        <v>5697.67</v>
      </c>
      <c r="AP614" s="32">
        <f t="shared" si="158"/>
        <v>3418.6020000000003</v>
      </c>
      <c r="AQ614" s="32">
        <v>3580.6</v>
      </c>
      <c r="AR614" s="32"/>
      <c r="AS614" s="74"/>
      <c r="AT614" s="32"/>
      <c r="AU614" s="32"/>
      <c r="AV614" s="32"/>
      <c r="AW614" s="32"/>
      <c r="AX614" s="32"/>
      <c r="AY614" s="76">
        <f t="shared" si="159"/>
        <v>265358.04426666663</v>
      </c>
      <c r="AZ614" s="78"/>
      <c r="BA614" s="7"/>
      <c r="BB614" s="7"/>
    </row>
    <row r="615" spans="1:54" s="59" customFormat="1" x14ac:dyDescent="0.2">
      <c r="A615" s="24">
        <f t="shared" si="161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72">
        <v>40770</v>
      </c>
      <c r="G615" s="24"/>
      <c r="H615" s="71">
        <v>39</v>
      </c>
      <c r="I615" s="24" t="s">
        <v>102</v>
      </c>
      <c r="J615" s="70" t="s">
        <v>103</v>
      </c>
      <c r="K615" s="73" t="s">
        <v>70</v>
      </c>
      <c r="L615" s="70" t="s">
        <v>122</v>
      </c>
      <c r="M615" s="74">
        <v>14291.7</v>
      </c>
      <c r="N615" s="32"/>
      <c r="O615" s="32">
        <f t="shared" si="146"/>
        <v>14291.7</v>
      </c>
      <c r="P615" s="74">
        <v>1064.7</v>
      </c>
      <c r="Q615" s="32"/>
      <c r="R615" s="32"/>
      <c r="S615" s="33">
        <f t="shared" si="147"/>
        <v>2501.0475000000001</v>
      </c>
      <c r="T615" s="32">
        <f t="shared" si="148"/>
        <v>428.75100000000003</v>
      </c>
      <c r="U615" s="75">
        <f t="shared" si="149"/>
        <v>994.70280000000002</v>
      </c>
      <c r="V615" s="32">
        <f t="shared" si="150"/>
        <v>285.834</v>
      </c>
      <c r="W615" s="74">
        <v>2286.6799999999998</v>
      </c>
      <c r="X615" s="74">
        <v>514.79999999999995</v>
      </c>
      <c r="Y615" s="74">
        <v>74.099999999999994</v>
      </c>
      <c r="Z615" s="74">
        <v>878.68</v>
      </c>
      <c r="AA615" s="74">
        <v>0</v>
      </c>
      <c r="AB615" s="74">
        <v>0</v>
      </c>
      <c r="AC615" s="74">
        <v>0</v>
      </c>
      <c r="AD615" s="74">
        <v>0</v>
      </c>
      <c r="AE615" s="32">
        <v>0</v>
      </c>
      <c r="AF615" s="32">
        <f t="shared" si="151"/>
        <v>242.95890000000003</v>
      </c>
      <c r="AG615" s="32">
        <f t="shared" si="160"/>
        <v>6288.348</v>
      </c>
      <c r="AH615" s="32">
        <f t="shared" si="152"/>
        <v>13674.543999999998</v>
      </c>
      <c r="AI615" s="32">
        <f t="shared" si="153"/>
        <v>28488.633333333331</v>
      </c>
      <c r="AJ615" s="32">
        <v>7145.85</v>
      </c>
      <c r="AK615" s="32">
        <f t="shared" si="154"/>
        <v>7145.85</v>
      </c>
      <c r="AL615" s="32">
        <v>876.2</v>
      </c>
      <c r="AM615" s="32">
        <f t="shared" si="155"/>
        <v>1709.3179999999998</v>
      </c>
      <c r="AN615" s="32">
        <f t="shared" si="156"/>
        <v>2848.8633333333332</v>
      </c>
      <c r="AO615" s="32">
        <f t="shared" si="157"/>
        <v>8546.59</v>
      </c>
      <c r="AP615" s="32">
        <f t="shared" si="158"/>
        <v>5127.9539999999997</v>
      </c>
      <c r="AQ615" s="32">
        <v>3580.6</v>
      </c>
      <c r="AR615" s="32"/>
      <c r="AS615" s="74"/>
      <c r="AT615" s="32"/>
      <c r="AU615" s="32"/>
      <c r="AV615" s="32"/>
      <c r="AW615" s="32"/>
      <c r="AX615" s="32"/>
      <c r="AY615" s="76">
        <f t="shared" si="159"/>
        <v>368200.20106666663</v>
      </c>
      <c r="AZ615" s="78"/>
      <c r="BA615" s="7"/>
      <c r="BB615" s="7"/>
    </row>
    <row r="616" spans="1:54" s="59" customFormat="1" x14ac:dyDescent="0.2">
      <c r="A616" s="24">
        <f t="shared" si="161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72">
        <v>40770</v>
      </c>
      <c r="G616" s="24"/>
      <c r="H616" s="71">
        <v>23</v>
      </c>
      <c r="I616" s="24" t="s">
        <v>102</v>
      </c>
      <c r="J616" s="70" t="s">
        <v>103</v>
      </c>
      <c r="K616" s="73" t="s">
        <v>70</v>
      </c>
      <c r="L616" s="70" t="s">
        <v>122</v>
      </c>
      <c r="M616" s="74">
        <v>8428.5</v>
      </c>
      <c r="N616" s="32"/>
      <c r="O616" s="32">
        <f t="shared" si="146"/>
        <v>8428.5</v>
      </c>
      <c r="P616" s="74">
        <v>627.9</v>
      </c>
      <c r="Q616" s="32"/>
      <c r="R616" s="32"/>
      <c r="S616" s="33">
        <f t="shared" si="147"/>
        <v>1474.9875</v>
      </c>
      <c r="T616" s="32">
        <f t="shared" si="148"/>
        <v>252.85499999999999</v>
      </c>
      <c r="U616" s="75">
        <f t="shared" si="149"/>
        <v>586.6235999999999</v>
      </c>
      <c r="V616" s="32">
        <f t="shared" si="150"/>
        <v>168.57</v>
      </c>
      <c r="W616" s="74">
        <v>1348.56</v>
      </c>
      <c r="X616" s="74">
        <v>303.60000000000002</v>
      </c>
      <c r="Y616" s="74">
        <v>43.7</v>
      </c>
      <c r="Z616" s="74">
        <v>518.20000000000005</v>
      </c>
      <c r="AA616" s="74">
        <v>0</v>
      </c>
      <c r="AB616" s="74">
        <v>0</v>
      </c>
      <c r="AC616" s="74">
        <v>0</v>
      </c>
      <c r="AD616" s="74">
        <v>0</v>
      </c>
      <c r="AE616" s="32">
        <v>0</v>
      </c>
      <c r="AF616" s="32">
        <f t="shared" si="151"/>
        <v>143.28450000000001</v>
      </c>
      <c r="AG616" s="32">
        <f t="shared" si="160"/>
        <v>3708.54</v>
      </c>
      <c r="AH616" s="32">
        <f t="shared" si="152"/>
        <v>8064.5280000000002</v>
      </c>
      <c r="AI616" s="32">
        <f t="shared" si="153"/>
        <v>16801.099999999999</v>
      </c>
      <c r="AJ616" s="32">
        <v>4214.25</v>
      </c>
      <c r="AK616" s="32">
        <f t="shared" si="154"/>
        <v>4214.25</v>
      </c>
      <c r="AL616" s="32">
        <v>876.2</v>
      </c>
      <c r="AM616" s="32">
        <f t="shared" si="155"/>
        <v>1008.066</v>
      </c>
      <c r="AN616" s="32">
        <f t="shared" si="156"/>
        <v>1680.11</v>
      </c>
      <c r="AO616" s="32">
        <f t="shared" si="157"/>
        <v>5040.33</v>
      </c>
      <c r="AP616" s="32">
        <f t="shared" si="158"/>
        <v>3024.1979999999999</v>
      </c>
      <c r="AQ616" s="32">
        <v>3580.6</v>
      </c>
      <c r="AR616" s="32"/>
      <c r="AS616" s="74"/>
      <c r="AT616" s="32"/>
      <c r="AU616" s="32"/>
      <c r="AV616" s="32"/>
      <c r="AW616" s="32"/>
      <c r="AX616" s="32"/>
      <c r="AY616" s="76">
        <f t="shared" si="159"/>
        <v>218973.5392</v>
      </c>
      <c r="AZ616" s="78"/>
      <c r="BA616" s="7"/>
      <c r="BB616" s="7"/>
    </row>
    <row r="617" spans="1:54" s="59" customFormat="1" x14ac:dyDescent="0.2">
      <c r="A617" s="24">
        <f t="shared" si="161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72">
        <v>42402</v>
      </c>
      <c r="G617" s="24"/>
      <c r="H617" s="71">
        <v>33</v>
      </c>
      <c r="I617" s="24" t="s">
        <v>102</v>
      </c>
      <c r="J617" s="70" t="s">
        <v>103</v>
      </c>
      <c r="K617" s="73" t="s">
        <v>70</v>
      </c>
      <c r="L617" s="70" t="s">
        <v>122</v>
      </c>
      <c r="M617" s="74">
        <v>12093</v>
      </c>
      <c r="N617" s="32"/>
      <c r="O617" s="32">
        <f t="shared" ref="O617" si="166">M617+N617</f>
        <v>12093</v>
      </c>
      <c r="P617" s="74">
        <v>900.9</v>
      </c>
      <c r="Q617" s="32"/>
      <c r="R617" s="32"/>
      <c r="S617" s="33">
        <f t="shared" si="147"/>
        <v>2116.2750000000001</v>
      </c>
      <c r="T617" s="32">
        <f t="shared" si="148"/>
        <v>362.78999999999996</v>
      </c>
      <c r="U617" s="75">
        <f t="shared" si="149"/>
        <v>725.57999999999993</v>
      </c>
      <c r="V617" s="32">
        <f t="shared" si="150"/>
        <v>241.86</v>
      </c>
      <c r="W617" s="74">
        <v>0</v>
      </c>
      <c r="X617" s="74">
        <v>435.6</v>
      </c>
      <c r="Y617" s="74">
        <v>62.7</v>
      </c>
      <c r="Z617" s="74">
        <v>743.5</v>
      </c>
      <c r="AA617" s="74">
        <v>0</v>
      </c>
      <c r="AB617" s="74">
        <v>0</v>
      </c>
      <c r="AC617" s="74">
        <v>0</v>
      </c>
      <c r="AD617" s="74">
        <v>0</v>
      </c>
      <c r="AE617" s="32">
        <v>0</v>
      </c>
      <c r="AF617" s="32">
        <f t="shared" si="151"/>
        <v>205.58100000000002</v>
      </c>
      <c r="AG617" s="32">
        <f t="shared" si="160"/>
        <v>5320.92</v>
      </c>
      <c r="AH617" s="32">
        <f t="shared" si="152"/>
        <v>10022.880000000001</v>
      </c>
      <c r="AI617" s="32">
        <f t="shared" si="153"/>
        <v>20881</v>
      </c>
      <c r="AJ617" s="32">
        <v>6046.5</v>
      </c>
      <c r="AK617" s="32">
        <f t="shared" si="154"/>
        <v>6046.5</v>
      </c>
      <c r="AL617" s="32">
        <v>876.2</v>
      </c>
      <c r="AM617" s="32">
        <f t="shared" si="155"/>
        <v>1252.8600000000001</v>
      </c>
      <c r="AN617" s="32">
        <f t="shared" si="156"/>
        <v>2088.1</v>
      </c>
      <c r="AO617" s="32">
        <f t="shared" si="157"/>
        <v>6264.3</v>
      </c>
      <c r="AP617" s="32">
        <f t="shared" si="158"/>
        <v>3758.58</v>
      </c>
      <c r="AQ617" s="32">
        <v>3580.6</v>
      </c>
      <c r="AR617" s="32"/>
      <c r="AS617" s="74"/>
      <c r="AT617" s="32"/>
      <c r="AU617" s="32"/>
      <c r="AV617" s="32"/>
      <c r="AW617" s="32"/>
      <c r="AX617" s="32"/>
      <c r="AY617" s="76">
        <f t="shared" si="159"/>
        <v>280791.87199999997</v>
      </c>
      <c r="AZ617" s="78"/>
      <c r="BA617" s="7"/>
      <c r="BB617" s="7"/>
    </row>
    <row r="618" spans="1:54" s="59" customFormat="1" x14ac:dyDescent="0.2">
      <c r="A618" s="24">
        <f t="shared" si="161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72">
        <v>41880</v>
      </c>
      <c r="G618" s="24"/>
      <c r="H618" s="71">
        <v>30</v>
      </c>
      <c r="I618" s="24" t="s">
        <v>102</v>
      </c>
      <c r="J618" s="70" t="s">
        <v>103</v>
      </c>
      <c r="K618" s="73" t="s">
        <v>70</v>
      </c>
      <c r="L618" s="70" t="s">
        <v>122</v>
      </c>
      <c r="M618" s="74">
        <v>10993.5</v>
      </c>
      <c r="N618" s="32"/>
      <c r="O618" s="32">
        <f t="shared" ref="O618" si="167">M618+N618</f>
        <v>10993.5</v>
      </c>
      <c r="P618" s="74">
        <v>819</v>
      </c>
      <c r="Q618" s="32"/>
      <c r="R618" s="32"/>
      <c r="S618" s="33">
        <f t="shared" si="147"/>
        <v>1923.8625</v>
      </c>
      <c r="T618" s="32">
        <f t="shared" si="148"/>
        <v>329.80500000000001</v>
      </c>
      <c r="U618" s="75">
        <f t="shared" si="149"/>
        <v>725.57159999999999</v>
      </c>
      <c r="V618" s="32">
        <f t="shared" si="150"/>
        <v>219.87</v>
      </c>
      <c r="W618" s="74">
        <v>1099.3599999999999</v>
      </c>
      <c r="X618" s="74">
        <v>396</v>
      </c>
      <c r="Y618" s="74">
        <v>57</v>
      </c>
      <c r="Z618" s="74">
        <v>675.9</v>
      </c>
      <c r="AA618" s="74">
        <v>0</v>
      </c>
      <c r="AB618" s="74">
        <v>0</v>
      </c>
      <c r="AC618" s="74">
        <v>0</v>
      </c>
      <c r="AD618" s="74">
        <v>885</v>
      </c>
      <c r="AE618" s="32">
        <v>0</v>
      </c>
      <c r="AF618" s="32">
        <f t="shared" si="151"/>
        <v>186.88950000000003</v>
      </c>
      <c r="AG618" s="32">
        <f t="shared" si="160"/>
        <v>4837.1400000000003</v>
      </c>
      <c r="AH618" s="32">
        <f t="shared" si="152"/>
        <v>9991.0879999999997</v>
      </c>
      <c r="AI618" s="32">
        <f t="shared" si="153"/>
        <v>20814.766666666666</v>
      </c>
      <c r="AJ618" s="32">
        <v>5496.75</v>
      </c>
      <c r="AK618" s="32">
        <f t="shared" si="154"/>
        <v>5496.75</v>
      </c>
      <c r="AL618" s="32">
        <v>876.2</v>
      </c>
      <c r="AM618" s="32">
        <f t="shared" si="155"/>
        <v>1248.886</v>
      </c>
      <c r="AN618" s="32">
        <f t="shared" si="156"/>
        <v>2081.4766666666669</v>
      </c>
      <c r="AO618" s="32">
        <f t="shared" si="157"/>
        <v>6244.43</v>
      </c>
      <c r="AP618" s="32">
        <f t="shared" si="158"/>
        <v>3746.6580000000004</v>
      </c>
      <c r="AQ618" s="32">
        <v>3580.6</v>
      </c>
      <c r="AR618" s="32"/>
      <c r="AS618" s="74"/>
      <c r="AT618" s="32"/>
      <c r="AU618" s="32"/>
      <c r="AV618" s="32"/>
      <c r="AW618" s="32"/>
      <c r="AX618" s="32"/>
      <c r="AY618" s="76">
        <f t="shared" si="159"/>
        <v>284155.8485333334</v>
      </c>
      <c r="AZ618" s="78"/>
      <c r="BA618" s="7"/>
      <c r="BB618" s="7"/>
    </row>
    <row r="619" spans="1:54" s="59" customFormat="1" x14ac:dyDescent="0.2">
      <c r="A619" s="24">
        <f t="shared" si="161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72">
        <v>41886</v>
      </c>
      <c r="G619" s="24"/>
      <c r="H619" s="71">
        <v>26</v>
      </c>
      <c r="I619" s="24" t="s">
        <v>102</v>
      </c>
      <c r="J619" s="70" t="s">
        <v>103</v>
      </c>
      <c r="K619" s="73" t="s">
        <v>70</v>
      </c>
      <c r="L619" s="70" t="s">
        <v>122</v>
      </c>
      <c r="M619" s="74">
        <v>9527.7000000000007</v>
      </c>
      <c r="N619" s="32"/>
      <c r="O619" s="32">
        <f t="shared" ref="O619" si="168">M619+N619</f>
        <v>9527.7000000000007</v>
      </c>
      <c r="P619" s="74">
        <v>709.8</v>
      </c>
      <c r="Q619" s="32"/>
      <c r="R619" s="32"/>
      <c r="S619" s="33">
        <f t="shared" si="147"/>
        <v>1667.3475000000001</v>
      </c>
      <c r="T619" s="32">
        <f t="shared" si="148"/>
        <v>285.83100000000002</v>
      </c>
      <c r="U619" s="75">
        <f t="shared" si="149"/>
        <v>628.82880000000011</v>
      </c>
      <c r="V619" s="32">
        <f t="shared" si="150"/>
        <v>190.55400000000003</v>
      </c>
      <c r="W619" s="74">
        <v>952.78</v>
      </c>
      <c r="X619" s="74">
        <v>343.2</v>
      </c>
      <c r="Y619" s="74">
        <v>49.4</v>
      </c>
      <c r="Z619" s="74">
        <v>585.78</v>
      </c>
      <c r="AA619" s="74">
        <v>0</v>
      </c>
      <c r="AB619" s="74">
        <v>0</v>
      </c>
      <c r="AC619" s="74">
        <v>0</v>
      </c>
      <c r="AD619" s="74">
        <v>0</v>
      </c>
      <c r="AE619" s="32">
        <v>0</v>
      </c>
      <c r="AF619" s="32">
        <f t="shared" si="151"/>
        <v>161.97090000000003</v>
      </c>
      <c r="AG619" s="32">
        <f t="shared" si="160"/>
        <v>4192.188000000001</v>
      </c>
      <c r="AH619" s="32">
        <f t="shared" si="152"/>
        <v>8658.9440000000013</v>
      </c>
      <c r="AI619" s="32">
        <f t="shared" si="153"/>
        <v>18039.466666666671</v>
      </c>
      <c r="AJ619" s="32">
        <v>4763.8500000000004</v>
      </c>
      <c r="AK619" s="32">
        <f t="shared" si="154"/>
        <v>4763.8500000000004</v>
      </c>
      <c r="AL619" s="32">
        <v>876.2</v>
      </c>
      <c r="AM619" s="32">
        <f t="shared" si="155"/>
        <v>1082.3680000000002</v>
      </c>
      <c r="AN619" s="32">
        <f t="shared" si="156"/>
        <v>1803.9466666666669</v>
      </c>
      <c r="AO619" s="32">
        <f t="shared" si="157"/>
        <v>5411.8400000000011</v>
      </c>
      <c r="AP619" s="32">
        <f t="shared" si="158"/>
        <v>3247.1040000000003</v>
      </c>
      <c r="AQ619" s="32">
        <v>3580.6</v>
      </c>
      <c r="AR619" s="32"/>
      <c r="AS619" s="74"/>
      <c r="AT619" s="32"/>
      <c r="AU619" s="32"/>
      <c r="AV619" s="32"/>
      <c r="AW619" s="32"/>
      <c r="AX619" s="32"/>
      <c r="AY619" s="76">
        <f t="shared" si="159"/>
        <v>237658.66373333335</v>
      </c>
      <c r="AZ619" s="78"/>
      <c r="BA619" s="7"/>
      <c r="BB619" s="7"/>
    </row>
    <row r="620" spans="1:54" s="59" customFormat="1" x14ac:dyDescent="0.2">
      <c r="A620" s="24">
        <f t="shared" si="161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72">
        <v>41869</v>
      </c>
      <c r="G620" s="24"/>
      <c r="H620" s="71">
        <v>32</v>
      </c>
      <c r="I620" s="24" t="s">
        <v>102</v>
      </c>
      <c r="J620" s="70" t="s">
        <v>103</v>
      </c>
      <c r="K620" s="73" t="s">
        <v>70</v>
      </c>
      <c r="L620" s="70" t="s">
        <v>122</v>
      </c>
      <c r="M620" s="74">
        <v>11726.4</v>
      </c>
      <c r="N620" s="32"/>
      <c r="O620" s="32">
        <f t="shared" si="146"/>
        <v>11726.4</v>
      </c>
      <c r="P620" s="74">
        <v>873.6</v>
      </c>
      <c r="Q620" s="32"/>
      <c r="R620" s="32"/>
      <c r="S620" s="33">
        <f t="shared" si="147"/>
        <v>2052.12</v>
      </c>
      <c r="T620" s="32">
        <f t="shared" si="148"/>
        <v>351.79199999999997</v>
      </c>
      <c r="U620" s="75">
        <f t="shared" si="149"/>
        <v>773.94239999999991</v>
      </c>
      <c r="V620" s="32">
        <f t="shared" si="150"/>
        <v>234.52799999999999</v>
      </c>
      <c r="W620" s="74">
        <v>1172.6400000000001</v>
      </c>
      <c r="X620" s="74">
        <v>422.4</v>
      </c>
      <c r="Y620" s="74">
        <v>60.8</v>
      </c>
      <c r="Z620" s="74">
        <v>720.96</v>
      </c>
      <c r="AA620" s="74">
        <v>0</v>
      </c>
      <c r="AB620" s="74">
        <v>0</v>
      </c>
      <c r="AC620" s="74">
        <v>0</v>
      </c>
      <c r="AD620" s="74">
        <v>0</v>
      </c>
      <c r="AE620" s="32">
        <v>0</v>
      </c>
      <c r="AF620" s="32">
        <f t="shared" si="151"/>
        <v>199.34880000000001</v>
      </c>
      <c r="AG620" s="32">
        <f t="shared" si="160"/>
        <v>5159.616</v>
      </c>
      <c r="AH620" s="32">
        <f t="shared" si="152"/>
        <v>10657.151999999998</v>
      </c>
      <c r="AI620" s="32">
        <f t="shared" si="153"/>
        <v>22202.399999999998</v>
      </c>
      <c r="AJ620" s="32">
        <v>5863.2</v>
      </c>
      <c r="AK620" s="32">
        <f t="shared" si="154"/>
        <v>5863.2</v>
      </c>
      <c r="AL620" s="32">
        <v>876.2</v>
      </c>
      <c r="AM620" s="32">
        <f t="shared" si="155"/>
        <v>1332.1439999999998</v>
      </c>
      <c r="AN620" s="32">
        <f t="shared" si="156"/>
        <v>2220.2399999999998</v>
      </c>
      <c r="AO620" s="32">
        <f t="shared" si="157"/>
        <v>6660.7199999999993</v>
      </c>
      <c r="AP620" s="32">
        <f t="shared" si="158"/>
        <v>3996.4319999999993</v>
      </c>
      <c r="AQ620" s="32">
        <v>3580.6</v>
      </c>
      <c r="AR620" s="32"/>
      <c r="AS620" s="74"/>
      <c r="AT620" s="32"/>
      <c r="AU620" s="32"/>
      <c r="AV620" s="32"/>
      <c r="AW620" s="32"/>
      <c r="AX620" s="32"/>
      <c r="AY620" s="76">
        <f t="shared" si="159"/>
        <v>291474.27839999995</v>
      </c>
      <c r="AZ620" s="78"/>
      <c r="BA620" s="7"/>
      <c r="BB620" s="7"/>
    </row>
    <row r="621" spans="1:54" s="59" customFormat="1" x14ac:dyDescent="0.2">
      <c r="A621" s="24">
        <f t="shared" si="161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72">
        <v>41869</v>
      </c>
      <c r="G621" s="24"/>
      <c r="H621" s="71">
        <v>19</v>
      </c>
      <c r="I621" s="24" t="s">
        <v>102</v>
      </c>
      <c r="J621" s="70" t="s">
        <v>103</v>
      </c>
      <c r="K621" s="73" t="s">
        <v>70</v>
      </c>
      <c r="L621" s="70" t="s">
        <v>122</v>
      </c>
      <c r="M621" s="74">
        <v>6962.7</v>
      </c>
      <c r="N621" s="32"/>
      <c r="O621" s="32">
        <f t="shared" si="146"/>
        <v>6962.7</v>
      </c>
      <c r="P621" s="74">
        <v>518.70000000000005</v>
      </c>
      <c r="Q621" s="32"/>
      <c r="R621" s="32"/>
      <c r="S621" s="33">
        <f t="shared" si="147"/>
        <v>1218.4724999999999</v>
      </c>
      <c r="T621" s="32">
        <f t="shared" si="148"/>
        <v>208.881</v>
      </c>
      <c r="U621" s="75">
        <f t="shared" si="149"/>
        <v>459.53879999999998</v>
      </c>
      <c r="V621" s="32">
        <f t="shared" si="150"/>
        <v>139.25399999999999</v>
      </c>
      <c r="W621" s="74">
        <v>696.28</v>
      </c>
      <c r="X621" s="74">
        <v>250.8</v>
      </c>
      <c r="Y621" s="74">
        <v>36.1</v>
      </c>
      <c r="Z621" s="74">
        <v>428.08</v>
      </c>
      <c r="AA621" s="74">
        <v>0</v>
      </c>
      <c r="AB621" s="74">
        <v>0</v>
      </c>
      <c r="AC621" s="74">
        <v>0</v>
      </c>
      <c r="AD621" s="74">
        <v>0</v>
      </c>
      <c r="AE621" s="32">
        <v>0</v>
      </c>
      <c r="AF621" s="32">
        <f t="shared" si="151"/>
        <v>118.36590000000001</v>
      </c>
      <c r="AG621" s="32">
        <f t="shared" si="160"/>
        <v>3063.5879999999997</v>
      </c>
      <c r="AH621" s="32">
        <f t="shared" si="152"/>
        <v>6327.8240000000005</v>
      </c>
      <c r="AI621" s="32">
        <f t="shared" si="153"/>
        <v>13182.966666666667</v>
      </c>
      <c r="AJ621" s="32">
        <v>3481.35</v>
      </c>
      <c r="AK621" s="32">
        <f t="shared" si="154"/>
        <v>3481.35</v>
      </c>
      <c r="AL621" s="32">
        <v>876.2</v>
      </c>
      <c r="AM621" s="32">
        <f t="shared" si="155"/>
        <v>790.97800000000007</v>
      </c>
      <c r="AN621" s="32">
        <f t="shared" si="156"/>
        <v>1318.2966666666666</v>
      </c>
      <c r="AO621" s="32">
        <f t="shared" si="157"/>
        <v>3954.89</v>
      </c>
      <c r="AP621" s="32">
        <f t="shared" si="158"/>
        <v>2372.9340000000002</v>
      </c>
      <c r="AQ621" s="32">
        <v>2614.85</v>
      </c>
      <c r="AR621" s="32"/>
      <c r="AS621" s="74"/>
      <c r="AT621" s="32"/>
      <c r="AU621" s="32"/>
      <c r="AV621" s="32"/>
      <c r="AW621" s="32"/>
      <c r="AX621" s="32"/>
      <c r="AY621" s="76">
        <f t="shared" si="159"/>
        <v>173911.29373333335</v>
      </c>
      <c r="AZ621" s="78"/>
      <c r="BA621" s="7"/>
      <c r="BB621" s="7"/>
    </row>
    <row r="622" spans="1:54" s="59" customFormat="1" x14ac:dyDescent="0.2">
      <c r="A622" s="24">
        <f t="shared" si="161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72">
        <v>41880</v>
      </c>
      <c r="G622" s="24"/>
      <c r="H622" s="71">
        <v>17</v>
      </c>
      <c r="I622" s="24" t="s">
        <v>102</v>
      </c>
      <c r="J622" s="70" t="s">
        <v>103</v>
      </c>
      <c r="K622" s="73" t="s">
        <v>70</v>
      </c>
      <c r="L622" s="70" t="s">
        <v>122</v>
      </c>
      <c r="M622" s="74">
        <v>6229.8</v>
      </c>
      <c r="N622" s="32"/>
      <c r="O622" s="32">
        <f t="shared" si="146"/>
        <v>6229.8</v>
      </c>
      <c r="P622" s="74">
        <v>464.1</v>
      </c>
      <c r="Q622" s="32"/>
      <c r="R622" s="32"/>
      <c r="S622" s="33">
        <f t="shared" si="147"/>
        <v>1090.2149999999999</v>
      </c>
      <c r="T622" s="32">
        <f t="shared" si="148"/>
        <v>186.89400000000001</v>
      </c>
      <c r="U622" s="75">
        <f t="shared" si="149"/>
        <v>411.16680000000002</v>
      </c>
      <c r="V622" s="32">
        <f t="shared" si="150"/>
        <v>124.596</v>
      </c>
      <c r="W622" s="74">
        <v>622.98</v>
      </c>
      <c r="X622" s="74">
        <v>224.4</v>
      </c>
      <c r="Y622" s="74">
        <v>32.299999999999997</v>
      </c>
      <c r="Z622" s="74">
        <v>383</v>
      </c>
      <c r="AA622" s="74">
        <v>0</v>
      </c>
      <c r="AB622" s="74">
        <v>0</v>
      </c>
      <c r="AC622" s="74">
        <v>0</v>
      </c>
      <c r="AD622" s="74">
        <v>501.5</v>
      </c>
      <c r="AE622" s="32">
        <v>0</v>
      </c>
      <c r="AF622" s="32">
        <f t="shared" si="151"/>
        <v>105.90660000000001</v>
      </c>
      <c r="AG622" s="32">
        <f t="shared" si="160"/>
        <v>2741.1120000000001</v>
      </c>
      <c r="AH622" s="32">
        <f t="shared" si="152"/>
        <v>5661.7440000000006</v>
      </c>
      <c r="AI622" s="32">
        <f t="shared" si="153"/>
        <v>11795.300000000001</v>
      </c>
      <c r="AJ622" s="32">
        <v>2059.3000000000002</v>
      </c>
      <c r="AK622" s="32">
        <f t="shared" si="154"/>
        <v>3114.9</v>
      </c>
      <c r="AL622" s="32">
        <v>876.2</v>
      </c>
      <c r="AM622" s="32">
        <f t="shared" si="155"/>
        <v>707.71800000000007</v>
      </c>
      <c r="AN622" s="32">
        <f t="shared" si="156"/>
        <v>1179.53</v>
      </c>
      <c r="AO622" s="32">
        <f t="shared" si="157"/>
        <v>3538.59</v>
      </c>
      <c r="AP622" s="32">
        <f t="shared" si="158"/>
        <v>2123.154</v>
      </c>
      <c r="AQ622" s="32">
        <v>2614.85</v>
      </c>
      <c r="AR622" s="32"/>
      <c r="AS622" s="74"/>
      <c r="AT622" s="32"/>
      <c r="AU622" s="32"/>
      <c r="AV622" s="32"/>
      <c r="AW622" s="32"/>
      <c r="AX622" s="32"/>
      <c r="AY622" s="76">
        <f t="shared" si="159"/>
        <v>160934.69880000001</v>
      </c>
      <c r="AZ622" s="78"/>
      <c r="BA622" s="7"/>
      <c r="BB622" s="7"/>
    </row>
    <row r="623" spans="1:54" s="59" customFormat="1" x14ac:dyDescent="0.2">
      <c r="A623" s="24">
        <f t="shared" si="161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72">
        <v>41884</v>
      </c>
      <c r="G623" s="24"/>
      <c r="H623" s="71">
        <v>30</v>
      </c>
      <c r="I623" s="24" t="s">
        <v>102</v>
      </c>
      <c r="J623" s="70" t="s">
        <v>103</v>
      </c>
      <c r="K623" s="73" t="s">
        <v>70</v>
      </c>
      <c r="L623" s="70" t="s">
        <v>122</v>
      </c>
      <c r="M623" s="74">
        <v>10993.5</v>
      </c>
      <c r="N623" s="32"/>
      <c r="O623" s="32">
        <f t="shared" si="146"/>
        <v>10993.5</v>
      </c>
      <c r="P623" s="74">
        <v>819</v>
      </c>
      <c r="Q623" s="32"/>
      <c r="R623" s="32"/>
      <c r="S623" s="33">
        <f t="shared" si="147"/>
        <v>1923.8625</v>
      </c>
      <c r="T623" s="32">
        <f t="shared" si="148"/>
        <v>329.80500000000001</v>
      </c>
      <c r="U623" s="75">
        <f t="shared" si="149"/>
        <v>725.57159999999999</v>
      </c>
      <c r="V623" s="32">
        <f t="shared" si="150"/>
        <v>219.87</v>
      </c>
      <c r="W623" s="74">
        <v>1099.3599999999999</v>
      </c>
      <c r="X623" s="74">
        <v>396</v>
      </c>
      <c r="Y623" s="74">
        <v>57</v>
      </c>
      <c r="Z623" s="74">
        <v>675.9</v>
      </c>
      <c r="AA623" s="74">
        <v>0</v>
      </c>
      <c r="AB623" s="74">
        <v>0</v>
      </c>
      <c r="AC623" s="74">
        <v>0</v>
      </c>
      <c r="AD623" s="74">
        <v>0</v>
      </c>
      <c r="AE623" s="32">
        <v>0</v>
      </c>
      <c r="AF623" s="32">
        <f t="shared" si="151"/>
        <v>186.88950000000003</v>
      </c>
      <c r="AG623" s="32">
        <f t="shared" si="160"/>
        <v>4837.1400000000003</v>
      </c>
      <c r="AH623" s="32">
        <f t="shared" si="152"/>
        <v>9991.0879999999997</v>
      </c>
      <c r="AI623" s="32">
        <f t="shared" si="153"/>
        <v>20814.766666666666</v>
      </c>
      <c r="AJ623" s="32">
        <v>5496.75</v>
      </c>
      <c r="AK623" s="32">
        <f t="shared" si="154"/>
        <v>5496.75</v>
      </c>
      <c r="AL623" s="32">
        <v>876.2</v>
      </c>
      <c r="AM623" s="32">
        <f t="shared" si="155"/>
        <v>1248.886</v>
      </c>
      <c r="AN623" s="32">
        <f t="shared" si="156"/>
        <v>2081.4766666666669</v>
      </c>
      <c r="AO623" s="32">
        <f t="shared" si="157"/>
        <v>6244.43</v>
      </c>
      <c r="AP623" s="32">
        <f t="shared" si="158"/>
        <v>3746.6580000000004</v>
      </c>
      <c r="AQ623" s="32">
        <v>3580.6</v>
      </c>
      <c r="AR623" s="32"/>
      <c r="AS623" s="74"/>
      <c r="AT623" s="32"/>
      <c r="AU623" s="32"/>
      <c r="AV623" s="32"/>
      <c r="AW623" s="32"/>
      <c r="AX623" s="32"/>
      <c r="AY623" s="76">
        <f t="shared" si="159"/>
        <v>273535.8485333334</v>
      </c>
      <c r="AZ623" s="78"/>
      <c r="BA623" s="7"/>
      <c r="BB623" s="7"/>
    </row>
    <row r="624" spans="1:54" s="59" customFormat="1" x14ac:dyDescent="0.2">
      <c r="A624" s="24">
        <f t="shared" si="161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72">
        <v>43696</v>
      </c>
      <c r="G624" s="24"/>
      <c r="H624" s="71">
        <v>17</v>
      </c>
      <c r="I624" s="24" t="s">
        <v>102</v>
      </c>
      <c r="J624" s="70" t="s">
        <v>103</v>
      </c>
      <c r="K624" s="73" t="s">
        <v>70</v>
      </c>
      <c r="L624" s="70" t="s">
        <v>122</v>
      </c>
      <c r="M624" s="74">
        <v>6229.8</v>
      </c>
      <c r="N624" s="32"/>
      <c r="O624" s="32">
        <f t="shared" si="146"/>
        <v>6229.8</v>
      </c>
      <c r="P624" s="74">
        <v>464.1</v>
      </c>
      <c r="Q624" s="32"/>
      <c r="R624" s="32"/>
      <c r="S624" s="33">
        <f t="shared" si="147"/>
        <v>1090.2149999999999</v>
      </c>
      <c r="T624" s="32">
        <f t="shared" si="148"/>
        <v>186.89400000000001</v>
      </c>
      <c r="U624" s="75">
        <f t="shared" si="149"/>
        <v>373.78800000000001</v>
      </c>
      <c r="V624" s="32">
        <f t="shared" si="150"/>
        <v>124.596</v>
      </c>
      <c r="W624" s="74">
        <v>0</v>
      </c>
      <c r="X624" s="74">
        <v>224.4</v>
      </c>
      <c r="Y624" s="74">
        <v>32.299999999999997</v>
      </c>
      <c r="Z624" s="74">
        <v>383</v>
      </c>
      <c r="AA624" s="74">
        <v>0</v>
      </c>
      <c r="AB624" s="74">
        <v>0</v>
      </c>
      <c r="AC624" s="74">
        <v>0</v>
      </c>
      <c r="AD624" s="74">
        <v>0</v>
      </c>
      <c r="AE624" s="32">
        <v>0</v>
      </c>
      <c r="AF624" s="32">
        <f t="shared" si="151"/>
        <v>105.90660000000001</v>
      </c>
      <c r="AG624" s="32">
        <f t="shared" si="160"/>
        <v>2741.1120000000001</v>
      </c>
      <c r="AH624" s="32">
        <f t="shared" si="152"/>
        <v>5163.3599999999997</v>
      </c>
      <c r="AI624" s="32">
        <f t="shared" si="153"/>
        <v>10757</v>
      </c>
      <c r="AJ624" s="32">
        <v>346.1</v>
      </c>
      <c r="AK624" s="32">
        <f t="shared" si="154"/>
        <v>3114.9</v>
      </c>
      <c r="AL624" s="32">
        <v>876.2</v>
      </c>
      <c r="AM624" s="32">
        <f t="shared" si="155"/>
        <v>645.41999999999996</v>
      </c>
      <c r="AN624" s="32">
        <f t="shared" si="156"/>
        <v>1075.6999999999998</v>
      </c>
      <c r="AO624" s="32">
        <f t="shared" si="157"/>
        <v>3227.1</v>
      </c>
      <c r="AP624" s="32">
        <f t="shared" si="158"/>
        <v>1936.2599999999998</v>
      </c>
      <c r="AQ624" s="32">
        <v>2614.85</v>
      </c>
      <c r="AR624" s="32"/>
      <c r="AS624" s="74"/>
      <c r="AT624" s="32"/>
      <c r="AU624" s="32"/>
      <c r="AV624" s="32"/>
      <c r="AW624" s="32"/>
      <c r="AX624" s="32"/>
      <c r="AY624" s="76">
        <f t="shared" si="159"/>
        <v>143077.99719999998</v>
      </c>
      <c r="AZ624" s="78"/>
      <c r="BA624" s="7"/>
      <c r="BB624" s="7"/>
    </row>
    <row r="625" spans="1:54" s="59" customFormat="1" x14ac:dyDescent="0.2">
      <c r="A625" s="24">
        <f t="shared" si="161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72">
        <v>42968</v>
      </c>
      <c r="G625" s="24"/>
      <c r="H625" s="71">
        <v>40</v>
      </c>
      <c r="I625" s="24" t="s">
        <v>102</v>
      </c>
      <c r="J625" s="70" t="s">
        <v>103</v>
      </c>
      <c r="K625" s="73" t="s">
        <v>70</v>
      </c>
      <c r="L625" s="70" t="s">
        <v>122</v>
      </c>
      <c r="M625" s="74">
        <v>14658</v>
      </c>
      <c r="N625" s="32"/>
      <c r="O625" s="32">
        <f t="shared" si="146"/>
        <v>14658</v>
      </c>
      <c r="P625" s="74">
        <v>1092</v>
      </c>
      <c r="Q625" s="32"/>
      <c r="R625" s="32"/>
      <c r="S625" s="33">
        <f t="shared" si="147"/>
        <v>2565.1499999999996</v>
      </c>
      <c r="T625" s="32">
        <f t="shared" si="148"/>
        <v>439.74</v>
      </c>
      <c r="U625" s="75">
        <f t="shared" si="149"/>
        <v>879.48</v>
      </c>
      <c r="V625" s="32">
        <f t="shared" si="150"/>
        <v>293.16000000000003</v>
      </c>
      <c r="W625" s="74">
        <v>0</v>
      </c>
      <c r="X625" s="74">
        <v>528</v>
      </c>
      <c r="Y625" s="74">
        <v>76</v>
      </c>
      <c r="Z625" s="74">
        <v>901.2</v>
      </c>
      <c r="AA625" s="74">
        <v>0</v>
      </c>
      <c r="AB625" s="74">
        <v>0</v>
      </c>
      <c r="AC625" s="74">
        <v>0</v>
      </c>
      <c r="AD625" s="74">
        <v>0</v>
      </c>
      <c r="AE625" s="32">
        <v>0</v>
      </c>
      <c r="AF625" s="32">
        <f t="shared" si="151"/>
        <v>249.18600000000001</v>
      </c>
      <c r="AG625" s="32">
        <f t="shared" si="160"/>
        <v>6449.52</v>
      </c>
      <c r="AH625" s="32">
        <f t="shared" si="152"/>
        <v>12148.8</v>
      </c>
      <c r="AI625" s="32">
        <f t="shared" si="153"/>
        <v>25310</v>
      </c>
      <c r="AJ625" s="32">
        <v>7329</v>
      </c>
      <c r="AK625" s="32">
        <f t="shared" si="154"/>
        <v>7329</v>
      </c>
      <c r="AL625" s="32">
        <v>876.2</v>
      </c>
      <c r="AM625" s="32">
        <f t="shared" si="155"/>
        <v>1518.6</v>
      </c>
      <c r="AN625" s="32">
        <f t="shared" si="156"/>
        <v>2531</v>
      </c>
      <c r="AO625" s="32">
        <f t="shared" si="157"/>
        <v>7593</v>
      </c>
      <c r="AP625" s="32">
        <f t="shared" si="158"/>
        <v>4555.8</v>
      </c>
      <c r="AQ625" s="32">
        <v>6139.45</v>
      </c>
      <c r="AR625" s="32"/>
      <c r="AS625" s="74"/>
      <c r="AT625" s="32"/>
      <c r="AU625" s="32"/>
      <c r="AV625" s="32"/>
      <c r="AW625" s="32"/>
      <c r="AX625" s="32"/>
      <c r="AY625" s="76">
        <f t="shared" si="159"/>
        <v>341963.36200000008</v>
      </c>
      <c r="AZ625" s="78"/>
      <c r="BA625" s="7"/>
      <c r="BB625" s="7"/>
    </row>
    <row r="626" spans="1:54" s="59" customFormat="1" x14ac:dyDescent="0.2">
      <c r="A626" s="24">
        <f t="shared" si="161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72">
        <v>43709</v>
      </c>
      <c r="G626" s="24"/>
      <c r="H626" s="71">
        <v>40</v>
      </c>
      <c r="I626" s="24" t="s">
        <v>102</v>
      </c>
      <c r="J626" s="70" t="s">
        <v>103</v>
      </c>
      <c r="K626" s="73" t="s">
        <v>70</v>
      </c>
      <c r="L626" s="70" t="s">
        <v>122</v>
      </c>
      <c r="M626" s="74">
        <v>14658</v>
      </c>
      <c r="N626" s="32"/>
      <c r="O626" s="32">
        <f t="shared" si="146"/>
        <v>14658</v>
      </c>
      <c r="P626" s="74">
        <v>1092</v>
      </c>
      <c r="Q626" s="32"/>
      <c r="R626" s="32"/>
      <c r="S626" s="33">
        <f t="shared" si="147"/>
        <v>2565.1499999999996</v>
      </c>
      <c r="T626" s="32">
        <f t="shared" si="148"/>
        <v>439.74</v>
      </c>
      <c r="U626" s="75">
        <f t="shared" si="149"/>
        <v>879.48</v>
      </c>
      <c r="V626" s="32">
        <f t="shared" si="150"/>
        <v>293.16000000000003</v>
      </c>
      <c r="W626" s="74">
        <v>0</v>
      </c>
      <c r="X626" s="74">
        <v>528</v>
      </c>
      <c r="Y626" s="74">
        <v>76</v>
      </c>
      <c r="Z626" s="74">
        <v>901.2</v>
      </c>
      <c r="AA626" s="74">
        <v>0</v>
      </c>
      <c r="AB626" s="74">
        <v>0</v>
      </c>
      <c r="AC626" s="74">
        <v>0</v>
      </c>
      <c r="AD626" s="74">
        <v>0</v>
      </c>
      <c r="AE626" s="32">
        <v>0</v>
      </c>
      <c r="AF626" s="32">
        <f t="shared" si="151"/>
        <v>249.18600000000001</v>
      </c>
      <c r="AG626" s="32">
        <f t="shared" si="160"/>
        <v>6449.52</v>
      </c>
      <c r="AH626" s="32">
        <f t="shared" si="152"/>
        <v>12148.8</v>
      </c>
      <c r="AI626" s="32">
        <f t="shared" si="153"/>
        <v>25310</v>
      </c>
      <c r="AJ626" s="32">
        <v>570.03</v>
      </c>
      <c r="AK626" s="32">
        <f t="shared" si="154"/>
        <v>7329</v>
      </c>
      <c r="AL626" s="32">
        <v>876.2</v>
      </c>
      <c r="AM626" s="32">
        <f t="shared" si="155"/>
        <v>1518.6</v>
      </c>
      <c r="AN626" s="32">
        <f t="shared" si="156"/>
        <v>2531</v>
      </c>
      <c r="AO626" s="32">
        <f t="shared" si="157"/>
        <v>7593</v>
      </c>
      <c r="AP626" s="32">
        <f t="shared" si="158"/>
        <v>4555.8</v>
      </c>
      <c r="AQ626" s="32">
        <v>6139.45</v>
      </c>
      <c r="AR626" s="32"/>
      <c r="AS626" s="74"/>
      <c r="AT626" s="32"/>
      <c r="AU626" s="32"/>
      <c r="AV626" s="32"/>
      <c r="AW626" s="32"/>
      <c r="AX626" s="32"/>
      <c r="AY626" s="76">
        <f t="shared" si="159"/>
        <v>335204.39200000005</v>
      </c>
      <c r="AZ626" s="78"/>
      <c r="BA626" s="7"/>
      <c r="BB626" s="7"/>
    </row>
    <row r="627" spans="1:54" s="59" customFormat="1" x14ac:dyDescent="0.2">
      <c r="A627" s="24">
        <f t="shared" si="161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72">
        <v>43709</v>
      </c>
      <c r="G627" s="24"/>
      <c r="H627" s="71">
        <v>30</v>
      </c>
      <c r="I627" s="24" t="s">
        <v>102</v>
      </c>
      <c r="J627" s="70" t="s">
        <v>103</v>
      </c>
      <c r="K627" s="73" t="s">
        <v>70</v>
      </c>
      <c r="L627" s="70" t="s">
        <v>122</v>
      </c>
      <c r="M627" s="74">
        <v>10993.5</v>
      </c>
      <c r="N627" s="32"/>
      <c r="O627" s="32">
        <f t="shared" si="146"/>
        <v>10993.5</v>
      </c>
      <c r="P627" s="74">
        <v>819</v>
      </c>
      <c r="Q627" s="32"/>
      <c r="R627" s="32"/>
      <c r="S627" s="33">
        <f t="shared" si="147"/>
        <v>1923.8625</v>
      </c>
      <c r="T627" s="32">
        <f t="shared" si="148"/>
        <v>329.80500000000001</v>
      </c>
      <c r="U627" s="75">
        <f t="shared" si="149"/>
        <v>659.61</v>
      </c>
      <c r="V627" s="32">
        <f t="shared" si="150"/>
        <v>219.87</v>
      </c>
      <c r="W627" s="74">
        <v>0</v>
      </c>
      <c r="X627" s="74">
        <v>396</v>
      </c>
      <c r="Y627" s="74">
        <v>57</v>
      </c>
      <c r="Z627" s="74">
        <v>675.9</v>
      </c>
      <c r="AA627" s="74">
        <v>0</v>
      </c>
      <c r="AB627" s="74">
        <v>0</v>
      </c>
      <c r="AC627" s="74">
        <v>0</v>
      </c>
      <c r="AD627" s="74">
        <v>0</v>
      </c>
      <c r="AE627" s="32">
        <v>0</v>
      </c>
      <c r="AF627" s="32">
        <f t="shared" si="151"/>
        <v>186.88950000000003</v>
      </c>
      <c r="AG627" s="32">
        <f t="shared" si="160"/>
        <v>4837.1400000000003</v>
      </c>
      <c r="AH627" s="32">
        <f t="shared" si="152"/>
        <v>9111.5999999999985</v>
      </c>
      <c r="AI627" s="32">
        <f t="shared" si="153"/>
        <v>18982.5</v>
      </c>
      <c r="AJ627" s="32">
        <v>427.53</v>
      </c>
      <c r="AK627" s="32">
        <f t="shared" si="154"/>
        <v>5496.75</v>
      </c>
      <c r="AL627" s="32">
        <v>876.2</v>
      </c>
      <c r="AM627" s="32">
        <f t="shared" si="155"/>
        <v>1138.9499999999998</v>
      </c>
      <c r="AN627" s="32">
        <f t="shared" si="156"/>
        <v>1898.25</v>
      </c>
      <c r="AO627" s="32">
        <f t="shared" si="157"/>
        <v>5694.75</v>
      </c>
      <c r="AP627" s="32">
        <f t="shared" si="158"/>
        <v>3416.85</v>
      </c>
      <c r="AQ627" s="32">
        <v>3580.6</v>
      </c>
      <c r="AR627" s="32"/>
      <c r="AS627" s="74"/>
      <c r="AT627" s="32"/>
      <c r="AU627" s="32"/>
      <c r="AV627" s="32"/>
      <c r="AW627" s="32"/>
      <c r="AX627" s="32"/>
      <c r="AY627" s="76">
        <f t="shared" si="159"/>
        <v>250598.364</v>
      </c>
      <c r="AZ627" s="78"/>
      <c r="BA627" s="7"/>
      <c r="BB627" s="7"/>
    </row>
    <row r="628" spans="1:54" s="59" customFormat="1" x14ac:dyDescent="0.2">
      <c r="A628" s="24">
        <f t="shared" si="161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72">
        <v>43709</v>
      </c>
      <c r="G628" s="24"/>
      <c r="H628" s="71">
        <v>30</v>
      </c>
      <c r="I628" s="24" t="s">
        <v>102</v>
      </c>
      <c r="J628" s="70" t="s">
        <v>103</v>
      </c>
      <c r="K628" s="73" t="s">
        <v>70</v>
      </c>
      <c r="L628" s="70" t="s">
        <v>122</v>
      </c>
      <c r="M628" s="74">
        <v>10993.5</v>
      </c>
      <c r="N628" s="32"/>
      <c r="O628" s="32">
        <f t="shared" si="146"/>
        <v>10993.5</v>
      </c>
      <c r="P628" s="74">
        <v>819</v>
      </c>
      <c r="Q628" s="32"/>
      <c r="R628" s="32"/>
      <c r="S628" s="33">
        <f t="shared" si="147"/>
        <v>1923.8625</v>
      </c>
      <c r="T628" s="32">
        <f t="shared" si="148"/>
        <v>329.80500000000001</v>
      </c>
      <c r="U628" s="75">
        <f t="shared" si="149"/>
        <v>659.61</v>
      </c>
      <c r="V628" s="32">
        <f t="shared" si="150"/>
        <v>219.87</v>
      </c>
      <c r="W628" s="74">
        <v>0</v>
      </c>
      <c r="X628" s="74">
        <v>396</v>
      </c>
      <c r="Y628" s="74">
        <v>57</v>
      </c>
      <c r="Z628" s="74">
        <v>675.9</v>
      </c>
      <c r="AA628" s="74">
        <v>0</v>
      </c>
      <c r="AB628" s="74">
        <v>0</v>
      </c>
      <c r="AC628" s="74">
        <v>0</v>
      </c>
      <c r="AD628" s="74">
        <v>0</v>
      </c>
      <c r="AE628" s="32">
        <v>0</v>
      </c>
      <c r="AF628" s="32">
        <f t="shared" si="151"/>
        <v>186.88950000000003</v>
      </c>
      <c r="AG628" s="32">
        <f t="shared" si="160"/>
        <v>4837.1400000000003</v>
      </c>
      <c r="AH628" s="32">
        <f t="shared" si="152"/>
        <v>9111.5999999999985</v>
      </c>
      <c r="AI628" s="32">
        <f t="shared" si="153"/>
        <v>18982.5</v>
      </c>
      <c r="AJ628" s="32">
        <v>427.53</v>
      </c>
      <c r="AK628" s="32">
        <f t="shared" si="154"/>
        <v>5496.75</v>
      </c>
      <c r="AL628" s="32">
        <v>876.2</v>
      </c>
      <c r="AM628" s="32">
        <f t="shared" si="155"/>
        <v>1138.9499999999998</v>
      </c>
      <c r="AN628" s="32">
        <f t="shared" si="156"/>
        <v>1898.25</v>
      </c>
      <c r="AO628" s="32">
        <f t="shared" si="157"/>
        <v>5694.75</v>
      </c>
      <c r="AP628" s="32">
        <f t="shared" si="158"/>
        <v>3416.85</v>
      </c>
      <c r="AQ628" s="32">
        <v>3580.6</v>
      </c>
      <c r="AR628" s="32"/>
      <c r="AS628" s="74"/>
      <c r="AT628" s="32"/>
      <c r="AU628" s="32"/>
      <c r="AV628" s="32"/>
      <c r="AW628" s="32"/>
      <c r="AX628" s="32"/>
      <c r="AY628" s="76">
        <f t="shared" si="159"/>
        <v>250598.364</v>
      </c>
      <c r="AZ628" s="78"/>
      <c r="BA628" s="7"/>
      <c r="BB628" s="7"/>
    </row>
    <row r="629" spans="1:54" s="59" customFormat="1" x14ac:dyDescent="0.2">
      <c r="A629" s="24">
        <f t="shared" si="161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72">
        <v>43709</v>
      </c>
      <c r="G629" s="24"/>
      <c r="H629" s="71">
        <v>30</v>
      </c>
      <c r="I629" s="24" t="s">
        <v>102</v>
      </c>
      <c r="J629" s="70" t="s">
        <v>103</v>
      </c>
      <c r="K629" s="73" t="s">
        <v>70</v>
      </c>
      <c r="L629" s="70" t="s">
        <v>122</v>
      </c>
      <c r="M629" s="74">
        <v>10993.5</v>
      </c>
      <c r="N629" s="32"/>
      <c r="O629" s="32">
        <f t="shared" si="146"/>
        <v>10993.5</v>
      </c>
      <c r="P629" s="74">
        <v>819</v>
      </c>
      <c r="Q629" s="32"/>
      <c r="R629" s="32"/>
      <c r="S629" s="33">
        <f t="shared" si="147"/>
        <v>1923.8625</v>
      </c>
      <c r="T629" s="32">
        <f t="shared" si="148"/>
        <v>329.80500000000001</v>
      </c>
      <c r="U629" s="75">
        <f t="shared" si="149"/>
        <v>659.61</v>
      </c>
      <c r="V629" s="32">
        <f t="shared" si="150"/>
        <v>219.87</v>
      </c>
      <c r="W629" s="74">
        <v>0</v>
      </c>
      <c r="X629" s="74">
        <v>396</v>
      </c>
      <c r="Y629" s="74">
        <v>57</v>
      </c>
      <c r="Z629" s="74">
        <v>675.9</v>
      </c>
      <c r="AA629" s="74">
        <v>0</v>
      </c>
      <c r="AB629" s="74">
        <v>0</v>
      </c>
      <c r="AC629" s="74">
        <v>0</v>
      </c>
      <c r="AD629" s="74">
        <v>0</v>
      </c>
      <c r="AE629" s="32">
        <v>0</v>
      </c>
      <c r="AF629" s="32">
        <f t="shared" si="151"/>
        <v>186.88950000000003</v>
      </c>
      <c r="AG629" s="32">
        <f t="shared" si="160"/>
        <v>4837.1400000000003</v>
      </c>
      <c r="AH629" s="32">
        <f t="shared" si="152"/>
        <v>9111.5999999999985</v>
      </c>
      <c r="AI629" s="32">
        <f t="shared" si="153"/>
        <v>18982.5</v>
      </c>
      <c r="AJ629" s="32">
        <v>427.53</v>
      </c>
      <c r="AK629" s="32">
        <f t="shared" si="154"/>
        <v>5496.75</v>
      </c>
      <c r="AL629" s="32">
        <v>876.2</v>
      </c>
      <c r="AM629" s="32">
        <f t="shared" si="155"/>
        <v>1138.9499999999998</v>
      </c>
      <c r="AN629" s="32">
        <f t="shared" si="156"/>
        <v>1898.25</v>
      </c>
      <c r="AO629" s="32">
        <f t="shared" si="157"/>
        <v>5694.75</v>
      </c>
      <c r="AP629" s="32">
        <f t="shared" si="158"/>
        <v>3416.85</v>
      </c>
      <c r="AQ629" s="32">
        <v>3580.6</v>
      </c>
      <c r="AR629" s="32"/>
      <c r="AS629" s="74"/>
      <c r="AT629" s="32"/>
      <c r="AU629" s="32"/>
      <c r="AV629" s="32"/>
      <c r="AW629" s="32"/>
      <c r="AX629" s="32"/>
      <c r="AY629" s="76">
        <f t="shared" si="159"/>
        <v>250598.364</v>
      </c>
      <c r="AZ629" s="78"/>
      <c r="BA629" s="7"/>
      <c r="BB629" s="7"/>
    </row>
    <row r="630" spans="1:54" s="59" customFormat="1" x14ac:dyDescent="0.2">
      <c r="A630" s="24">
        <f t="shared" si="161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72">
        <v>43709</v>
      </c>
      <c r="G630" s="24"/>
      <c r="H630" s="71">
        <v>30</v>
      </c>
      <c r="I630" s="24" t="s">
        <v>102</v>
      </c>
      <c r="J630" s="70" t="s">
        <v>103</v>
      </c>
      <c r="K630" s="73" t="s">
        <v>70</v>
      </c>
      <c r="L630" s="70" t="s">
        <v>122</v>
      </c>
      <c r="M630" s="74">
        <v>10993.5</v>
      </c>
      <c r="N630" s="32"/>
      <c r="O630" s="32">
        <f t="shared" si="146"/>
        <v>10993.5</v>
      </c>
      <c r="P630" s="74">
        <v>819</v>
      </c>
      <c r="Q630" s="32"/>
      <c r="R630" s="32"/>
      <c r="S630" s="33">
        <f t="shared" si="147"/>
        <v>1923.8625</v>
      </c>
      <c r="T630" s="32">
        <f t="shared" si="148"/>
        <v>329.80500000000001</v>
      </c>
      <c r="U630" s="75">
        <f t="shared" si="149"/>
        <v>659.61</v>
      </c>
      <c r="V630" s="32">
        <f t="shared" si="150"/>
        <v>219.87</v>
      </c>
      <c r="W630" s="74">
        <v>0</v>
      </c>
      <c r="X630" s="74">
        <v>396</v>
      </c>
      <c r="Y630" s="74">
        <v>57</v>
      </c>
      <c r="Z630" s="74">
        <v>675.9</v>
      </c>
      <c r="AA630" s="74">
        <v>0</v>
      </c>
      <c r="AB630" s="74">
        <v>0</v>
      </c>
      <c r="AC630" s="74">
        <v>0</v>
      </c>
      <c r="AD630" s="74">
        <v>0</v>
      </c>
      <c r="AE630" s="32">
        <v>0</v>
      </c>
      <c r="AF630" s="32">
        <f t="shared" si="151"/>
        <v>186.88950000000003</v>
      </c>
      <c r="AG630" s="32">
        <f t="shared" si="160"/>
        <v>4837.1400000000003</v>
      </c>
      <c r="AH630" s="32">
        <f t="shared" si="152"/>
        <v>9111.5999999999985</v>
      </c>
      <c r="AI630" s="32">
        <f t="shared" si="153"/>
        <v>18982.5</v>
      </c>
      <c r="AJ630" s="32">
        <v>427.53</v>
      </c>
      <c r="AK630" s="32">
        <f t="shared" si="154"/>
        <v>5496.75</v>
      </c>
      <c r="AL630" s="32">
        <v>876.2</v>
      </c>
      <c r="AM630" s="32">
        <f t="shared" si="155"/>
        <v>1138.9499999999998</v>
      </c>
      <c r="AN630" s="32">
        <f t="shared" si="156"/>
        <v>1898.25</v>
      </c>
      <c r="AO630" s="32">
        <f t="shared" si="157"/>
        <v>5694.75</v>
      </c>
      <c r="AP630" s="32">
        <f t="shared" si="158"/>
        <v>3416.85</v>
      </c>
      <c r="AQ630" s="32">
        <v>3580.6</v>
      </c>
      <c r="AR630" s="32"/>
      <c r="AS630" s="74"/>
      <c r="AT630" s="32"/>
      <c r="AU630" s="32"/>
      <c r="AV630" s="32"/>
      <c r="AW630" s="32"/>
      <c r="AX630" s="32"/>
      <c r="AY630" s="76">
        <f t="shared" si="159"/>
        <v>250598.364</v>
      </c>
      <c r="AZ630" s="78"/>
      <c r="BA630" s="7"/>
      <c r="BB630" s="7"/>
    </row>
    <row r="631" spans="1:54" s="59" customFormat="1" x14ac:dyDescent="0.2">
      <c r="A631" s="24">
        <f t="shared" si="161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72">
        <v>43339</v>
      </c>
      <c r="G631" s="24"/>
      <c r="H631" s="71">
        <v>30</v>
      </c>
      <c r="I631" s="24" t="s">
        <v>102</v>
      </c>
      <c r="J631" s="70" t="s">
        <v>103</v>
      </c>
      <c r="K631" s="73" t="s">
        <v>70</v>
      </c>
      <c r="L631" s="70" t="s">
        <v>122</v>
      </c>
      <c r="M631" s="74">
        <v>10993.5</v>
      </c>
      <c r="N631" s="32"/>
      <c r="O631" s="32">
        <f t="shared" si="146"/>
        <v>10993.5</v>
      </c>
      <c r="P631" s="74">
        <v>819</v>
      </c>
      <c r="Q631" s="32"/>
      <c r="R631" s="32"/>
      <c r="S631" s="33">
        <f t="shared" si="147"/>
        <v>1923.8625</v>
      </c>
      <c r="T631" s="32">
        <f t="shared" si="148"/>
        <v>329.80500000000001</v>
      </c>
      <c r="U631" s="75">
        <f t="shared" si="149"/>
        <v>659.61</v>
      </c>
      <c r="V631" s="32">
        <f t="shared" si="150"/>
        <v>219.87</v>
      </c>
      <c r="W631" s="74">
        <v>0</v>
      </c>
      <c r="X631" s="74">
        <v>396</v>
      </c>
      <c r="Y631" s="74">
        <v>57</v>
      </c>
      <c r="Z631" s="74">
        <v>675.9</v>
      </c>
      <c r="AA631" s="74">
        <v>0</v>
      </c>
      <c r="AB631" s="74">
        <v>0</v>
      </c>
      <c r="AC631" s="74">
        <v>0</v>
      </c>
      <c r="AD631" s="74">
        <v>0</v>
      </c>
      <c r="AE631" s="32">
        <v>0</v>
      </c>
      <c r="AF631" s="32">
        <f t="shared" si="151"/>
        <v>186.88950000000003</v>
      </c>
      <c r="AG631" s="32">
        <f t="shared" si="160"/>
        <v>4837.1400000000003</v>
      </c>
      <c r="AH631" s="32">
        <f t="shared" si="152"/>
        <v>9111.5999999999985</v>
      </c>
      <c r="AI631" s="32">
        <f t="shared" si="153"/>
        <v>18982.5</v>
      </c>
      <c r="AJ631" s="32">
        <v>5496.75</v>
      </c>
      <c r="AK631" s="32">
        <f t="shared" si="154"/>
        <v>5496.75</v>
      </c>
      <c r="AL631" s="32">
        <v>876.2</v>
      </c>
      <c r="AM631" s="32">
        <f t="shared" si="155"/>
        <v>1138.9499999999998</v>
      </c>
      <c r="AN631" s="32">
        <f t="shared" si="156"/>
        <v>1898.25</v>
      </c>
      <c r="AO631" s="32">
        <f t="shared" si="157"/>
        <v>5694.75</v>
      </c>
      <c r="AP631" s="32">
        <f t="shared" si="158"/>
        <v>3416.85</v>
      </c>
      <c r="AQ631" s="32">
        <v>3580.6</v>
      </c>
      <c r="AR631" s="32"/>
      <c r="AS631" s="74"/>
      <c r="AT631" s="32"/>
      <c r="AU631" s="32"/>
      <c r="AV631" s="32"/>
      <c r="AW631" s="32"/>
      <c r="AX631" s="32"/>
      <c r="AY631" s="76">
        <f t="shared" si="159"/>
        <v>255667.584</v>
      </c>
      <c r="AZ631" s="78"/>
      <c r="BA631" s="7"/>
      <c r="BB631" s="7"/>
    </row>
    <row r="632" spans="1:54" s="59" customFormat="1" x14ac:dyDescent="0.2">
      <c r="A632" s="24">
        <f t="shared" si="161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72">
        <v>43709</v>
      </c>
      <c r="G632" s="24"/>
      <c r="H632" s="71">
        <v>30</v>
      </c>
      <c r="I632" s="24" t="s">
        <v>102</v>
      </c>
      <c r="J632" s="70" t="s">
        <v>103</v>
      </c>
      <c r="K632" s="73" t="s">
        <v>70</v>
      </c>
      <c r="L632" s="70" t="s">
        <v>122</v>
      </c>
      <c r="M632" s="74">
        <v>10993.5</v>
      </c>
      <c r="N632" s="32"/>
      <c r="O632" s="32">
        <f t="shared" si="146"/>
        <v>10993.5</v>
      </c>
      <c r="P632" s="74">
        <v>819</v>
      </c>
      <c r="Q632" s="32"/>
      <c r="R632" s="32"/>
      <c r="S632" s="33">
        <f t="shared" si="147"/>
        <v>1923.8625</v>
      </c>
      <c r="T632" s="32">
        <f t="shared" si="148"/>
        <v>329.80500000000001</v>
      </c>
      <c r="U632" s="75">
        <f t="shared" si="149"/>
        <v>659.61</v>
      </c>
      <c r="V632" s="32">
        <f t="shared" si="150"/>
        <v>219.87</v>
      </c>
      <c r="W632" s="74">
        <v>0</v>
      </c>
      <c r="X632" s="74">
        <v>396</v>
      </c>
      <c r="Y632" s="74">
        <v>57</v>
      </c>
      <c r="Z632" s="74">
        <v>675.9</v>
      </c>
      <c r="AA632" s="74">
        <v>0</v>
      </c>
      <c r="AB632" s="74">
        <v>0</v>
      </c>
      <c r="AC632" s="74">
        <v>0</v>
      </c>
      <c r="AD632" s="74">
        <v>0</v>
      </c>
      <c r="AE632" s="32">
        <v>0</v>
      </c>
      <c r="AF632" s="32">
        <f t="shared" si="151"/>
        <v>186.88950000000003</v>
      </c>
      <c r="AG632" s="32">
        <f t="shared" si="160"/>
        <v>4837.1400000000003</v>
      </c>
      <c r="AH632" s="32">
        <f t="shared" si="152"/>
        <v>9111.5999999999985</v>
      </c>
      <c r="AI632" s="32">
        <f t="shared" si="153"/>
        <v>18982.5</v>
      </c>
      <c r="AJ632" s="32">
        <v>427.53</v>
      </c>
      <c r="AK632" s="32">
        <f t="shared" si="154"/>
        <v>5496.75</v>
      </c>
      <c r="AL632" s="32">
        <v>876.2</v>
      </c>
      <c r="AM632" s="32">
        <f t="shared" si="155"/>
        <v>1138.9499999999998</v>
      </c>
      <c r="AN632" s="32">
        <f t="shared" si="156"/>
        <v>1898.25</v>
      </c>
      <c r="AO632" s="32">
        <f t="shared" si="157"/>
        <v>5694.75</v>
      </c>
      <c r="AP632" s="32">
        <f t="shared" si="158"/>
        <v>3416.85</v>
      </c>
      <c r="AQ632" s="32">
        <v>3580.6</v>
      </c>
      <c r="AR632" s="32"/>
      <c r="AS632" s="74"/>
      <c r="AT632" s="32"/>
      <c r="AU632" s="32"/>
      <c r="AV632" s="32"/>
      <c r="AW632" s="32"/>
      <c r="AX632" s="32"/>
      <c r="AY632" s="76">
        <f t="shared" si="159"/>
        <v>250598.364</v>
      </c>
      <c r="AZ632" s="78"/>
      <c r="BA632" s="7"/>
      <c r="BB632" s="7"/>
    </row>
    <row r="633" spans="1:54" s="59" customFormat="1" x14ac:dyDescent="0.2">
      <c r="A633" s="24">
        <f t="shared" si="161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72">
        <v>43696</v>
      </c>
      <c r="G633" s="24"/>
      <c r="H633" s="71">
        <v>25</v>
      </c>
      <c r="I633" s="24" t="s">
        <v>102</v>
      </c>
      <c r="J633" s="70" t="s">
        <v>103</v>
      </c>
      <c r="K633" s="73" t="s">
        <v>70</v>
      </c>
      <c r="L633" s="70" t="s">
        <v>122</v>
      </c>
      <c r="M633" s="74">
        <v>9161.4</v>
      </c>
      <c r="N633" s="32"/>
      <c r="O633" s="32">
        <f t="shared" si="146"/>
        <v>9161.4</v>
      </c>
      <c r="P633" s="74">
        <v>682.5</v>
      </c>
      <c r="Q633" s="32"/>
      <c r="R633" s="32"/>
      <c r="S633" s="33">
        <f t="shared" si="147"/>
        <v>1603.2449999999999</v>
      </c>
      <c r="T633" s="32">
        <f t="shared" si="148"/>
        <v>274.84199999999998</v>
      </c>
      <c r="U633" s="75">
        <f t="shared" si="149"/>
        <v>549.68399999999997</v>
      </c>
      <c r="V633" s="32">
        <f t="shared" si="150"/>
        <v>183.22800000000001</v>
      </c>
      <c r="W633" s="74">
        <v>0</v>
      </c>
      <c r="X633" s="74">
        <v>330</v>
      </c>
      <c r="Y633" s="74">
        <v>47.5</v>
      </c>
      <c r="Z633" s="74">
        <v>563.26</v>
      </c>
      <c r="AA633" s="74">
        <v>0</v>
      </c>
      <c r="AB633" s="74">
        <v>0</v>
      </c>
      <c r="AC633" s="74">
        <v>0</v>
      </c>
      <c r="AD633" s="74">
        <v>0</v>
      </c>
      <c r="AE633" s="32">
        <v>0</v>
      </c>
      <c r="AF633" s="32">
        <f t="shared" si="151"/>
        <v>155.74379999999999</v>
      </c>
      <c r="AG633" s="32">
        <f t="shared" si="160"/>
        <v>4031.0160000000001</v>
      </c>
      <c r="AH633" s="32">
        <f t="shared" si="152"/>
        <v>7593.12</v>
      </c>
      <c r="AI633" s="32">
        <f t="shared" si="153"/>
        <v>15819</v>
      </c>
      <c r="AJ633" s="32">
        <v>508.97</v>
      </c>
      <c r="AK633" s="32">
        <f t="shared" si="154"/>
        <v>4580.7</v>
      </c>
      <c r="AL633" s="32">
        <v>876.2</v>
      </c>
      <c r="AM633" s="32">
        <f t="shared" si="155"/>
        <v>949.14</v>
      </c>
      <c r="AN633" s="32">
        <f t="shared" si="156"/>
        <v>1581.9</v>
      </c>
      <c r="AO633" s="32">
        <f t="shared" si="157"/>
        <v>4745.7</v>
      </c>
      <c r="AP633" s="32">
        <f t="shared" si="158"/>
        <v>2847.42</v>
      </c>
      <c r="AQ633" s="32">
        <v>3580.6</v>
      </c>
      <c r="AR633" s="32"/>
      <c r="AS633" s="74"/>
      <c r="AT633" s="32"/>
      <c r="AU633" s="32"/>
      <c r="AV633" s="32"/>
      <c r="AW633" s="32"/>
      <c r="AX633" s="32"/>
      <c r="AY633" s="76">
        <f t="shared" si="159"/>
        <v>209730.59960000002</v>
      </c>
      <c r="AZ633" s="78"/>
      <c r="BA633" s="7"/>
      <c r="BB633" s="7"/>
    </row>
    <row r="634" spans="1:54" s="59" customFormat="1" x14ac:dyDescent="0.2">
      <c r="A634" s="24">
        <f t="shared" si="161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72">
        <v>36941</v>
      </c>
      <c r="G634" s="24"/>
      <c r="H634" s="71">
        <v>38</v>
      </c>
      <c r="I634" s="24" t="s">
        <v>102</v>
      </c>
      <c r="J634" s="70" t="s">
        <v>136</v>
      </c>
      <c r="K634" s="73" t="s">
        <v>70</v>
      </c>
      <c r="L634" s="70" t="s">
        <v>123</v>
      </c>
      <c r="M634" s="74">
        <v>22073.4</v>
      </c>
      <c r="N634" s="32"/>
      <c r="O634" s="32">
        <f t="shared" si="146"/>
        <v>22073.4</v>
      </c>
      <c r="P634" s="74">
        <v>1309.4000000000001</v>
      </c>
      <c r="Q634" s="32"/>
      <c r="R634" s="32"/>
      <c r="S634" s="33">
        <f t="shared" si="147"/>
        <v>3862.8449999999998</v>
      </c>
      <c r="T634" s="32">
        <f t="shared" si="148"/>
        <v>662.202</v>
      </c>
      <c r="U634" s="75">
        <f t="shared" si="149"/>
        <v>1801.1892</v>
      </c>
      <c r="V634" s="32">
        <f t="shared" si="150"/>
        <v>441.46800000000002</v>
      </c>
      <c r="W634" s="74">
        <v>7946.42</v>
      </c>
      <c r="X634" s="74">
        <v>700.76</v>
      </c>
      <c r="Y634" s="74">
        <v>106.36</v>
      </c>
      <c r="Z634" s="74">
        <v>856.14</v>
      </c>
      <c r="AA634" s="74">
        <v>0</v>
      </c>
      <c r="AB634" s="74">
        <v>0</v>
      </c>
      <c r="AC634" s="74">
        <v>0</v>
      </c>
      <c r="AD634" s="74">
        <v>0</v>
      </c>
      <c r="AE634" s="32">
        <v>0</v>
      </c>
      <c r="AF634" s="32">
        <f t="shared" si="151"/>
        <v>375.24780000000004</v>
      </c>
      <c r="AG634" s="32">
        <f t="shared" si="160"/>
        <v>9712.2960000000003</v>
      </c>
      <c r="AH634" s="32">
        <f t="shared" si="152"/>
        <v>24576.463999999996</v>
      </c>
      <c r="AI634" s="32">
        <f t="shared" si="153"/>
        <v>51200.96666666666</v>
      </c>
      <c r="AJ634" s="32">
        <v>11036.7</v>
      </c>
      <c r="AK634" s="32">
        <f t="shared" si="154"/>
        <v>11036.7</v>
      </c>
      <c r="AL634" s="32">
        <v>876.2</v>
      </c>
      <c r="AM634" s="32">
        <f t="shared" si="155"/>
        <v>3072.0579999999995</v>
      </c>
      <c r="AN634" s="32">
        <f t="shared" si="156"/>
        <v>5120.0966666666664</v>
      </c>
      <c r="AO634" s="32">
        <f t="shared" si="157"/>
        <v>15360.289999999997</v>
      </c>
      <c r="AP634" s="32">
        <f t="shared" si="158"/>
        <v>9216.1739999999991</v>
      </c>
      <c r="AQ634" s="32">
        <v>3580.6</v>
      </c>
      <c r="AR634" s="32"/>
      <c r="AS634" s="74"/>
      <c r="AT634" s="32"/>
      <c r="AU634" s="32"/>
      <c r="AV634" s="32"/>
      <c r="AW634" s="32"/>
      <c r="AX634" s="32"/>
      <c r="AY634" s="76">
        <f t="shared" si="159"/>
        <v>626413.72933333344</v>
      </c>
      <c r="AZ634" s="78"/>
      <c r="BA634" s="7"/>
      <c r="BB634" s="7"/>
    </row>
    <row r="635" spans="1:54" s="59" customFormat="1" x14ac:dyDescent="0.2">
      <c r="A635" s="24">
        <f t="shared" si="161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72">
        <v>37566</v>
      </c>
      <c r="G635" s="24"/>
      <c r="H635" s="71">
        <v>40</v>
      </c>
      <c r="I635" s="24" t="s">
        <v>102</v>
      </c>
      <c r="J635" s="70" t="s">
        <v>138</v>
      </c>
      <c r="K635" s="73" t="s">
        <v>70</v>
      </c>
      <c r="L635" s="70" t="s">
        <v>123</v>
      </c>
      <c r="M635" s="74">
        <v>17316</v>
      </c>
      <c r="N635" s="32"/>
      <c r="O635" s="32">
        <f t="shared" si="146"/>
        <v>17316</v>
      </c>
      <c r="P635" s="74">
        <v>1364</v>
      </c>
      <c r="Q635" s="32"/>
      <c r="R635" s="32"/>
      <c r="S635" s="33">
        <f t="shared" si="147"/>
        <v>3030.2999999999997</v>
      </c>
      <c r="T635" s="32">
        <f t="shared" si="148"/>
        <v>519.48</v>
      </c>
      <c r="U635" s="75">
        <f t="shared" si="149"/>
        <v>1371.4271999999999</v>
      </c>
      <c r="V635" s="32">
        <f t="shared" si="150"/>
        <v>346.32</v>
      </c>
      <c r="W635" s="74">
        <v>5541.12</v>
      </c>
      <c r="X635" s="74">
        <v>604.66</v>
      </c>
      <c r="Y635" s="74">
        <v>83.3</v>
      </c>
      <c r="Z635" s="74">
        <v>901.2</v>
      </c>
      <c r="AA635" s="74">
        <v>0</v>
      </c>
      <c r="AB635" s="74">
        <v>0</v>
      </c>
      <c r="AC635" s="74">
        <v>0</v>
      </c>
      <c r="AD635" s="74">
        <v>0</v>
      </c>
      <c r="AE635" s="32">
        <v>0</v>
      </c>
      <c r="AF635" s="32">
        <f t="shared" si="151"/>
        <v>294.37200000000001</v>
      </c>
      <c r="AG635" s="32">
        <f t="shared" si="160"/>
        <v>7619.04</v>
      </c>
      <c r="AH635" s="32">
        <f t="shared" si="152"/>
        <v>18769.423999999999</v>
      </c>
      <c r="AI635" s="32">
        <f t="shared" si="153"/>
        <v>39102.96666666666</v>
      </c>
      <c r="AJ635" s="32">
        <v>8658</v>
      </c>
      <c r="AK635" s="32">
        <f t="shared" si="154"/>
        <v>8658</v>
      </c>
      <c r="AL635" s="32">
        <v>876.2</v>
      </c>
      <c r="AM635" s="32">
        <f t="shared" si="155"/>
        <v>2346.1779999999999</v>
      </c>
      <c r="AN635" s="32">
        <f t="shared" si="156"/>
        <v>3910.2966666666662</v>
      </c>
      <c r="AO635" s="32">
        <f t="shared" si="157"/>
        <v>11730.89</v>
      </c>
      <c r="AP635" s="32">
        <f t="shared" si="158"/>
        <v>7038.5339999999997</v>
      </c>
      <c r="AQ635" s="32">
        <v>6139.45</v>
      </c>
      <c r="AR635" s="32"/>
      <c r="AS635" s="74"/>
      <c r="AT635" s="32"/>
      <c r="AU635" s="32"/>
      <c r="AV635" s="32"/>
      <c r="AW635" s="32"/>
      <c r="AX635" s="32"/>
      <c r="AY635" s="76">
        <f t="shared" si="159"/>
        <v>491315.12973333325</v>
      </c>
      <c r="AZ635" s="78"/>
      <c r="BA635" s="7"/>
      <c r="BB635" s="7"/>
    </row>
    <row r="636" spans="1:54" s="59" customFormat="1" x14ac:dyDescent="0.2">
      <c r="A636" s="24">
        <f t="shared" si="161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72">
        <v>37566</v>
      </c>
      <c r="G636" s="24"/>
      <c r="H636" s="71">
        <v>21</v>
      </c>
      <c r="I636" s="24" t="s">
        <v>102</v>
      </c>
      <c r="J636" s="70" t="s">
        <v>139</v>
      </c>
      <c r="K636" s="73" t="s">
        <v>70</v>
      </c>
      <c r="L636" s="70" t="s">
        <v>123</v>
      </c>
      <c r="M636" s="74">
        <v>9515.7000000000007</v>
      </c>
      <c r="N636" s="32"/>
      <c r="O636" s="32">
        <f t="shared" si="146"/>
        <v>9515.7000000000007</v>
      </c>
      <c r="P636" s="74">
        <v>1118.3</v>
      </c>
      <c r="Q636" s="32"/>
      <c r="R636" s="32"/>
      <c r="S636" s="33">
        <f t="shared" si="147"/>
        <v>1665.2474999999999</v>
      </c>
      <c r="T636" s="32">
        <f t="shared" si="148"/>
        <v>285.471</v>
      </c>
      <c r="U636" s="75">
        <f t="shared" si="149"/>
        <v>753.64320000000009</v>
      </c>
      <c r="V636" s="32">
        <f t="shared" si="150"/>
        <v>190.31400000000002</v>
      </c>
      <c r="W636" s="74">
        <v>3045.02</v>
      </c>
      <c r="X636" s="74">
        <v>329.5</v>
      </c>
      <c r="Y636" s="74">
        <v>45.1</v>
      </c>
      <c r="Z636" s="74">
        <v>473.14</v>
      </c>
      <c r="AA636" s="74">
        <v>0</v>
      </c>
      <c r="AB636" s="74">
        <v>0</v>
      </c>
      <c r="AC636" s="74">
        <v>0</v>
      </c>
      <c r="AD636" s="74">
        <v>0</v>
      </c>
      <c r="AE636" s="32">
        <v>1946.84</v>
      </c>
      <c r="AF636" s="32">
        <f t="shared" si="151"/>
        <v>161.76690000000002</v>
      </c>
      <c r="AG636" s="32">
        <f t="shared" si="160"/>
        <v>4186.9080000000004</v>
      </c>
      <c r="AH636" s="32">
        <f t="shared" si="152"/>
        <v>10312.176000000001</v>
      </c>
      <c r="AI636" s="32">
        <f t="shared" si="153"/>
        <v>21483.7</v>
      </c>
      <c r="AJ636" s="32">
        <v>4757.8500000000004</v>
      </c>
      <c r="AK636" s="32">
        <f t="shared" si="154"/>
        <v>4757.8500000000004</v>
      </c>
      <c r="AL636" s="32">
        <v>876.2</v>
      </c>
      <c r="AM636" s="32">
        <f t="shared" si="155"/>
        <v>1289.0220000000002</v>
      </c>
      <c r="AN636" s="32">
        <f t="shared" si="156"/>
        <v>2148.3700000000003</v>
      </c>
      <c r="AO636" s="32">
        <f t="shared" si="157"/>
        <v>6445.1100000000006</v>
      </c>
      <c r="AP636" s="32">
        <f t="shared" si="158"/>
        <v>3867.0660000000003</v>
      </c>
      <c r="AQ636" s="32">
        <v>3580.6</v>
      </c>
      <c r="AR636" s="32"/>
      <c r="AS636" s="74"/>
      <c r="AT636" s="32"/>
      <c r="AU636" s="32"/>
      <c r="AV636" s="32"/>
      <c r="AW636" s="32"/>
      <c r="AX636" s="32"/>
      <c r="AY636" s="76">
        <f t="shared" si="159"/>
        <v>298065.36319999996</v>
      </c>
      <c r="AZ636" s="78"/>
      <c r="BA636" s="7"/>
      <c r="BB636" s="7"/>
    </row>
    <row r="637" spans="1:54" s="59" customFormat="1" x14ac:dyDescent="0.2">
      <c r="A637" s="24">
        <f t="shared" si="161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72">
        <v>37571</v>
      </c>
      <c r="G637" s="24"/>
      <c r="H637" s="71">
        <v>29</v>
      </c>
      <c r="I637" s="24" t="s">
        <v>102</v>
      </c>
      <c r="J637" s="70" t="s">
        <v>133</v>
      </c>
      <c r="K637" s="73" t="s">
        <v>70</v>
      </c>
      <c r="L637" s="70" t="s">
        <v>123</v>
      </c>
      <c r="M637" s="74">
        <v>14767.5</v>
      </c>
      <c r="N637" s="32"/>
      <c r="O637" s="32">
        <f t="shared" si="146"/>
        <v>14767.5</v>
      </c>
      <c r="P637" s="74">
        <v>1336.7</v>
      </c>
      <c r="Q637" s="32"/>
      <c r="R637" s="32"/>
      <c r="S637" s="33">
        <f t="shared" si="147"/>
        <v>2584.3125</v>
      </c>
      <c r="T637" s="32">
        <f t="shared" si="148"/>
        <v>443.02499999999998</v>
      </c>
      <c r="U637" s="75">
        <f t="shared" si="149"/>
        <v>1169.5883999999999</v>
      </c>
      <c r="V637" s="32">
        <f t="shared" si="150"/>
        <v>295.35000000000002</v>
      </c>
      <c r="W637" s="74">
        <v>4725.6400000000003</v>
      </c>
      <c r="X637" s="74">
        <v>504.44</v>
      </c>
      <c r="Y637" s="74">
        <v>72.2</v>
      </c>
      <c r="Z637" s="74">
        <v>653.36</v>
      </c>
      <c r="AA637" s="74">
        <v>0</v>
      </c>
      <c r="AB637" s="74">
        <v>0</v>
      </c>
      <c r="AC637" s="74">
        <v>0</v>
      </c>
      <c r="AD637" s="74">
        <v>0</v>
      </c>
      <c r="AE637" s="32">
        <v>0</v>
      </c>
      <c r="AF637" s="32">
        <f t="shared" si="151"/>
        <v>251.04750000000001</v>
      </c>
      <c r="AG637" s="32">
        <f t="shared" si="160"/>
        <v>6497.7000000000007</v>
      </c>
      <c r="AH637" s="32">
        <f t="shared" si="152"/>
        <v>15998.063999999998</v>
      </c>
      <c r="AI637" s="32">
        <f t="shared" si="153"/>
        <v>33329.299999999996</v>
      </c>
      <c r="AJ637" s="32">
        <v>7383.75</v>
      </c>
      <c r="AK637" s="32">
        <f t="shared" si="154"/>
        <v>7383.75</v>
      </c>
      <c r="AL637" s="32">
        <v>876.2</v>
      </c>
      <c r="AM637" s="32">
        <f t="shared" si="155"/>
        <v>1999.7579999999998</v>
      </c>
      <c r="AN637" s="32">
        <f t="shared" si="156"/>
        <v>3332.9299999999994</v>
      </c>
      <c r="AO637" s="32">
        <f t="shared" si="157"/>
        <v>9998.7899999999991</v>
      </c>
      <c r="AP637" s="32">
        <f t="shared" si="158"/>
        <v>5999.2739999999994</v>
      </c>
      <c r="AQ637" s="32">
        <v>3580.6</v>
      </c>
      <c r="AR637" s="32"/>
      <c r="AS637" s="74"/>
      <c r="AT637" s="32"/>
      <c r="AU637" s="32"/>
      <c r="AV637" s="32"/>
      <c r="AW637" s="32"/>
      <c r="AX637" s="32"/>
      <c r="AY637" s="76">
        <f t="shared" si="159"/>
        <v>418018.07679999998</v>
      </c>
      <c r="AZ637" s="78"/>
      <c r="BA637" s="7"/>
      <c r="BB637" s="7"/>
    </row>
    <row r="638" spans="1:54" s="59" customFormat="1" x14ac:dyDescent="0.2">
      <c r="A638" s="24">
        <f t="shared" si="161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72">
        <v>38762</v>
      </c>
      <c r="G638" s="24"/>
      <c r="H638" s="71">
        <v>40</v>
      </c>
      <c r="I638" s="24" t="s">
        <v>102</v>
      </c>
      <c r="J638" s="70" t="s">
        <v>132</v>
      </c>
      <c r="K638" s="73" t="s">
        <v>70</v>
      </c>
      <c r="L638" s="70" t="s">
        <v>123</v>
      </c>
      <c r="M638" s="74">
        <v>15799.2</v>
      </c>
      <c r="N638" s="32"/>
      <c r="O638" s="32">
        <f t="shared" si="146"/>
        <v>15799.2</v>
      </c>
      <c r="P638" s="74">
        <v>1364</v>
      </c>
      <c r="Q638" s="32"/>
      <c r="R638" s="32"/>
      <c r="S638" s="33">
        <f t="shared" si="147"/>
        <v>2764.86</v>
      </c>
      <c r="T638" s="32">
        <f t="shared" si="148"/>
        <v>473.976</v>
      </c>
      <c r="U638" s="75">
        <f t="shared" si="149"/>
        <v>1194.4199999999998</v>
      </c>
      <c r="V638" s="32">
        <f t="shared" si="150"/>
        <v>315.98400000000004</v>
      </c>
      <c r="W638" s="74">
        <v>4107.8</v>
      </c>
      <c r="X638" s="74">
        <v>562.96</v>
      </c>
      <c r="Y638" s="74">
        <v>76.56</v>
      </c>
      <c r="Z638" s="74">
        <v>901.2</v>
      </c>
      <c r="AA638" s="74">
        <v>0</v>
      </c>
      <c r="AB638" s="74">
        <v>0</v>
      </c>
      <c r="AC638" s="74">
        <v>0</v>
      </c>
      <c r="AD638" s="74">
        <v>1180</v>
      </c>
      <c r="AE638" s="32">
        <v>0</v>
      </c>
      <c r="AF638" s="32">
        <f t="shared" si="151"/>
        <v>268.58640000000003</v>
      </c>
      <c r="AG638" s="32">
        <f t="shared" si="160"/>
        <v>6951.648000000001</v>
      </c>
      <c r="AH638" s="32">
        <f t="shared" si="152"/>
        <v>16375.968000000001</v>
      </c>
      <c r="AI638" s="32">
        <f t="shared" si="153"/>
        <v>34116.6</v>
      </c>
      <c r="AJ638" s="32">
        <v>7899.6</v>
      </c>
      <c r="AK638" s="32">
        <f t="shared" si="154"/>
        <v>7899.5999999999995</v>
      </c>
      <c r="AL638" s="32">
        <v>876.2</v>
      </c>
      <c r="AM638" s="32">
        <f t="shared" si="155"/>
        <v>2046.9960000000001</v>
      </c>
      <c r="AN638" s="32">
        <f t="shared" si="156"/>
        <v>3411.66</v>
      </c>
      <c r="AO638" s="32">
        <f t="shared" si="157"/>
        <v>10234.98</v>
      </c>
      <c r="AP638" s="32">
        <f t="shared" si="158"/>
        <v>6140.9880000000003</v>
      </c>
      <c r="AQ638" s="32">
        <v>6139.45</v>
      </c>
      <c r="AR638" s="32"/>
      <c r="AS638" s="74"/>
      <c r="AT638" s="32"/>
      <c r="AU638" s="32"/>
      <c r="AV638" s="32"/>
      <c r="AW638" s="32"/>
      <c r="AX638" s="32"/>
      <c r="AY638" s="76">
        <f t="shared" si="159"/>
        <v>450208.24680000002</v>
      </c>
      <c r="AZ638" s="78"/>
      <c r="BA638" s="7"/>
      <c r="BB638" s="7"/>
    </row>
    <row r="639" spans="1:54" s="59" customFormat="1" x14ac:dyDescent="0.2">
      <c r="A639" s="24">
        <f t="shared" si="161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72">
        <v>37811</v>
      </c>
      <c r="G639" s="24"/>
      <c r="H639" s="71">
        <v>32</v>
      </c>
      <c r="I639" s="24" t="s">
        <v>102</v>
      </c>
      <c r="J639" s="70" t="s">
        <v>139</v>
      </c>
      <c r="K639" s="73" t="s">
        <v>70</v>
      </c>
      <c r="L639" s="70" t="s">
        <v>123</v>
      </c>
      <c r="M639" s="74">
        <v>14075.7</v>
      </c>
      <c r="N639" s="32"/>
      <c r="O639" s="32">
        <f t="shared" si="146"/>
        <v>14075.7</v>
      </c>
      <c r="P639" s="74">
        <v>1418.6</v>
      </c>
      <c r="Q639" s="32"/>
      <c r="R639" s="32"/>
      <c r="S639" s="33">
        <f t="shared" si="147"/>
        <v>2463.2474999999999</v>
      </c>
      <c r="T639" s="32">
        <f t="shared" si="148"/>
        <v>422.27100000000002</v>
      </c>
      <c r="U639" s="75">
        <f t="shared" si="149"/>
        <v>1114.7952</v>
      </c>
      <c r="V639" s="32">
        <f t="shared" si="150"/>
        <v>281.51400000000001</v>
      </c>
      <c r="W639" s="74">
        <v>4504.22</v>
      </c>
      <c r="X639" s="74">
        <v>487.9</v>
      </c>
      <c r="Y639" s="74">
        <v>68.760000000000005</v>
      </c>
      <c r="Z639" s="74">
        <v>720.96</v>
      </c>
      <c r="AA639" s="74">
        <v>0</v>
      </c>
      <c r="AB639" s="74">
        <v>0</v>
      </c>
      <c r="AC639" s="74">
        <v>0</v>
      </c>
      <c r="AD639" s="74">
        <v>0</v>
      </c>
      <c r="AE639" s="32">
        <v>0</v>
      </c>
      <c r="AF639" s="32">
        <f t="shared" si="151"/>
        <v>239.28690000000003</v>
      </c>
      <c r="AG639" s="32">
        <f t="shared" si="160"/>
        <v>6193.308</v>
      </c>
      <c r="AH639" s="32">
        <f t="shared" si="152"/>
        <v>15254.256000000005</v>
      </c>
      <c r="AI639" s="32">
        <f t="shared" si="153"/>
        <v>31779.700000000008</v>
      </c>
      <c r="AJ639" s="32">
        <v>7037.85</v>
      </c>
      <c r="AK639" s="32">
        <f t="shared" si="154"/>
        <v>7037.85</v>
      </c>
      <c r="AL639" s="32">
        <v>876.2</v>
      </c>
      <c r="AM639" s="32">
        <f t="shared" si="155"/>
        <v>1906.7820000000006</v>
      </c>
      <c r="AN639" s="32">
        <f t="shared" si="156"/>
        <v>3177.9700000000007</v>
      </c>
      <c r="AO639" s="32">
        <f t="shared" si="157"/>
        <v>9533.9100000000017</v>
      </c>
      <c r="AP639" s="32">
        <f t="shared" si="158"/>
        <v>5720.3460000000014</v>
      </c>
      <c r="AQ639" s="32">
        <v>3580.6</v>
      </c>
      <c r="AR639" s="32"/>
      <c r="AS639" s="74"/>
      <c r="AT639" s="32"/>
      <c r="AU639" s="32"/>
      <c r="AV639" s="32"/>
      <c r="AW639" s="32"/>
      <c r="AX639" s="32"/>
      <c r="AY639" s="76">
        <f t="shared" si="159"/>
        <v>401665.82720000006</v>
      </c>
      <c r="AZ639" s="78"/>
      <c r="BA639" s="7"/>
      <c r="BB639" s="7"/>
    </row>
    <row r="640" spans="1:54" s="59" customFormat="1" x14ac:dyDescent="0.2">
      <c r="A640" s="24">
        <f t="shared" si="161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72">
        <v>37834</v>
      </c>
      <c r="G640" s="24"/>
      <c r="H640" s="71">
        <v>32</v>
      </c>
      <c r="I640" s="24" t="s">
        <v>102</v>
      </c>
      <c r="J640" s="70" t="s">
        <v>139</v>
      </c>
      <c r="K640" s="73" t="s">
        <v>70</v>
      </c>
      <c r="L640" s="70" t="s">
        <v>123</v>
      </c>
      <c r="M640" s="74">
        <v>13835.1</v>
      </c>
      <c r="N640" s="32"/>
      <c r="O640" s="32">
        <f t="shared" si="146"/>
        <v>13835.1</v>
      </c>
      <c r="P640" s="74">
        <v>1418.6</v>
      </c>
      <c r="Q640" s="32"/>
      <c r="R640" s="32"/>
      <c r="S640" s="33">
        <f t="shared" si="147"/>
        <v>2421.1424999999999</v>
      </c>
      <c r="T640" s="32">
        <f t="shared" si="148"/>
        <v>415.053</v>
      </c>
      <c r="U640" s="75">
        <f t="shared" si="149"/>
        <v>1095.7403999999999</v>
      </c>
      <c r="V640" s="32">
        <f t="shared" si="150"/>
        <v>276.702</v>
      </c>
      <c r="W640" s="74">
        <v>4427.24</v>
      </c>
      <c r="X640" s="74">
        <v>481.9</v>
      </c>
      <c r="Y640" s="74">
        <v>67.5</v>
      </c>
      <c r="Z640" s="74">
        <v>720.96</v>
      </c>
      <c r="AA640" s="74">
        <v>0</v>
      </c>
      <c r="AB640" s="74">
        <v>0</v>
      </c>
      <c r="AC640" s="74">
        <v>0</v>
      </c>
      <c r="AD640" s="74">
        <v>0</v>
      </c>
      <c r="AE640" s="32">
        <v>0</v>
      </c>
      <c r="AF640" s="32">
        <f t="shared" si="151"/>
        <v>235.19670000000002</v>
      </c>
      <c r="AG640" s="32">
        <f t="shared" si="160"/>
        <v>6087.4439999999995</v>
      </c>
      <c r="AH640" s="32">
        <f t="shared" si="152"/>
        <v>14995.392000000003</v>
      </c>
      <c r="AI640" s="32">
        <f t="shared" si="153"/>
        <v>31240.400000000005</v>
      </c>
      <c r="AJ640" s="32">
        <v>6917.55</v>
      </c>
      <c r="AK640" s="32">
        <f t="shared" si="154"/>
        <v>6917.55</v>
      </c>
      <c r="AL640" s="32">
        <v>876.2</v>
      </c>
      <c r="AM640" s="32">
        <f t="shared" si="155"/>
        <v>1874.4240000000004</v>
      </c>
      <c r="AN640" s="32">
        <f t="shared" si="156"/>
        <v>3124.0400000000004</v>
      </c>
      <c r="AO640" s="32">
        <f t="shared" si="157"/>
        <v>9372.1200000000008</v>
      </c>
      <c r="AP640" s="32">
        <f t="shared" si="158"/>
        <v>5623.2720000000008</v>
      </c>
      <c r="AQ640" s="32">
        <v>3580.6</v>
      </c>
      <c r="AR640" s="32"/>
      <c r="AS640" s="74"/>
      <c r="AT640" s="32"/>
      <c r="AU640" s="32"/>
      <c r="AV640" s="32"/>
      <c r="AW640" s="32"/>
      <c r="AX640" s="32"/>
      <c r="AY640" s="76">
        <f t="shared" si="159"/>
        <v>395350.60719999997</v>
      </c>
      <c r="AZ640" s="78"/>
      <c r="BA640" s="7"/>
      <c r="BB640" s="7"/>
    </row>
    <row r="641" spans="1:54" s="59" customFormat="1" x14ac:dyDescent="0.2">
      <c r="A641" s="24">
        <f t="shared" si="161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72">
        <v>39860</v>
      </c>
      <c r="G641" s="24"/>
      <c r="H641" s="71">
        <v>28</v>
      </c>
      <c r="I641" s="24" t="s">
        <v>102</v>
      </c>
      <c r="J641" s="70" t="s">
        <v>103</v>
      </c>
      <c r="K641" s="73" t="s">
        <v>70</v>
      </c>
      <c r="L641" s="70" t="s">
        <v>123</v>
      </c>
      <c r="M641" s="74">
        <v>10260.6</v>
      </c>
      <c r="N641" s="32"/>
      <c r="O641" s="32">
        <f t="shared" si="146"/>
        <v>10260.6</v>
      </c>
      <c r="P641" s="74">
        <v>764.4</v>
      </c>
      <c r="Q641" s="32"/>
      <c r="R641" s="32"/>
      <c r="S641" s="33">
        <f t="shared" si="147"/>
        <v>1795.605</v>
      </c>
      <c r="T641" s="32">
        <f t="shared" si="148"/>
        <v>307.81799999999998</v>
      </c>
      <c r="U641" s="75">
        <f t="shared" si="149"/>
        <v>738.7632000000001</v>
      </c>
      <c r="V641" s="32">
        <f t="shared" si="150"/>
        <v>205.21200000000002</v>
      </c>
      <c r="W641" s="74">
        <v>2052.12</v>
      </c>
      <c r="X641" s="74">
        <v>369.6</v>
      </c>
      <c r="Y641" s="74">
        <v>53.2</v>
      </c>
      <c r="Z641" s="74">
        <v>630.84</v>
      </c>
      <c r="AA641" s="74">
        <v>0</v>
      </c>
      <c r="AB641" s="74">
        <v>0</v>
      </c>
      <c r="AC641" s="74">
        <v>0</v>
      </c>
      <c r="AD641" s="74">
        <v>0</v>
      </c>
      <c r="AE641" s="32">
        <v>0</v>
      </c>
      <c r="AF641" s="32">
        <f t="shared" si="151"/>
        <v>174.43020000000001</v>
      </c>
      <c r="AG641" s="32">
        <f t="shared" si="160"/>
        <v>4514.6640000000007</v>
      </c>
      <c r="AH641" s="32">
        <f t="shared" si="152"/>
        <v>10145.856</v>
      </c>
      <c r="AI641" s="32">
        <f t="shared" si="153"/>
        <v>21137.200000000001</v>
      </c>
      <c r="AJ641" s="32">
        <v>5130.3</v>
      </c>
      <c r="AK641" s="32">
        <f t="shared" si="154"/>
        <v>5130.3</v>
      </c>
      <c r="AL641" s="32">
        <v>876.2</v>
      </c>
      <c r="AM641" s="32">
        <f t="shared" si="155"/>
        <v>1268.232</v>
      </c>
      <c r="AN641" s="32">
        <f t="shared" si="156"/>
        <v>2113.7200000000003</v>
      </c>
      <c r="AO641" s="32">
        <f t="shared" si="157"/>
        <v>6341.1600000000008</v>
      </c>
      <c r="AP641" s="32">
        <f t="shared" si="158"/>
        <v>3804.6960000000004</v>
      </c>
      <c r="AQ641" s="32">
        <v>3580.6</v>
      </c>
      <c r="AR641" s="32">
        <f>(M641+W641+X641)/30*20</f>
        <v>8454.880000000001</v>
      </c>
      <c r="AS641" s="74"/>
      <c r="AT641" s="32"/>
      <c r="AU641" s="32"/>
      <c r="AV641" s="32"/>
      <c r="AW641" s="32"/>
      <c r="AX641" s="32"/>
      <c r="AY641" s="76">
        <f t="shared" si="159"/>
        <v>280728.8688</v>
      </c>
      <c r="AZ641" s="78"/>
      <c r="BA641" s="7"/>
      <c r="BB641" s="7"/>
    </row>
    <row r="642" spans="1:54" s="59" customFormat="1" x14ac:dyDescent="0.2">
      <c r="A642" s="24">
        <f t="shared" si="161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72">
        <v>38215</v>
      </c>
      <c r="G642" s="24"/>
      <c r="H642" s="71">
        <v>34</v>
      </c>
      <c r="I642" s="24" t="s">
        <v>102</v>
      </c>
      <c r="J642" s="70" t="s">
        <v>132</v>
      </c>
      <c r="K642" s="73" t="s">
        <v>70</v>
      </c>
      <c r="L642" s="70" t="s">
        <v>123</v>
      </c>
      <c r="M642" s="74">
        <v>13600.5</v>
      </c>
      <c r="N642" s="32"/>
      <c r="O642" s="32">
        <f t="shared" si="146"/>
        <v>13600.5</v>
      </c>
      <c r="P642" s="74">
        <v>1200.2</v>
      </c>
      <c r="Q642" s="32"/>
      <c r="R642" s="32"/>
      <c r="S642" s="33">
        <f t="shared" si="147"/>
        <v>2380.0874999999996</v>
      </c>
      <c r="T642" s="32">
        <f t="shared" si="148"/>
        <v>408.01499999999999</v>
      </c>
      <c r="U642" s="75">
        <f t="shared" si="149"/>
        <v>1060.8396</v>
      </c>
      <c r="V642" s="32">
        <f t="shared" si="150"/>
        <v>272.01</v>
      </c>
      <c r="W642" s="74">
        <v>4080.16</v>
      </c>
      <c r="X642" s="74">
        <v>483.76</v>
      </c>
      <c r="Y642" s="74">
        <v>65.16</v>
      </c>
      <c r="Z642" s="74">
        <v>766.02</v>
      </c>
      <c r="AA642" s="74">
        <v>0</v>
      </c>
      <c r="AB642" s="74">
        <v>0</v>
      </c>
      <c r="AC642" s="74">
        <v>0</v>
      </c>
      <c r="AD642" s="74">
        <v>0</v>
      </c>
      <c r="AE642" s="32">
        <v>0</v>
      </c>
      <c r="AF642" s="32">
        <f t="shared" si="151"/>
        <v>231.20850000000002</v>
      </c>
      <c r="AG642" s="32">
        <f t="shared" si="160"/>
        <v>5984.2199999999993</v>
      </c>
      <c r="AH642" s="32">
        <f t="shared" si="152"/>
        <v>14531.535999999998</v>
      </c>
      <c r="AI642" s="32">
        <f t="shared" si="153"/>
        <v>30274.033333333329</v>
      </c>
      <c r="AJ642" s="32">
        <v>6800.25</v>
      </c>
      <c r="AK642" s="32">
        <f t="shared" si="154"/>
        <v>6800.25</v>
      </c>
      <c r="AL642" s="32">
        <v>876.2</v>
      </c>
      <c r="AM642" s="32">
        <f t="shared" si="155"/>
        <v>1816.4419999999998</v>
      </c>
      <c r="AN642" s="32">
        <f t="shared" si="156"/>
        <v>3027.4033333333327</v>
      </c>
      <c r="AO642" s="32">
        <f t="shared" si="157"/>
        <v>9082.2099999999991</v>
      </c>
      <c r="AP642" s="32">
        <f t="shared" si="158"/>
        <v>5449.3259999999991</v>
      </c>
      <c r="AQ642" s="32">
        <v>3580.6</v>
      </c>
      <c r="AR642" s="32">
        <f>(M642+W642+X642)/30*30</f>
        <v>18164.419999999998</v>
      </c>
      <c r="AS642" s="74"/>
      <c r="AT642" s="32"/>
      <c r="AU642" s="32"/>
      <c r="AV642" s="32"/>
      <c r="AW642" s="32"/>
      <c r="AX642" s="32"/>
      <c r="AY642" s="76">
        <f t="shared" si="159"/>
        <v>400962.41786666663</v>
      </c>
      <c r="AZ642" s="78"/>
      <c r="BA642" s="7"/>
      <c r="BB642" s="7"/>
    </row>
    <row r="643" spans="1:54" s="59" customFormat="1" x14ac:dyDescent="0.2">
      <c r="A643" s="24">
        <f t="shared" si="161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72">
        <v>38215</v>
      </c>
      <c r="G643" s="24"/>
      <c r="H643" s="71">
        <v>40</v>
      </c>
      <c r="I643" s="24" t="s">
        <v>102</v>
      </c>
      <c r="J643" s="70" t="s">
        <v>138</v>
      </c>
      <c r="K643" s="73" t="s">
        <v>70</v>
      </c>
      <c r="L643" s="70" t="s">
        <v>123</v>
      </c>
      <c r="M643" s="74">
        <v>17316</v>
      </c>
      <c r="N643" s="32"/>
      <c r="O643" s="32">
        <f t="shared" si="146"/>
        <v>17316</v>
      </c>
      <c r="P643" s="74">
        <v>1364</v>
      </c>
      <c r="Q643" s="32"/>
      <c r="R643" s="32"/>
      <c r="S643" s="33">
        <f t="shared" si="147"/>
        <v>3030.2999999999997</v>
      </c>
      <c r="T643" s="32">
        <f t="shared" si="148"/>
        <v>519.48</v>
      </c>
      <c r="U643" s="75">
        <f t="shared" si="149"/>
        <v>1350.6479999999999</v>
      </c>
      <c r="V643" s="32">
        <f t="shared" si="150"/>
        <v>346.32</v>
      </c>
      <c r="W643" s="74">
        <v>5194.8</v>
      </c>
      <c r="X643" s="74">
        <v>604.64</v>
      </c>
      <c r="Y643" s="74">
        <v>83.3</v>
      </c>
      <c r="Z643" s="74">
        <v>901.2</v>
      </c>
      <c r="AA643" s="74">
        <v>0</v>
      </c>
      <c r="AB643" s="74">
        <v>0</v>
      </c>
      <c r="AC643" s="74">
        <v>0</v>
      </c>
      <c r="AD643" s="74">
        <v>0</v>
      </c>
      <c r="AE643" s="32">
        <v>1689.94</v>
      </c>
      <c r="AF643" s="32">
        <f t="shared" si="151"/>
        <v>294.37200000000001</v>
      </c>
      <c r="AG643" s="32">
        <f t="shared" si="160"/>
        <v>7619.04</v>
      </c>
      <c r="AH643" s="32">
        <f t="shared" si="152"/>
        <v>18492.351999999999</v>
      </c>
      <c r="AI643" s="32">
        <f t="shared" si="153"/>
        <v>38525.73333333333</v>
      </c>
      <c r="AJ643" s="32">
        <v>8658</v>
      </c>
      <c r="AK643" s="32">
        <f t="shared" si="154"/>
        <v>8658</v>
      </c>
      <c r="AL643" s="32">
        <v>876.2</v>
      </c>
      <c r="AM643" s="32">
        <f t="shared" si="155"/>
        <v>2311.5439999999999</v>
      </c>
      <c r="AN643" s="32">
        <f t="shared" si="156"/>
        <v>3852.5733333333328</v>
      </c>
      <c r="AO643" s="32">
        <f t="shared" si="157"/>
        <v>11557.72</v>
      </c>
      <c r="AP643" s="32">
        <f t="shared" si="158"/>
        <v>6934.6319999999996</v>
      </c>
      <c r="AQ643" s="32">
        <v>6139.45</v>
      </c>
      <c r="AR643" s="32">
        <f>(M643+W643+X643)/30*30</f>
        <v>23115.439999999999</v>
      </c>
      <c r="AS643" s="74"/>
      <c r="AT643" s="32"/>
      <c r="AU643" s="32"/>
      <c r="AV643" s="32"/>
      <c r="AW643" s="32"/>
      <c r="AX643" s="32"/>
      <c r="AY643" s="76">
        <f t="shared" si="159"/>
        <v>529080.68466666655</v>
      </c>
      <c r="AZ643" s="78"/>
      <c r="BA643" s="7"/>
      <c r="BB643" s="7"/>
    </row>
    <row r="644" spans="1:54" s="59" customFormat="1" x14ac:dyDescent="0.2">
      <c r="A644" s="24">
        <f t="shared" si="161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72">
        <v>38397</v>
      </c>
      <c r="G644" s="24"/>
      <c r="H644" s="71">
        <v>29</v>
      </c>
      <c r="I644" s="24" t="s">
        <v>102</v>
      </c>
      <c r="J644" s="70" t="s">
        <v>103</v>
      </c>
      <c r="K644" s="73" t="s">
        <v>70</v>
      </c>
      <c r="L644" s="70" t="s">
        <v>123</v>
      </c>
      <c r="M644" s="74">
        <v>10627.199999999999</v>
      </c>
      <c r="N644" s="32"/>
      <c r="O644" s="32">
        <f t="shared" si="146"/>
        <v>10627.199999999999</v>
      </c>
      <c r="P644" s="74">
        <v>791.7</v>
      </c>
      <c r="Q644" s="32"/>
      <c r="R644" s="32"/>
      <c r="S644" s="33">
        <f t="shared" si="147"/>
        <v>1859.7599999999998</v>
      </c>
      <c r="T644" s="32">
        <f t="shared" si="148"/>
        <v>318.81599999999997</v>
      </c>
      <c r="U644" s="75">
        <f t="shared" si="149"/>
        <v>816.16919999999993</v>
      </c>
      <c r="V644" s="32">
        <f t="shared" si="150"/>
        <v>212.54399999999998</v>
      </c>
      <c r="W644" s="74">
        <v>2975.62</v>
      </c>
      <c r="X644" s="74">
        <v>382.8</v>
      </c>
      <c r="Y644" s="74">
        <v>55.1</v>
      </c>
      <c r="Z644" s="74">
        <v>653.38</v>
      </c>
      <c r="AA644" s="74">
        <v>0</v>
      </c>
      <c r="AB644" s="74">
        <v>0</v>
      </c>
      <c r="AC644" s="74">
        <v>0</v>
      </c>
      <c r="AD644" s="74">
        <v>0</v>
      </c>
      <c r="AE644" s="32">
        <v>2551.6799999999998</v>
      </c>
      <c r="AF644" s="32">
        <f t="shared" si="151"/>
        <v>180.66239999999999</v>
      </c>
      <c r="AG644" s="32">
        <f t="shared" si="160"/>
        <v>4675.9679999999998</v>
      </c>
      <c r="AH644" s="32">
        <f t="shared" si="152"/>
        <v>11188.495999999999</v>
      </c>
      <c r="AI644" s="32">
        <f t="shared" si="153"/>
        <v>23309.366666666665</v>
      </c>
      <c r="AJ644" s="32">
        <v>5313.6</v>
      </c>
      <c r="AK644" s="32">
        <f t="shared" si="154"/>
        <v>5313.5999999999995</v>
      </c>
      <c r="AL644" s="32">
        <v>876.2</v>
      </c>
      <c r="AM644" s="32">
        <f t="shared" si="155"/>
        <v>1398.5619999999999</v>
      </c>
      <c r="AN644" s="32">
        <f t="shared" si="156"/>
        <v>2330.9366666666665</v>
      </c>
      <c r="AO644" s="32">
        <f t="shared" si="157"/>
        <v>6992.8099999999995</v>
      </c>
      <c r="AP644" s="32">
        <f t="shared" si="158"/>
        <v>4195.6859999999997</v>
      </c>
      <c r="AQ644" s="32">
        <v>3580.6</v>
      </c>
      <c r="AR644" s="32"/>
      <c r="AS644" s="74"/>
      <c r="AT644" s="32"/>
      <c r="AU644" s="32"/>
      <c r="AV644" s="32"/>
      <c r="AW644" s="32"/>
      <c r="AX644" s="32"/>
      <c r="AY644" s="76">
        <f t="shared" si="159"/>
        <v>326281.00453333335</v>
      </c>
      <c r="AZ644" s="78"/>
      <c r="BA644" s="7"/>
      <c r="BB644" s="7"/>
    </row>
    <row r="645" spans="1:54" s="59" customFormat="1" x14ac:dyDescent="0.2">
      <c r="A645" s="24">
        <f t="shared" si="161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72">
        <v>38421</v>
      </c>
      <c r="G645" s="24"/>
      <c r="H645" s="71">
        <v>36</v>
      </c>
      <c r="I645" s="24" t="s">
        <v>102</v>
      </c>
      <c r="J645" s="70" t="s">
        <v>137</v>
      </c>
      <c r="K645" s="73" t="s">
        <v>70</v>
      </c>
      <c r="L645" s="70" t="s">
        <v>123</v>
      </c>
      <c r="M645" s="74">
        <v>13953</v>
      </c>
      <c r="N645" s="32"/>
      <c r="O645" s="32">
        <f t="shared" si="146"/>
        <v>13953</v>
      </c>
      <c r="P645" s="74">
        <v>1527.8</v>
      </c>
      <c r="Q645" s="32"/>
      <c r="R645" s="32"/>
      <c r="S645" s="33">
        <f t="shared" si="147"/>
        <v>2441.7749999999996</v>
      </c>
      <c r="T645" s="32">
        <f t="shared" si="148"/>
        <v>418.59</v>
      </c>
      <c r="U645" s="75">
        <f t="shared" si="149"/>
        <v>1071.5904</v>
      </c>
      <c r="V645" s="32">
        <f t="shared" si="150"/>
        <v>279.06</v>
      </c>
      <c r="W645" s="74">
        <v>3906.84</v>
      </c>
      <c r="X645" s="74">
        <v>498.5</v>
      </c>
      <c r="Y645" s="74">
        <v>68.86</v>
      </c>
      <c r="Z645" s="74">
        <v>811.08</v>
      </c>
      <c r="AA645" s="74">
        <v>0</v>
      </c>
      <c r="AB645" s="74">
        <v>0</v>
      </c>
      <c r="AC645" s="74">
        <v>0</v>
      </c>
      <c r="AD645" s="74">
        <v>0</v>
      </c>
      <c r="AE645" s="32">
        <v>0</v>
      </c>
      <c r="AF645" s="32">
        <f t="shared" si="151"/>
        <v>237.20100000000002</v>
      </c>
      <c r="AG645" s="32">
        <f t="shared" si="160"/>
        <v>6139.32</v>
      </c>
      <c r="AH645" s="32">
        <f t="shared" si="152"/>
        <v>14686.671999999999</v>
      </c>
      <c r="AI645" s="32">
        <f t="shared" si="153"/>
        <v>30597.233333333334</v>
      </c>
      <c r="AJ645" s="32">
        <v>6976.5</v>
      </c>
      <c r="AK645" s="32">
        <f t="shared" si="154"/>
        <v>6976.5</v>
      </c>
      <c r="AL645" s="32">
        <v>876.2</v>
      </c>
      <c r="AM645" s="32">
        <f t="shared" si="155"/>
        <v>1835.8339999999998</v>
      </c>
      <c r="AN645" s="32">
        <f t="shared" si="156"/>
        <v>3059.7233333333334</v>
      </c>
      <c r="AO645" s="32">
        <f t="shared" si="157"/>
        <v>9179.17</v>
      </c>
      <c r="AP645" s="32">
        <f t="shared" si="158"/>
        <v>5507.5019999999995</v>
      </c>
      <c r="AQ645" s="32">
        <v>3580.6</v>
      </c>
      <c r="AR645" s="32"/>
      <c r="AS645" s="74"/>
      <c r="AT645" s="32"/>
      <c r="AU645" s="32"/>
      <c r="AV645" s="32"/>
      <c r="AW645" s="32"/>
      <c r="AX645" s="32"/>
      <c r="AY645" s="76">
        <f t="shared" si="159"/>
        <v>391986.8114666667</v>
      </c>
      <c r="AZ645" s="78"/>
      <c r="BA645" s="7"/>
      <c r="BB645" s="7"/>
    </row>
    <row r="646" spans="1:54" s="59" customFormat="1" x14ac:dyDescent="0.2">
      <c r="A646" s="24">
        <f t="shared" si="161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72">
        <v>38580</v>
      </c>
      <c r="G646" s="24"/>
      <c r="H646" s="71">
        <v>35</v>
      </c>
      <c r="I646" s="24" t="s">
        <v>102</v>
      </c>
      <c r="J646" s="70" t="s">
        <v>132</v>
      </c>
      <c r="K646" s="73" t="s">
        <v>70</v>
      </c>
      <c r="L646" s="70" t="s">
        <v>123</v>
      </c>
      <c r="M646" s="74">
        <v>13967.1</v>
      </c>
      <c r="N646" s="32"/>
      <c r="O646" s="32">
        <f t="shared" si="146"/>
        <v>13967.1</v>
      </c>
      <c r="P646" s="74">
        <v>1227.5</v>
      </c>
      <c r="Q646" s="32"/>
      <c r="R646" s="32"/>
      <c r="S646" s="33">
        <f t="shared" si="147"/>
        <v>2444.2424999999998</v>
      </c>
      <c r="T646" s="32">
        <f t="shared" si="148"/>
        <v>419.01299999999998</v>
      </c>
      <c r="U646" s="75">
        <f t="shared" si="149"/>
        <v>1072.6728000000001</v>
      </c>
      <c r="V646" s="32">
        <f t="shared" si="150"/>
        <v>279.34200000000004</v>
      </c>
      <c r="W646" s="74">
        <v>3910.78</v>
      </c>
      <c r="X646" s="74">
        <v>496.96</v>
      </c>
      <c r="Y646" s="74">
        <v>67.06</v>
      </c>
      <c r="Z646" s="74">
        <v>788.56</v>
      </c>
      <c r="AA646" s="74">
        <v>0</v>
      </c>
      <c r="AB646" s="74">
        <v>0</v>
      </c>
      <c r="AC646" s="74">
        <v>0</v>
      </c>
      <c r="AD646" s="74">
        <v>0</v>
      </c>
      <c r="AE646" s="32">
        <v>0</v>
      </c>
      <c r="AF646" s="32">
        <f t="shared" si="151"/>
        <v>237.44070000000002</v>
      </c>
      <c r="AG646" s="32">
        <f t="shared" si="160"/>
        <v>6145.5240000000013</v>
      </c>
      <c r="AH646" s="32">
        <f t="shared" si="152"/>
        <v>14699.872000000001</v>
      </c>
      <c r="AI646" s="32">
        <f t="shared" si="153"/>
        <v>30624.733333333337</v>
      </c>
      <c r="AJ646" s="32">
        <v>6983.55</v>
      </c>
      <c r="AK646" s="32">
        <f t="shared" si="154"/>
        <v>6983.55</v>
      </c>
      <c r="AL646" s="32">
        <v>876.2</v>
      </c>
      <c r="AM646" s="32">
        <f t="shared" si="155"/>
        <v>1837.4840000000002</v>
      </c>
      <c r="AN646" s="32">
        <f t="shared" si="156"/>
        <v>3062.4733333333334</v>
      </c>
      <c r="AO646" s="32">
        <f t="shared" si="157"/>
        <v>9187.42</v>
      </c>
      <c r="AP646" s="32">
        <f t="shared" si="158"/>
        <v>5512.4520000000002</v>
      </c>
      <c r="AQ646" s="32">
        <v>3580.6</v>
      </c>
      <c r="AR646" s="32"/>
      <c r="AS646" s="74"/>
      <c r="AT646" s="32"/>
      <c r="AU646" s="32"/>
      <c r="AV646" s="32"/>
      <c r="AW646" s="32"/>
      <c r="AX646" s="32"/>
      <c r="AY646" s="76">
        <f t="shared" si="159"/>
        <v>388421.91066666663</v>
      </c>
      <c r="AZ646" s="78"/>
      <c r="BA646" s="7"/>
      <c r="BB646" s="7"/>
    </row>
    <row r="647" spans="1:54" s="59" customFormat="1" x14ac:dyDescent="0.2">
      <c r="A647" s="24">
        <f t="shared" si="161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72">
        <v>38603</v>
      </c>
      <c r="G647" s="24"/>
      <c r="H647" s="71">
        <v>6</v>
      </c>
      <c r="I647" s="24" t="s">
        <v>102</v>
      </c>
      <c r="J647" s="70" t="s">
        <v>103</v>
      </c>
      <c r="K647" s="73" t="s">
        <v>70</v>
      </c>
      <c r="L647" s="70" t="s">
        <v>123</v>
      </c>
      <c r="M647" s="74">
        <v>2198.6999999999998</v>
      </c>
      <c r="N647" s="32"/>
      <c r="O647" s="32">
        <f t="shared" si="146"/>
        <v>2198.6999999999998</v>
      </c>
      <c r="P647" s="74">
        <v>163.80000000000001</v>
      </c>
      <c r="Q647" s="32"/>
      <c r="R647" s="32"/>
      <c r="S647" s="33">
        <f t="shared" ref="S647:S710" si="169">(M647*17.5%)</f>
        <v>384.77249999999992</v>
      </c>
      <c r="T647" s="32">
        <f t="shared" ref="T647:T710" si="170">M647*3%</f>
        <v>65.960999999999999</v>
      </c>
      <c r="U647" s="75">
        <f t="shared" ref="U647:U710" si="171">(M647+W647)*6%</f>
        <v>168.86039999999997</v>
      </c>
      <c r="V647" s="32">
        <f t="shared" ref="V647:V710" si="172">M647*2%</f>
        <v>43.973999999999997</v>
      </c>
      <c r="W647" s="74">
        <v>615.64</v>
      </c>
      <c r="X647" s="74">
        <v>79.2</v>
      </c>
      <c r="Y647" s="74">
        <v>11.4</v>
      </c>
      <c r="Z647" s="74">
        <v>135.18</v>
      </c>
      <c r="AA647" s="74">
        <v>0</v>
      </c>
      <c r="AB647" s="74">
        <v>0</v>
      </c>
      <c r="AC647" s="74">
        <v>0</v>
      </c>
      <c r="AD647" s="74">
        <v>0</v>
      </c>
      <c r="AE647" s="32">
        <v>0</v>
      </c>
      <c r="AF647" s="32">
        <f t="shared" ref="AF647:AF710" si="173">M647*1.7%</f>
        <v>37.377899999999997</v>
      </c>
      <c r="AG647" s="32">
        <f t="shared" si="160"/>
        <v>967.42799999999988</v>
      </c>
      <c r="AH647" s="32">
        <f t="shared" ref="AH647:AH710" si="174">(M647+W647+X647)/30*24</f>
        <v>2314.8319999999999</v>
      </c>
      <c r="AI647" s="32">
        <f t="shared" ref="AI647:AI710" si="175">(M647+W647+X647)/30*50</f>
        <v>4822.5666666666666</v>
      </c>
      <c r="AJ647" s="32">
        <v>1099.3499999999999</v>
      </c>
      <c r="AK647" s="32">
        <f t="shared" ref="AK647:AK710" si="176">(M647/30)*15</f>
        <v>1099.3499999999999</v>
      </c>
      <c r="AL647" s="32">
        <v>876.2</v>
      </c>
      <c r="AM647" s="32">
        <f t="shared" ref="AM647:AM710" si="177">(M647+W647+X647)/30*3</f>
        <v>289.35399999999998</v>
      </c>
      <c r="AN647" s="32">
        <f t="shared" ref="AN647:AN710" si="178">(M647+W647+X647)/30*5</f>
        <v>482.2566666666666</v>
      </c>
      <c r="AO647" s="32">
        <f t="shared" ref="AO647:AO710" si="179">(M647+W647+X647)/30*15</f>
        <v>1446.7699999999998</v>
      </c>
      <c r="AP647" s="32">
        <f t="shared" ref="AP647:AP710" si="180">(M647+W647+X647)/30*9</f>
        <v>868.0619999999999</v>
      </c>
      <c r="AQ647" s="32">
        <v>2614.85</v>
      </c>
      <c r="AR647" s="32"/>
      <c r="AS647" s="74"/>
      <c r="AT647" s="32"/>
      <c r="AU647" s="32"/>
      <c r="AV647" s="32"/>
      <c r="AW647" s="32"/>
      <c r="AX647" s="32"/>
      <c r="AY647" s="76">
        <f t="shared" si="159"/>
        <v>63739.408933333325</v>
      </c>
      <c r="AZ647" s="78"/>
      <c r="BA647" s="7"/>
      <c r="BB647" s="7"/>
    </row>
    <row r="648" spans="1:54" s="59" customFormat="1" x14ac:dyDescent="0.2">
      <c r="A648" s="24">
        <f t="shared" si="161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72">
        <v>40770</v>
      </c>
      <c r="G648" s="24"/>
      <c r="H648" s="71">
        <v>20</v>
      </c>
      <c r="I648" s="24" t="s">
        <v>102</v>
      </c>
      <c r="J648" s="70" t="s">
        <v>103</v>
      </c>
      <c r="K648" s="73" t="s">
        <v>70</v>
      </c>
      <c r="L648" s="70" t="s">
        <v>123</v>
      </c>
      <c r="M648" s="74">
        <v>7329</v>
      </c>
      <c r="N648" s="32"/>
      <c r="O648" s="32">
        <f t="shared" si="146"/>
        <v>7329</v>
      </c>
      <c r="P648" s="74">
        <v>546</v>
      </c>
      <c r="Q648" s="32"/>
      <c r="R648" s="32"/>
      <c r="S648" s="33">
        <f t="shared" si="169"/>
        <v>1282.5749999999998</v>
      </c>
      <c r="T648" s="32">
        <f t="shared" si="170"/>
        <v>219.87</v>
      </c>
      <c r="U648" s="75">
        <f t="shared" si="171"/>
        <v>510.09839999999997</v>
      </c>
      <c r="V648" s="32">
        <f t="shared" si="172"/>
        <v>146.58000000000001</v>
      </c>
      <c r="W648" s="74">
        <v>1172.6400000000001</v>
      </c>
      <c r="X648" s="74">
        <v>264</v>
      </c>
      <c r="Y648" s="74">
        <v>38</v>
      </c>
      <c r="Z648" s="74">
        <v>450.6</v>
      </c>
      <c r="AA648" s="74">
        <v>0</v>
      </c>
      <c r="AB648" s="74">
        <v>0</v>
      </c>
      <c r="AC648" s="74">
        <v>0</v>
      </c>
      <c r="AD648" s="74">
        <v>0</v>
      </c>
      <c r="AE648" s="32">
        <v>0</v>
      </c>
      <c r="AF648" s="32">
        <f t="shared" si="173"/>
        <v>124.593</v>
      </c>
      <c r="AG648" s="32">
        <f t="shared" si="160"/>
        <v>3224.76</v>
      </c>
      <c r="AH648" s="32">
        <f t="shared" si="174"/>
        <v>7012.5119999999997</v>
      </c>
      <c r="AI648" s="32">
        <f t="shared" si="175"/>
        <v>14609.4</v>
      </c>
      <c r="AJ648" s="32">
        <v>3664.5</v>
      </c>
      <c r="AK648" s="32">
        <f t="shared" si="176"/>
        <v>3664.5</v>
      </c>
      <c r="AL648" s="32">
        <v>876.2</v>
      </c>
      <c r="AM648" s="32">
        <f t="shared" si="177"/>
        <v>876.56399999999996</v>
      </c>
      <c r="AN648" s="32">
        <f t="shared" si="178"/>
        <v>1460.94</v>
      </c>
      <c r="AO648" s="32">
        <f t="shared" si="179"/>
        <v>4382.82</v>
      </c>
      <c r="AP648" s="32">
        <f t="shared" si="180"/>
        <v>2629.692</v>
      </c>
      <c r="AQ648" s="32">
        <v>3580.6</v>
      </c>
      <c r="AR648" s="32"/>
      <c r="AS648" s="74"/>
      <c r="AT648" s="32"/>
      <c r="AU648" s="32"/>
      <c r="AV648" s="32"/>
      <c r="AW648" s="32"/>
      <c r="AX648" s="32"/>
      <c r="AY648" s="76">
        <f t="shared" ref="AY648:AY711" si="181">(O648+P648+Q648+R648+S648+T648+U648+V648+W648+X648+Y648+Z648+AA648+AB648+AC648+AD648+AE648+AF648)*12+(AG648+AH648+AI648+AJ648+AK648+AL648+AM648+AN648+AO648+AP648+AQ648+AR648+AS648+AT648+AU648+AV648+AW648+AX648)</f>
        <v>190989.96480000002</v>
      </c>
      <c r="AZ648" s="78"/>
      <c r="BA648" s="7"/>
      <c r="BB648" s="7"/>
    </row>
    <row r="649" spans="1:54" s="59" customFormat="1" x14ac:dyDescent="0.2">
      <c r="A649" s="24">
        <f t="shared" si="161"/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72">
        <v>40770</v>
      </c>
      <c r="G649" s="24"/>
      <c r="H649" s="71">
        <v>34</v>
      </c>
      <c r="I649" s="24" t="s">
        <v>102</v>
      </c>
      <c r="J649" s="70" t="s">
        <v>103</v>
      </c>
      <c r="K649" s="73" t="s">
        <v>70</v>
      </c>
      <c r="L649" s="70" t="s">
        <v>123</v>
      </c>
      <c r="M649" s="74">
        <v>12459.3</v>
      </c>
      <c r="N649" s="32"/>
      <c r="O649" s="32">
        <f t="shared" si="146"/>
        <v>12459.3</v>
      </c>
      <c r="P649" s="74">
        <v>928.2</v>
      </c>
      <c r="Q649" s="32"/>
      <c r="R649" s="32"/>
      <c r="S649" s="33">
        <f t="shared" si="169"/>
        <v>2180.3774999999996</v>
      </c>
      <c r="T649" s="32">
        <f t="shared" si="170"/>
        <v>373.77899999999994</v>
      </c>
      <c r="U649" s="75">
        <f t="shared" si="171"/>
        <v>867.16679999999985</v>
      </c>
      <c r="V649" s="32">
        <f t="shared" si="172"/>
        <v>249.18599999999998</v>
      </c>
      <c r="W649" s="74">
        <v>1993.48</v>
      </c>
      <c r="X649" s="74">
        <v>448.8</v>
      </c>
      <c r="Y649" s="74">
        <v>64.599999999999994</v>
      </c>
      <c r="Z649" s="74">
        <v>766.02</v>
      </c>
      <c r="AA649" s="74">
        <v>0</v>
      </c>
      <c r="AB649" s="74">
        <v>0</v>
      </c>
      <c r="AC649" s="74">
        <v>0</v>
      </c>
      <c r="AD649" s="74">
        <v>0</v>
      </c>
      <c r="AE649" s="32">
        <v>0</v>
      </c>
      <c r="AF649" s="32">
        <f t="shared" si="173"/>
        <v>211.8081</v>
      </c>
      <c r="AG649" s="32">
        <f t="shared" ref="AG649:AG712" si="182">(M649*4%)*11</f>
        <v>5482.0919999999996</v>
      </c>
      <c r="AH649" s="32">
        <f t="shared" si="174"/>
        <v>11921.263999999999</v>
      </c>
      <c r="AI649" s="32">
        <f t="shared" si="175"/>
        <v>24835.966666666664</v>
      </c>
      <c r="AJ649" s="32">
        <v>6229.65</v>
      </c>
      <c r="AK649" s="32">
        <f t="shared" si="176"/>
        <v>6229.65</v>
      </c>
      <c r="AL649" s="32">
        <v>876.2</v>
      </c>
      <c r="AM649" s="32">
        <f t="shared" si="177"/>
        <v>1490.1579999999999</v>
      </c>
      <c r="AN649" s="32">
        <f t="shared" si="178"/>
        <v>2483.5966666666664</v>
      </c>
      <c r="AO649" s="32">
        <f t="shared" si="179"/>
        <v>7450.7899999999991</v>
      </c>
      <c r="AP649" s="32">
        <f t="shared" si="180"/>
        <v>4470.4739999999993</v>
      </c>
      <c r="AQ649" s="32">
        <v>3580.6</v>
      </c>
      <c r="AR649" s="32"/>
      <c r="AS649" s="74"/>
      <c r="AT649" s="32"/>
      <c r="AU649" s="32"/>
      <c r="AV649" s="32"/>
      <c r="AW649" s="32"/>
      <c r="AX649" s="32"/>
      <c r="AY649" s="76">
        <f t="shared" si="181"/>
        <v>321563.05013333331</v>
      </c>
      <c r="AZ649" s="78"/>
      <c r="BA649" s="7"/>
      <c r="BB649" s="7"/>
    </row>
    <row r="650" spans="1:54" s="59" customFormat="1" x14ac:dyDescent="0.2">
      <c r="A650" s="24">
        <f t="shared" ref="A650:A713" si="183">A649+1</f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72">
        <v>43696</v>
      </c>
      <c r="G650" s="24"/>
      <c r="H650" s="71">
        <v>16</v>
      </c>
      <c r="I650" s="24" t="s">
        <v>102</v>
      </c>
      <c r="J650" s="70" t="s">
        <v>103</v>
      </c>
      <c r="K650" s="73" t="s">
        <v>70</v>
      </c>
      <c r="L650" s="70" t="s">
        <v>123</v>
      </c>
      <c r="M650" s="74">
        <v>5863.2000000000007</v>
      </c>
      <c r="N650" s="32"/>
      <c r="O650" s="32">
        <f t="shared" si="146"/>
        <v>5863.2000000000007</v>
      </c>
      <c r="P650" s="74">
        <v>436.8</v>
      </c>
      <c r="Q650" s="32"/>
      <c r="R650" s="32"/>
      <c r="S650" s="33">
        <f t="shared" si="169"/>
        <v>1026.0600000000002</v>
      </c>
      <c r="T650" s="32">
        <f t="shared" si="170"/>
        <v>175.89600000000002</v>
      </c>
      <c r="U650" s="75">
        <f t="shared" si="171"/>
        <v>351.79200000000003</v>
      </c>
      <c r="V650" s="32">
        <f t="shared" si="172"/>
        <v>117.26400000000001</v>
      </c>
      <c r="W650" s="74">
        <v>0</v>
      </c>
      <c r="X650" s="74">
        <v>211.2</v>
      </c>
      <c r="Y650" s="74">
        <v>30.4</v>
      </c>
      <c r="Z650" s="74">
        <v>360.48</v>
      </c>
      <c r="AA650" s="74">
        <v>0</v>
      </c>
      <c r="AB650" s="74">
        <v>0</v>
      </c>
      <c r="AC650" s="74">
        <v>0</v>
      </c>
      <c r="AD650" s="74">
        <v>0</v>
      </c>
      <c r="AE650" s="32">
        <v>0</v>
      </c>
      <c r="AF650" s="32">
        <f t="shared" si="173"/>
        <v>99.67440000000002</v>
      </c>
      <c r="AG650" s="32">
        <f t="shared" si="182"/>
        <v>2579.808</v>
      </c>
      <c r="AH650" s="32">
        <f t="shared" si="174"/>
        <v>4859.5200000000004</v>
      </c>
      <c r="AI650" s="32">
        <f t="shared" si="175"/>
        <v>10124</v>
      </c>
      <c r="AJ650" s="32">
        <v>325.73</v>
      </c>
      <c r="AK650" s="32">
        <f t="shared" si="176"/>
        <v>2931.6000000000004</v>
      </c>
      <c r="AL650" s="32">
        <v>876.2</v>
      </c>
      <c r="AM650" s="32">
        <f t="shared" si="177"/>
        <v>607.44000000000005</v>
      </c>
      <c r="AN650" s="32">
        <f t="shared" si="178"/>
        <v>1012.4000000000001</v>
      </c>
      <c r="AO650" s="32">
        <f t="shared" si="179"/>
        <v>3037.2000000000003</v>
      </c>
      <c r="AP650" s="32">
        <f t="shared" si="180"/>
        <v>1822.3200000000002</v>
      </c>
      <c r="AQ650" s="32">
        <v>2614.85</v>
      </c>
      <c r="AR650" s="32"/>
      <c r="AS650" s="74"/>
      <c r="AT650" s="32"/>
      <c r="AU650" s="32"/>
      <c r="AV650" s="32"/>
      <c r="AW650" s="32"/>
      <c r="AX650" s="32"/>
      <c r="AY650" s="76">
        <f t="shared" si="181"/>
        <v>134864.2648</v>
      </c>
      <c r="AZ650" s="78"/>
      <c r="BA650" s="7"/>
      <c r="BB650" s="7"/>
    </row>
    <row r="651" spans="1:54" s="59" customFormat="1" x14ac:dyDescent="0.2">
      <c r="A651" s="24">
        <f t="shared" si="183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72">
        <v>40770</v>
      </c>
      <c r="G651" s="24"/>
      <c r="H651" s="71">
        <v>23</v>
      </c>
      <c r="I651" s="24" t="s">
        <v>102</v>
      </c>
      <c r="J651" s="70" t="s">
        <v>103</v>
      </c>
      <c r="K651" s="73" t="s">
        <v>70</v>
      </c>
      <c r="L651" s="70" t="s">
        <v>123</v>
      </c>
      <c r="M651" s="74">
        <v>8428.5</v>
      </c>
      <c r="N651" s="32"/>
      <c r="O651" s="32">
        <f t="shared" si="146"/>
        <v>8428.5</v>
      </c>
      <c r="P651" s="74">
        <v>627.9</v>
      </c>
      <c r="Q651" s="32"/>
      <c r="R651" s="32"/>
      <c r="S651" s="33">
        <f t="shared" si="169"/>
        <v>1474.9875</v>
      </c>
      <c r="T651" s="32">
        <f t="shared" si="170"/>
        <v>252.85499999999999</v>
      </c>
      <c r="U651" s="75">
        <f t="shared" si="171"/>
        <v>586.6235999999999</v>
      </c>
      <c r="V651" s="32">
        <f t="shared" si="172"/>
        <v>168.57</v>
      </c>
      <c r="W651" s="74">
        <v>1348.56</v>
      </c>
      <c r="X651" s="74">
        <v>303.60000000000002</v>
      </c>
      <c r="Y651" s="74">
        <v>43.7</v>
      </c>
      <c r="Z651" s="74">
        <v>518.20000000000005</v>
      </c>
      <c r="AA651" s="74">
        <v>0</v>
      </c>
      <c r="AB651" s="74">
        <v>0</v>
      </c>
      <c r="AC651" s="74">
        <v>0</v>
      </c>
      <c r="AD651" s="74">
        <v>0</v>
      </c>
      <c r="AE651" s="32">
        <v>0</v>
      </c>
      <c r="AF651" s="32">
        <f t="shared" si="173"/>
        <v>143.28450000000001</v>
      </c>
      <c r="AG651" s="32">
        <f t="shared" si="182"/>
        <v>3708.54</v>
      </c>
      <c r="AH651" s="32">
        <f t="shared" si="174"/>
        <v>8064.5280000000002</v>
      </c>
      <c r="AI651" s="32">
        <f t="shared" si="175"/>
        <v>16801.099999999999</v>
      </c>
      <c r="AJ651" s="32">
        <v>4214.25</v>
      </c>
      <c r="AK651" s="32">
        <f t="shared" si="176"/>
        <v>4214.25</v>
      </c>
      <c r="AL651" s="32">
        <v>876.2</v>
      </c>
      <c r="AM651" s="32">
        <f t="shared" si="177"/>
        <v>1008.066</v>
      </c>
      <c r="AN651" s="32">
        <f t="shared" si="178"/>
        <v>1680.11</v>
      </c>
      <c r="AO651" s="32">
        <f t="shared" si="179"/>
        <v>5040.33</v>
      </c>
      <c r="AP651" s="32">
        <f t="shared" si="180"/>
        <v>3024.1979999999999</v>
      </c>
      <c r="AQ651" s="32">
        <v>3580.6</v>
      </c>
      <c r="AR651" s="32"/>
      <c r="AS651" s="74"/>
      <c r="AT651" s="32"/>
      <c r="AU651" s="32"/>
      <c r="AV651" s="32"/>
      <c r="AW651" s="32"/>
      <c r="AX651" s="32"/>
      <c r="AY651" s="76">
        <f t="shared" si="181"/>
        <v>218973.5392</v>
      </c>
      <c r="AZ651" s="78"/>
      <c r="BA651" s="7"/>
      <c r="BB651" s="7"/>
    </row>
    <row r="652" spans="1:54" s="59" customFormat="1" x14ac:dyDescent="0.2">
      <c r="A652" s="24">
        <f t="shared" si="183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72">
        <v>41869</v>
      </c>
      <c r="G652" s="24"/>
      <c r="H652" s="71">
        <v>36</v>
      </c>
      <c r="I652" s="24" t="s">
        <v>102</v>
      </c>
      <c r="J652" s="70" t="s">
        <v>103</v>
      </c>
      <c r="K652" s="73" t="s">
        <v>70</v>
      </c>
      <c r="L652" s="70" t="s">
        <v>123</v>
      </c>
      <c r="M652" s="74">
        <v>13192.2</v>
      </c>
      <c r="N652" s="32"/>
      <c r="O652" s="32">
        <f t="shared" ref="O652:O715" si="184">M652+N652</f>
        <v>13192.2</v>
      </c>
      <c r="P652" s="74">
        <v>982.8</v>
      </c>
      <c r="Q652" s="32"/>
      <c r="R652" s="32"/>
      <c r="S652" s="33">
        <f t="shared" si="169"/>
        <v>2308.6349999999998</v>
      </c>
      <c r="T652" s="32">
        <f t="shared" si="170"/>
        <v>395.76600000000002</v>
      </c>
      <c r="U652" s="75">
        <f t="shared" si="171"/>
        <v>870.68520000000001</v>
      </c>
      <c r="V652" s="32">
        <f t="shared" si="172"/>
        <v>263.84399999999999</v>
      </c>
      <c r="W652" s="74">
        <v>1319.22</v>
      </c>
      <c r="X652" s="74">
        <v>475.2</v>
      </c>
      <c r="Y652" s="74">
        <v>68.400000000000006</v>
      </c>
      <c r="Z652" s="74">
        <v>811.08</v>
      </c>
      <c r="AA652" s="74">
        <v>0</v>
      </c>
      <c r="AB652" s="74">
        <v>0</v>
      </c>
      <c r="AC652" s="74">
        <v>0</v>
      </c>
      <c r="AD652" s="74">
        <v>0</v>
      </c>
      <c r="AE652" s="32">
        <v>0</v>
      </c>
      <c r="AF652" s="32">
        <f t="shared" si="173"/>
        <v>224.26740000000004</v>
      </c>
      <c r="AG652" s="32">
        <f t="shared" si="182"/>
        <v>5804.5680000000002</v>
      </c>
      <c r="AH652" s="32">
        <f t="shared" si="174"/>
        <v>11989.296</v>
      </c>
      <c r="AI652" s="32">
        <f t="shared" si="175"/>
        <v>24977.7</v>
      </c>
      <c r="AJ652" s="32">
        <v>6596.1</v>
      </c>
      <c r="AK652" s="32">
        <f t="shared" si="176"/>
        <v>6596.1</v>
      </c>
      <c r="AL652" s="32">
        <v>876.2</v>
      </c>
      <c r="AM652" s="32">
        <f t="shared" si="177"/>
        <v>1498.662</v>
      </c>
      <c r="AN652" s="32">
        <f t="shared" si="178"/>
        <v>2497.77</v>
      </c>
      <c r="AO652" s="32">
        <f t="shared" si="179"/>
        <v>7493.31</v>
      </c>
      <c r="AP652" s="32">
        <f t="shared" si="180"/>
        <v>4495.9859999999999</v>
      </c>
      <c r="AQ652" s="32">
        <v>3580.6</v>
      </c>
      <c r="AR652" s="32"/>
      <c r="AS652" s="74"/>
      <c r="AT652" s="32"/>
      <c r="AU652" s="32"/>
      <c r="AV652" s="32"/>
      <c r="AW652" s="32"/>
      <c r="AX652" s="32"/>
      <c r="AY652" s="76">
        <f t="shared" si="181"/>
        <v>327351.46320000006</v>
      </c>
      <c r="AZ652" s="78"/>
      <c r="BA652" s="7"/>
      <c r="BB652" s="7"/>
    </row>
    <row r="653" spans="1:54" s="59" customFormat="1" x14ac:dyDescent="0.2">
      <c r="A653" s="24">
        <f t="shared" si="183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72">
        <v>41883</v>
      </c>
      <c r="G653" s="24"/>
      <c r="H653" s="71">
        <v>3</v>
      </c>
      <c r="I653" s="24" t="s">
        <v>102</v>
      </c>
      <c r="J653" s="70" t="s">
        <v>103</v>
      </c>
      <c r="K653" s="73" t="s">
        <v>70</v>
      </c>
      <c r="L653" s="70" t="s">
        <v>123</v>
      </c>
      <c r="M653" s="74">
        <v>1099.5</v>
      </c>
      <c r="N653" s="32"/>
      <c r="O653" s="32">
        <f t="shared" si="184"/>
        <v>1099.5</v>
      </c>
      <c r="P653" s="74">
        <v>81.900000000000006</v>
      </c>
      <c r="Q653" s="32"/>
      <c r="R653" s="32"/>
      <c r="S653" s="33">
        <f t="shared" si="169"/>
        <v>192.41249999999999</v>
      </c>
      <c r="T653" s="32">
        <f t="shared" si="170"/>
        <v>32.984999999999999</v>
      </c>
      <c r="U653" s="75">
        <f t="shared" si="171"/>
        <v>72.567599999999999</v>
      </c>
      <c r="V653" s="32">
        <f t="shared" si="172"/>
        <v>21.990000000000002</v>
      </c>
      <c r="W653" s="74">
        <v>109.96</v>
      </c>
      <c r="X653" s="74">
        <v>39.6</v>
      </c>
      <c r="Y653" s="74">
        <v>5.7</v>
      </c>
      <c r="Z653" s="74">
        <v>67.599999999999994</v>
      </c>
      <c r="AA653" s="74">
        <v>0</v>
      </c>
      <c r="AB653" s="74">
        <v>0</v>
      </c>
      <c r="AC653" s="74">
        <v>0</v>
      </c>
      <c r="AD653" s="74">
        <v>0</v>
      </c>
      <c r="AE653" s="32">
        <v>0</v>
      </c>
      <c r="AF653" s="32">
        <f t="shared" si="173"/>
        <v>18.691500000000001</v>
      </c>
      <c r="AG653" s="32">
        <f t="shared" si="182"/>
        <v>483.78000000000003</v>
      </c>
      <c r="AH653" s="32">
        <f t="shared" si="174"/>
        <v>999.24799999999982</v>
      </c>
      <c r="AI653" s="32">
        <f t="shared" si="175"/>
        <v>2081.7666666666664</v>
      </c>
      <c r="AJ653" s="32">
        <v>549.75</v>
      </c>
      <c r="AK653" s="32">
        <f t="shared" si="176"/>
        <v>549.75</v>
      </c>
      <c r="AL653" s="32">
        <v>876.2</v>
      </c>
      <c r="AM653" s="32">
        <f t="shared" si="177"/>
        <v>124.90599999999998</v>
      </c>
      <c r="AN653" s="32">
        <f t="shared" si="178"/>
        <v>208.17666666666665</v>
      </c>
      <c r="AO653" s="32">
        <f t="shared" si="179"/>
        <v>624.53</v>
      </c>
      <c r="AP653" s="32">
        <f t="shared" si="180"/>
        <v>374.71799999999996</v>
      </c>
      <c r="AQ653" s="32">
        <v>2614.85</v>
      </c>
      <c r="AR653" s="32"/>
      <c r="AS653" s="74"/>
      <c r="AT653" s="32"/>
      <c r="AU653" s="32"/>
      <c r="AV653" s="32"/>
      <c r="AW653" s="32"/>
      <c r="AX653" s="32"/>
      <c r="AY653" s="76">
        <f t="shared" si="181"/>
        <v>30402.554533333328</v>
      </c>
      <c r="AZ653" s="78"/>
      <c r="BA653" s="7"/>
      <c r="BB653" s="7"/>
    </row>
    <row r="654" spans="1:54" s="59" customFormat="1" x14ac:dyDescent="0.2">
      <c r="A654" s="24">
        <f t="shared" si="183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72">
        <v>43332</v>
      </c>
      <c r="G654" s="24"/>
      <c r="H654" s="71">
        <v>25</v>
      </c>
      <c r="I654" s="24" t="s">
        <v>102</v>
      </c>
      <c r="J654" s="70" t="s">
        <v>103</v>
      </c>
      <c r="K654" s="73" t="s">
        <v>70</v>
      </c>
      <c r="L654" s="70" t="s">
        <v>123</v>
      </c>
      <c r="M654" s="74">
        <v>9161.4</v>
      </c>
      <c r="N654" s="32"/>
      <c r="O654" s="32">
        <f t="shared" si="184"/>
        <v>9161.4</v>
      </c>
      <c r="P654" s="74">
        <v>682.5</v>
      </c>
      <c r="Q654" s="32"/>
      <c r="R654" s="32"/>
      <c r="S654" s="33">
        <f t="shared" si="169"/>
        <v>1603.2449999999999</v>
      </c>
      <c r="T654" s="32">
        <f t="shared" si="170"/>
        <v>274.84199999999998</v>
      </c>
      <c r="U654" s="75">
        <f t="shared" si="171"/>
        <v>549.68399999999997</v>
      </c>
      <c r="V654" s="32">
        <f t="shared" si="172"/>
        <v>183.22800000000001</v>
      </c>
      <c r="W654" s="74">
        <v>0</v>
      </c>
      <c r="X654" s="74">
        <v>330</v>
      </c>
      <c r="Y654" s="74">
        <v>47.5</v>
      </c>
      <c r="Z654" s="74">
        <v>563.26</v>
      </c>
      <c r="AA654" s="74">
        <v>0</v>
      </c>
      <c r="AB654" s="74">
        <v>0</v>
      </c>
      <c r="AC654" s="74">
        <v>0</v>
      </c>
      <c r="AD654" s="74">
        <v>0</v>
      </c>
      <c r="AE654" s="32">
        <v>0</v>
      </c>
      <c r="AF654" s="32">
        <f t="shared" si="173"/>
        <v>155.74379999999999</v>
      </c>
      <c r="AG654" s="32">
        <f t="shared" si="182"/>
        <v>4031.0160000000001</v>
      </c>
      <c r="AH654" s="32">
        <f t="shared" si="174"/>
        <v>7593.12</v>
      </c>
      <c r="AI654" s="32">
        <f t="shared" si="175"/>
        <v>15819</v>
      </c>
      <c r="AJ654" s="32">
        <v>4580.7</v>
      </c>
      <c r="AK654" s="32">
        <f t="shared" si="176"/>
        <v>4580.7</v>
      </c>
      <c r="AL654" s="32">
        <v>876.2</v>
      </c>
      <c r="AM654" s="32">
        <f t="shared" si="177"/>
        <v>949.14</v>
      </c>
      <c r="AN654" s="32">
        <f t="shared" si="178"/>
        <v>1581.9</v>
      </c>
      <c r="AO654" s="32">
        <f t="shared" si="179"/>
        <v>4745.7</v>
      </c>
      <c r="AP654" s="32">
        <f t="shared" si="180"/>
        <v>2847.42</v>
      </c>
      <c r="AQ654" s="32">
        <v>3580.6</v>
      </c>
      <c r="AR654" s="32"/>
      <c r="AS654" s="74"/>
      <c r="AT654" s="32"/>
      <c r="AU654" s="32"/>
      <c r="AV654" s="32"/>
      <c r="AW654" s="32"/>
      <c r="AX654" s="32"/>
      <c r="AY654" s="76">
        <f t="shared" si="181"/>
        <v>213802.3296</v>
      </c>
      <c r="AZ654" s="78"/>
      <c r="BA654" s="7"/>
      <c r="BB654" s="7"/>
    </row>
    <row r="655" spans="1:54" s="59" customFormat="1" x14ac:dyDescent="0.2">
      <c r="A655" s="24">
        <f t="shared" si="183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72">
        <v>40679</v>
      </c>
      <c r="G655" s="24"/>
      <c r="H655" s="71">
        <v>35</v>
      </c>
      <c r="I655" s="24" t="s">
        <v>102</v>
      </c>
      <c r="J655" s="70" t="s">
        <v>103</v>
      </c>
      <c r="K655" s="73" t="s">
        <v>70</v>
      </c>
      <c r="L655" s="70" t="s">
        <v>123</v>
      </c>
      <c r="M655" s="74">
        <v>12825.900000000001</v>
      </c>
      <c r="N655" s="32"/>
      <c r="O655" s="32">
        <f t="shared" si="184"/>
        <v>12825.900000000001</v>
      </c>
      <c r="P655" s="74">
        <v>955.5</v>
      </c>
      <c r="Q655" s="32"/>
      <c r="R655" s="32"/>
      <c r="S655" s="33">
        <f t="shared" si="169"/>
        <v>2244.5325000000003</v>
      </c>
      <c r="T655" s="32">
        <f t="shared" si="170"/>
        <v>384.77700000000004</v>
      </c>
      <c r="U655" s="75">
        <f t="shared" si="171"/>
        <v>892.68240000000003</v>
      </c>
      <c r="V655" s="32">
        <f t="shared" si="172"/>
        <v>256.51800000000003</v>
      </c>
      <c r="W655" s="74">
        <v>2052.14</v>
      </c>
      <c r="X655" s="74">
        <v>462</v>
      </c>
      <c r="Y655" s="74">
        <v>66.5</v>
      </c>
      <c r="Z655" s="74">
        <v>788.56</v>
      </c>
      <c r="AA655" s="74">
        <v>0</v>
      </c>
      <c r="AB655" s="74">
        <v>0</v>
      </c>
      <c r="AC655" s="74">
        <v>0</v>
      </c>
      <c r="AD655" s="74">
        <v>0</v>
      </c>
      <c r="AE655" s="32">
        <v>0</v>
      </c>
      <c r="AF655" s="32">
        <f t="shared" si="173"/>
        <v>218.04030000000003</v>
      </c>
      <c r="AG655" s="32">
        <f t="shared" si="182"/>
        <v>5643.3960000000006</v>
      </c>
      <c r="AH655" s="32">
        <f t="shared" si="174"/>
        <v>12272.032000000001</v>
      </c>
      <c r="AI655" s="32">
        <f t="shared" si="175"/>
        <v>25566.733333333334</v>
      </c>
      <c r="AJ655" s="32">
        <v>6412.95</v>
      </c>
      <c r="AK655" s="32">
        <f t="shared" si="176"/>
        <v>6412.9500000000007</v>
      </c>
      <c r="AL655" s="32">
        <v>876.2</v>
      </c>
      <c r="AM655" s="32">
        <f t="shared" si="177"/>
        <v>1534.0040000000001</v>
      </c>
      <c r="AN655" s="32">
        <f t="shared" si="178"/>
        <v>2556.6733333333336</v>
      </c>
      <c r="AO655" s="32">
        <f t="shared" si="179"/>
        <v>7670.02</v>
      </c>
      <c r="AP655" s="32">
        <f t="shared" si="180"/>
        <v>4602.0120000000006</v>
      </c>
      <c r="AQ655" s="32">
        <v>3580.6</v>
      </c>
      <c r="AR655" s="32"/>
      <c r="AS655" s="74"/>
      <c r="AT655" s="32"/>
      <c r="AU655" s="32"/>
      <c r="AV655" s="32"/>
      <c r="AW655" s="32"/>
      <c r="AX655" s="32"/>
      <c r="AY655" s="76">
        <f t="shared" si="181"/>
        <v>330893.37306666677</v>
      </c>
      <c r="AZ655" s="78"/>
      <c r="BA655" s="7"/>
      <c r="BB655" s="7"/>
    </row>
    <row r="656" spans="1:54" s="59" customFormat="1" x14ac:dyDescent="0.2">
      <c r="A656" s="24">
        <f t="shared" si="183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72">
        <v>38586</v>
      </c>
      <c r="G656" s="24"/>
      <c r="H656" s="71">
        <v>35</v>
      </c>
      <c r="I656" s="24" t="s">
        <v>102</v>
      </c>
      <c r="J656" s="70" t="s">
        <v>132</v>
      </c>
      <c r="K656" s="73" t="s">
        <v>70</v>
      </c>
      <c r="L656" s="70" t="s">
        <v>124</v>
      </c>
      <c r="M656" s="74">
        <v>13967.1</v>
      </c>
      <c r="N656" s="32"/>
      <c r="O656" s="32">
        <f t="shared" si="184"/>
        <v>13967.1</v>
      </c>
      <c r="P656" s="74">
        <v>1227.5</v>
      </c>
      <c r="Q656" s="32"/>
      <c r="R656" s="32"/>
      <c r="S656" s="33">
        <f t="shared" si="169"/>
        <v>2444.2424999999998</v>
      </c>
      <c r="T656" s="32">
        <f t="shared" si="170"/>
        <v>419.01299999999998</v>
      </c>
      <c r="U656" s="75">
        <f t="shared" si="171"/>
        <v>1072.6728000000001</v>
      </c>
      <c r="V656" s="32">
        <f t="shared" si="172"/>
        <v>279.34200000000004</v>
      </c>
      <c r="W656" s="74">
        <v>3910.78</v>
      </c>
      <c r="X656" s="74">
        <v>496.96</v>
      </c>
      <c r="Y656" s="74">
        <v>67.06</v>
      </c>
      <c r="Z656" s="74">
        <v>788.56</v>
      </c>
      <c r="AA656" s="74">
        <v>0</v>
      </c>
      <c r="AB656" s="74">
        <v>0</v>
      </c>
      <c r="AC656" s="74">
        <v>0</v>
      </c>
      <c r="AD656" s="74">
        <v>0</v>
      </c>
      <c r="AE656" s="32">
        <v>0</v>
      </c>
      <c r="AF656" s="32">
        <f t="shared" si="173"/>
        <v>237.44070000000002</v>
      </c>
      <c r="AG656" s="32">
        <f t="shared" si="182"/>
        <v>6145.5240000000013</v>
      </c>
      <c r="AH656" s="32">
        <f t="shared" si="174"/>
        <v>14699.872000000001</v>
      </c>
      <c r="AI656" s="32">
        <f t="shared" si="175"/>
        <v>30624.733333333337</v>
      </c>
      <c r="AJ656" s="32">
        <v>6983.55</v>
      </c>
      <c r="AK656" s="32">
        <f t="shared" si="176"/>
        <v>6983.55</v>
      </c>
      <c r="AL656" s="32">
        <v>876.2</v>
      </c>
      <c r="AM656" s="32">
        <f t="shared" si="177"/>
        <v>1837.4840000000002</v>
      </c>
      <c r="AN656" s="32">
        <f t="shared" si="178"/>
        <v>3062.4733333333334</v>
      </c>
      <c r="AO656" s="32">
        <f t="shared" si="179"/>
        <v>9187.42</v>
      </c>
      <c r="AP656" s="32">
        <f t="shared" si="180"/>
        <v>5512.4520000000002</v>
      </c>
      <c r="AQ656" s="32">
        <v>3580.6</v>
      </c>
      <c r="AR656" s="32"/>
      <c r="AS656" s="74"/>
      <c r="AT656" s="32"/>
      <c r="AU656" s="32"/>
      <c r="AV656" s="32"/>
      <c r="AW656" s="32"/>
      <c r="AX656" s="32"/>
      <c r="AY656" s="76">
        <f t="shared" si="181"/>
        <v>388421.91066666663</v>
      </c>
      <c r="AZ656" s="78"/>
      <c r="BA656" s="7"/>
      <c r="BB656" s="7"/>
    </row>
    <row r="657" spans="1:54" s="59" customFormat="1" x14ac:dyDescent="0.2">
      <c r="A657" s="24">
        <f t="shared" si="183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72">
        <v>38586</v>
      </c>
      <c r="G657" s="24"/>
      <c r="H657" s="71">
        <v>40</v>
      </c>
      <c r="I657" s="24" t="s">
        <v>102</v>
      </c>
      <c r="J657" s="70" t="s">
        <v>137</v>
      </c>
      <c r="K657" s="73" t="s">
        <v>70</v>
      </c>
      <c r="L657" s="70" t="s">
        <v>124</v>
      </c>
      <c r="M657" s="74">
        <v>15418.8</v>
      </c>
      <c r="N657" s="32"/>
      <c r="O657" s="32">
        <f t="shared" si="184"/>
        <v>15418.8</v>
      </c>
      <c r="P657" s="74">
        <v>1637</v>
      </c>
      <c r="Q657" s="32"/>
      <c r="R657" s="32"/>
      <c r="S657" s="33">
        <f t="shared" si="169"/>
        <v>2698.2899999999995</v>
      </c>
      <c r="T657" s="32">
        <f t="shared" si="170"/>
        <v>462.56399999999996</v>
      </c>
      <c r="U657" s="75">
        <f t="shared" si="171"/>
        <v>1184.1635999999999</v>
      </c>
      <c r="V657" s="32">
        <f t="shared" si="172"/>
        <v>308.37599999999998</v>
      </c>
      <c r="W657" s="74">
        <v>4317.26</v>
      </c>
      <c r="X657" s="74">
        <v>551.29999999999995</v>
      </c>
      <c r="Y657" s="74">
        <v>76.459999999999994</v>
      </c>
      <c r="Z657" s="74">
        <v>901.2</v>
      </c>
      <c r="AA657" s="74">
        <v>0</v>
      </c>
      <c r="AB657" s="74">
        <v>0</v>
      </c>
      <c r="AC657" s="74">
        <v>0</v>
      </c>
      <c r="AD657" s="74">
        <v>0</v>
      </c>
      <c r="AE657" s="32">
        <v>0</v>
      </c>
      <c r="AF657" s="32">
        <f t="shared" si="173"/>
        <v>262.11959999999999</v>
      </c>
      <c r="AG657" s="32">
        <f t="shared" si="182"/>
        <v>6784.271999999999</v>
      </c>
      <c r="AH657" s="32">
        <f t="shared" si="174"/>
        <v>16229.887999999995</v>
      </c>
      <c r="AI657" s="32">
        <f t="shared" si="175"/>
        <v>33812.266666666656</v>
      </c>
      <c r="AJ657" s="32">
        <v>7709.4</v>
      </c>
      <c r="AK657" s="32">
        <f t="shared" si="176"/>
        <v>7709.3999999999987</v>
      </c>
      <c r="AL657" s="32">
        <v>876.2</v>
      </c>
      <c r="AM657" s="32">
        <f t="shared" si="177"/>
        <v>2028.7359999999994</v>
      </c>
      <c r="AN657" s="32">
        <f t="shared" si="178"/>
        <v>3381.226666666666</v>
      </c>
      <c r="AO657" s="32">
        <f t="shared" si="179"/>
        <v>10143.679999999998</v>
      </c>
      <c r="AP657" s="32">
        <f t="shared" si="180"/>
        <v>6086.2079999999987</v>
      </c>
      <c r="AQ657" s="32">
        <v>6139.45</v>
      </c>
      <c r="AR657" s="32"/>
      <c r="AS657" s="74"/>
      <c r="AT657" s="32"/>
      <c r="AU657" s="32"/>
      <c r="AV657" s="32"/>
      <c r="AW657" s="32"/>
      <c r="AX657" s="32"/>
      <c r="AY657" s="76">
        <f t="shared" si="181"/>
        <v>434711.12573333329</v>
      </c>
      <c r="AZ657" s="78"/>
      <c r="BA657" s="7"/>
      <c r="BB657" s="7"/>
    </row>
    <row r="658" spans="1:54" s="59" customFormat="1" x14ac:dyDescent="0.2">
      <c r="A658" s="24">
        <f t="shared" si="183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72">
        <v>38586</v>
      </c>
      <c r="G658" s="24"/>
      <c r="H658" s="71">
        <v>20</v>
      </c>
      <c r="I658" s="24" t="s">
        <v>102</v>
      </c>
      <c r="J658" s="70" t="s">
        <v>103</v>
      </c>
      <c r="K658" s="73" t="s">
        <v>70</v>
      </c>
      <c r="L658" s="70" t="s">
        <v>124</v>
      </c>
      <c r="M658" s="74">
        <v>7329</v>
      </c>
      <c r="N658" s="32"/>
      <c r="O658" s="32">
        <f t="shared" si="184"/>
        <v>7329</v>
      </c>
      <c r="P658" s="74">
        <v>546</v>
      </c>
      <c r="Q658" s="32"/>
      <c r="R658" s="32"/>
      <c r="S658" s="33">
        <f t="shared" si="169"/>
        <v>1282.5749999999998</v>
      </c>
      <c r="T658" s="32">
        <f t="shared" si="170"/>
        <v>219.87</v>
      </c>
      <c r="U658" s="75">
        <f t="shared" si="171"/>
        <v>562.86719999999991</v>
      </c>
      <c r="V658" s="32">
        <f t="shared" si="172"/>
        <v>146.58000000000001</v>
      </c>
      <c r="W658" s="74">
        <v>2052.12</v>
      </c>
      <c r="X658" s="74">
        <v>264</v>
      </c>
      <c r="Y658" s="74">
        <v>38</v>
      </c>
      <c r="Z658" s="74">
        <v>450.6</v>
      </c>
      <c r="AA658" s="74">
        <v>0</v>
      </c>
      <c r="AB658" s="74">
        <v>0</v>
      </c>
      <c r="AC658" s="74">
        <v>0</v>
      </c>
      <c r="AD658" s="74">
        <v>0</v>
      </c>
      <c r="AE658" s="32">
        <v>0</v>
      </c>
      <c r="AF658" s="32">
        <f t="shared" si="173"/>
        <v>124.593</v>
      </c>
      <c r="AG658" s="32">
        <f t="shared" si="182"/>
        <v>3224.76</v>
      </c>
      <c r="AH658" s="32">
        <f t="shared" si="174"/>
        <v>7716.0959999999995</v>
      </c>
      <c r="AI658" s="32">
        <f t="shared" si="175"/>
        <v>16075.199999999999</v>
      </c>
      <c r="AJ658" s="32">
        <v>3664.5</v>
      </c>
      <c r="AK658" s="32">
        <f t="shared" si="176"/>
        <v>3664.5</v>
      </c>
      <c r="AL658" s="32">
        <v>876.2</v>
      </c>
      <c r="AM658" s="32">
        <f t="shared" si="177"/>
        <v>964.51199999999994</v>
      </c>
      <c r="AN658" s="32">
        <f t="shared" si="178"/>
        <v>1607.5199999999998</v>
      </c>
      <c r="AO658" s="32">
        <f t="shared" si="179"/>
        <v>4822.5599999999995</v>
      </c>
      <c r="AP658" s="32">
        <f t="shared" si="180"/>
        <v>2893.5359999999996</v>
      </c>
      <c r="AQ658" s="32">
        <v>3580.6</v>
      </c>
      <c r="AR658" s="32"/>
      <c r="AS658" s="74"/>
      <c r="AT658" s="32"/>
      <c r="AU658" s="32"/>
      <c r="AV658" s="32"/>
      <c r="AW658" s="32"/>
      <c r="AX658" s="32"/>
      <c r="AY658" s="76">
        <f t="shared" si="181"/>
        <v>205284.44640000002</v>
      </c>
      <c r="AZ658" s="78"/>
      <c r="BA658" s="7"/>
      <c r="BB658" s="7"/>
    </row>
    <row r="659" spans="1:54" s="59" customFormat="1" x14ac:dyDescent="0.2">
      <c r="A659" s="24">
        <f t="shared" si="183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72">
        <v>38586</v>
      </c>
      <c r="G659" s="24"/>
      <c r="H659" s="71">
        <v>21</v>
      </c>
      <c r="I659" s="24" t="s">
        <v>102</v>
      </c>
      <c r="J659" s="70" t="s">
        <v>103</v>
      </c>
      <c r="K659" s="73" t="s">
        <v>70</v>
      </c>
      <c r="L659" s="70" t="s">
        <v>124</v>
      </c>
      <c r="M659" s="74">
        <v>7695.6</v>
      </c>
      <c r="N659" s="32"/>
      <c r="O659" s="32">
        <f t="shared" si="184"/>
        <v>7695.6</v>
      </c>
      <c r="P659" s="74">
        <v>573.29999999999995</v>
      </c>
      <c r="Q659" s="32"/>
      <c r="R659" s="32"/>
      <c r="S659" s="33">
        <f t="shared" si="169"/>
        <v>1346.73</v>
      </c>
      <c r="T659" s="32">
        <f t="shared" si="170"/>
        <v>230.86799999999999</v>
      </c>
      <c r="U659" s="75">
        <f t="shared" si="171"/>
        <v>591.02160000000003</v>
      </c>
      <c r="V659" s="32">
        <f t="shared" si="172"/>
        <v>153.91200000000001</v>
      </c>
      <c r="W659" s="74">
        <v>2154.7600000000002</v>
      </c>
      <c r="X659" s="74">
        <v>277.2</v>
      </c>
      <c r="Y659" s="74">
        <v>39.9</v>
      </c>
      <c r="Z659" s="74">
        <v>473.12</v>
      </c>
      <c r="AA659" s="74">
        <v>0</v>
      </c>
      <c r="AB659" s="74">
        <v>0</v>
      </c>
      <c r="AC659" s="74">
        <v>0</v>
      </c>
      <c r="AD659" s="74">
        <v>0</v>
      </c>
      <c r="AE659" s="32">
        <v>0</v>
      </c>
      <c r="AF659" s="32">
        <f t="shared" si="173"/>
        <v>130.82520000000002</v>
      </c>
      <c r="AG659" s="32">
        <f t="shared" si="182"/>
        <v>3386.0640000000003</v>
      </c>
      <c r="AH659" s="32">
        <f t="shared" si="174"/>
        <v>8102.0480000000007</v>
      </c>
      <c r="AI659" s="32">
        <f t="shared" si="175"/>
        <v>16879.26666666667</v>
      </c>
      <c r="AJ659" s="32">
        <v>3847.8</v>
      </c>
      <c r="AK659" s="32">
        <f t="shared" si="176"/>
        <v>3847.8000000000006</v>
      </c>
      <c r="AL659" s="32">
        <v>876.2</v>
      </c>
      <c r="AM659" s="32">
        <f t="shared" si="177"/>
        <v>1012.7560000000001</v>
      </c>
      <c r="AN659" s="32">
        <f t="shared" si="178"/>
        <v>1687.926666666667</v>
      </c>
      <c r="AO659" s="32">
        <f t="shared" si="179"/>
        <v>5063.7800000000007</v>
      </c>
      <c r="AP659" s="32">
        <f t="shared" si="180"/>
        <v>3038.2680000000005</v>
      </c>
      <c r="AQ659" s="32">
        <v>3580.6</v>
      </c>
      <c r="AR659" s="32"/>
      <c r="AS659" s="74"/>
      <c r="AT659" s="32"/>
      <c r="AU659" s="32"/>
      <c r="AV659" s="32"/>
      <c r="AW659" s="32"/>
      <c r="AX659" s="32"/>
      <c r="AY659" s="76">
        <f t="shared" si="181"/>
        <v>215329.35093333333</v>
      </c>
      <c r="AZ659" s="78"/>
      <c r="BA659" s="7"/>
      <c r="BB659" s="7"/>
    </row>
    <row r="660" spans="1:54" s="59" customFormat="1" x14ac:dyDescent="0.2">
      <c r="A660" s="24">
        <f t="shared" si="183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72">
        <v>38762</v>
      </c>
      <c r="G660" s="24"/>
      <c r="H660" s="71">
        <v>40</v>
      </c>
      <c r="I660" s="24" t="s">
        <v>102</v>
      </c>
      <c r="J660" s="70" t="s">
        <v>132</v>
      </c>
      <c r="K660" s="73" t="s">
        <v>70</v>
      </c>
      <c r="L660" s="70" t="s">
        <v>124</v>
      </c>
      <c r="M660" s="74">
        <v>15799.2</v>
      </c>
      <c r="N660" s="32"/>
      <c r="O660" s="32">
        <f t="shared" si="184"/>
        <v>15799.2</v>
      </c>
      <c r="P660" s="74">
        <v>1364</v>
      </c>
      <c r="Q660" s="32"/>
      <c r="R660" s="32"/>
      <c r="S660" s="33">
        <f t="shared" si="169"/>
        <v>2764.86</v>
      </c>
      <c r="T660" s="32">
        <f t="shared" si="170"/>
        <v>473.976</v>
      </c>
      <c r="U660" s="75">
        <f t="shared" si="171"/>
        <v>1194.4199999999998</v>
      </c>
      <c r="V660" s="32">
        <f t="shared" si="172"/>
        <v>315.98400000000004</v>
      </c>
      <c r="W660" s="74">
        <v>4107.8</v>
      </c>
      <c r="X660" s="74">
        <v>562.96</v>
      </c>
      <c r="Y660" s="74">
        <v>76.56</v>
      </c>
      <c r="Z660" s="74">
        <v>901.2</v>
      </c>
      <c r="AA660" s="74">
        <v>0</v>
      </c>
      <c r="AB660" s="74">
        <v>0</v>
      </c>
      <c r="AC660" s="74">
        <v>0</v>
      </c>
      <c r="AD660" s="74">
        <v>0</v>
      </c>
      <c r="AE660" s="32">
        <v>0</v>
      </c>
      <c r="AF660" s="32">
        <f t="shared" si="173"/>
        <v>268.58640000000003</v>
      </c>
      <c r="AG660" s="32">
        <f t="shared" si="182"/>
        <v>6951.648000000001</v>
      </c>
      <c r="AH660" s="32">
        <f t="shared" si="174"/>
        <v>16375.968000000001</v>
      </c>
      <c r="AI660" s="32">
        <f t="shared" si="175"/>
        <v>34116.6</v>
      </c>
      <c r="AJ660" s="32">
        <v>7899.6</v>
      </c>
      <c r="AK660" s="32">
        <f t="shared" si="176"/>
        <v>7899.5999999999995</v>
      </c>
      <c r="AL660" s="32">
        <v>876.2</v>
      </c>
      <c r="AM660" s="32">
        <f t="shared" si="177"/>
        <v>2046.9960000000001</v>
      </c>
      <c r="AN660" s="32">
        <f t="shared" si="178"/>
        <v>3411.66</v>
      </c>
      <c r="AO660" s="32">
        <f t="shared" si="179"/>
        <v>10234.98</v>
      </c>
      <c r="AP660" s="32">
        <f t="shared" si="180"/>
        <v>6140.9880000000003</v>
      </c>
      <c r="AQ660" s="32">
        <v>6139.45</v>
      </c>
      <c r="AR660" s="32"/>
      <c r="AS660" s="74"/>
      <c r="AT660" s="32"/>
      <c r="AU660" s="32"/>
      <c r="AV660" s="32"/>
      <c r="AW660" s="32"/>
      <c r="AX660" s="32"/>
      <c r="AY660" s="76">
        <f t="shared" si="181"/>
        <v>436048.24680000002</v>
      </c>
      <c r="AZ660" s="78"/>
      <c r="BA660" s="7"/>
      <c r="BB660" s="7"/>
    </row>
    <row r="661" spans="1:54" s="59" customFormat="1" x14ac:dyDescent="0.2">
      <c r="A661" s="24">
        <f t="shared" si="183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72">
        <v>38775</v>
      </c>
      <c r="G661" s="24"/>
      <c r="H661" s="71">
        <v>36</v>
      </c>
      <c r="I661" s="24" t="s">
        <v>102</v>
      </c>
      <c r="J661" s="70" t="s">
        <v>137</v>
      </c>
      <c r="K661" s="73" t="s">
        <v>70</v>
      </c>
      <c r="L661" s="70" t="s">
        <v>124</v>
      </c>
      <c r="M661" s="74">
        <v>13953</v>
      </c>
      <c r="N661" s="32"/>
      <c r="O661" s="32">
        <f t="shared" si="184"/>
        <v>13953</v>
      </c>
      <c r="P661" s="74">
        <v>1527.8</v>
      </c>
      <c r="Q661" s="32"/>
      <c r="R661" s="32"/>
      <c r="S661" s="33">
        <f t="shared" si="169"/>
        <v>2441.7749999999996</v>
      </c>
      <c r="T661" s="32">
        <f t="shared" si="170"/>
        <v>418.59</v>
      </c>
      <c r="U661" s="75">
        <f t="shared" si="171"/>
        <v>1054.8467999999998</v>
      </c>
      <c r="V661" s="32">
        <f t="shared" si="172"/>
        <v>279.06</v>
      </c>
      <c r="W661" s="74">
        <v>3627.78</v>
      </c>
      <c r="X661" s="74">
        <v>498.5</v>
      </c>
      <c r="Y661" s="74">
        <v>68.86</v>
      </c>
      <c r="Z661" s="74">
        <v>811.08</v>
      </c>
      <c r="AA661" s="74">
        <v>0</v>
      </c>
      <c r="AB661" s="74">
        <v>0</v>
      </c>
      <c r="AC661" s="74">
        <v>0</v>
      </c>
      <c r="AD661" s="74">
        <v>0</v>
      </c>
      <c r="AE661" s="32">
        <v>0</v>
      </c>
      <c r="AF661" s="32">
        <f t="shared" si="173"/>
        <v>237.20100000000002</v>
      </c>
      <c r="AG661" s="32">
        <f t="shared" si="182"/>
        <v>6139.32</v>
      </c>
      <c r="AH661" s="32">
        <f t="shared" si="174"/>
        <v>14463.423999999999</v>
      </c>
      <c r="AI661" s="32">
        <f t="shared" si="175"/>
        <v>30132.133333333331</v>
      </c>
      <c r="AJ661" s="32">
        <v>6976.5</v>
      </c>
      <c r="AK661" s="32">
        <f t="shared" si="176"/>
        <v>6976.5</v>
      </c>
      <c r="AL661" s="32">
        <v>876.2</v>
      </c>
      <c r="AM661" s="32">
        <f t="shared" si="177"/>
        <v>1807.9279999999999</v>
      </c>
      <c r="AN661" s="32">
        <f t="shared" si="178"/>
        <v>3013.2133333333331</v>
      </c>
      <c r="AO661" s="32">
        <f t="shared" si="179"/>
        <v>9039.64</v>
      </c>
      <c r="AP661" s="32">
        <f t="shared" si="180"/>
        <v>5423.7839999999997</v>
      </c>
      <c r="AQ661" s="32">
        <v>3580.6</v>
      </c>
      <c r="AR661" s="32"/>
      <c r="AS661" s="74"/>
      <c r="AT661" s="32"/>
      <c r="AU661" s="32"/>
      <c r="AV661" s="32"/>
      <c r="AW661" s="32"/>
      <c r="AX661" s="32"/>
      <c r="AY661" s="76">
        <f t="shared" si="181"/>
        <v>387451.15626666666</v>
      </c>
      <c r="AZ661" s="78"/>
      <c r="BA661" s="7"/>
      <c r="BB661" s="7"/>
    </row>
    <row r="662" spans="1:54" s="59" customFormat="1" x14ac:dyDescent="0.2">
      <c r="A662" s="24">
        <f t="shared" si="183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72">
        <v>39129</v>
      </c>
      <c r="G662" s="24"/>
      <c r="H662" s="71">
        <v>40</v>
      </c>
      <c r="I662" s="24" t="s">
        <v>102</v>
      </c>
      <c r="J662" s="70" t="s">
        <v>137</v>
      </c>
      <c r="K662" s="73" t="s">
        <v>70</v>
      </c>
      <c r="L662" s="70" t="s">
        <v>124</v>
      </c>
      <c r="M662" s="74">
        <v>15418.8</v>
      </c>
      <c r="N662" s="32"/>
      <c r="O662" s="32">
        <f t="shared" si="184"/>
        <v>15418.8</v>
      </c>
      <c r="P662" s="74">
        <v>1637</v>
      </c>
      <c r="Q662" s="32"/>
      <c r="R662" s="32"/>
      <c r="S662" s="33">
        <f t="shared" si="169"/>
        <v>2698.2899999999995</v>
      </c>
      <c r="T662" s="32">
        <f t="shared" si="170"/>
        <v>462.56399999999996</v>
      </c>
      <c r="U662" s="75">
        <f t="shared" si="171"/>
        <v>1147.1591999999998</v>
      </c>
      <c r="V662" s="32">
        <f t="shared" si="172"/>
        <v>308.37599999999998</v>
      </c>
      <c r="W662" s="74">
        <v>3700.52</v>
      </c>
      <c r="X662" s="74">
        <v>551.29999999999995</v>
      </c>
      <c r="Y662" s="74">
        <v>76.459999999999994</v>
      </c>
      <c r="Z662" s="74">
        <v>901.2</v>
      </c>
      <c r="AA662" s="74">
        <v>0</v>
      </c>
      <c r="AB662" s="74">
        <v>0</v>
      </c>
      <c r="AC662" s="74">
        <v>0</v>
      </c>
      <c r="AD662" s="74">
        <v>0</v>
      </c>
      <c r="AE662" s="32">
        <v>0</v>
      </c>
      <c r="AF662" s="32">
        <f t="shared" si="173"/>
        <v>262.11959999999999</v>
      </c>
      <c r="AG662" s="32">
        <f t="shared" si="182"/>
        <v>6784.271999999999</v>
      </c>
      <c r="AH662" s="32">
        <f t="shared" si="174"/>
        <v>15736.495999999999</v>
      </c>
      <c r="AI662" s="32">
        <f t="shared" si="175"/>
        <v>32784.366666666669</v>
      </c>
      <c r="AJ662" s="32">
        <v>7709.4</v>
      </c>
      <c r="AK662" s="32">
        <f t="shared" si="176"/>
        <v>7709.3999999999987</v>
      </c>
      <c r="AL662" s="32">
        <v>876.2</v>
      </c>
      <c r="AM662" s="32">
        <f t="shared" si="177"/>
        <v>1967.0619999999999</v>
      </c>
      <c r="AN662" s="32">
        <f t="shared" si="178"/>
        <v>3278.4366666666665</v>
      </c>
      <c r="AO662" s="32">
        <f t="shared" si="179"/>
        <v>9835.31</v>
      </c>
      <c r="AP662" s="32">
        <f t="shared" si="180"/>
        <v>5901.1859999999997</v>
      </c>
      <c r="AQ662" s="32">
        <v>6139.45</v>
      </c>
      <c r="AR662" s="32"/>
      <c r="AS662" s="74"/>
      <c r="AT662" s="32"/>
      <c r="AU662" s="32"/>
      <c r="AV662" s="32"/>
      <c r="AW662" s="32"/>
      <c r="AX662" s="32"/>
      <c r="AY662" s="76">
        <f t="shared" si="181"/>
        <v>424687.04493333329</v>
      </c>
      <c r="AZ662" s="78"/>
      <c r="BA662" s="7"/>
      <c r="BB662" s="7"/>
    </row>
    <row r="663" spans="1:54" s="59" customFormat="1" x14ac:dyDescent="0.2">
      <c r="A663" s="24">
        <f t="shared" si="183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72">
        <v>39129</v>
      </c>
      <c r="G663" s="24"/>
      <c r="H663" s="71">
        <v>35</v>
      </c>
      <c r="I663" s="24" t="s">
        <v>102</v>
      </c>
      <c r="J663" s="70" t="s">
        <v>103</v>
      </c>
      <c r="K663" s="73" t="s">
        <v>70</v>
      </c>
      <c r="L663" s="70" t="s">
        <v>124</v>
      </c>
      <c r="M663" s="74">
        <v>12825.9</v>
      </c>
      <c r="N663" s="32"/>
      <c r="O663" s="32">
        <f t="shared" si="184"/>
        <v>12825.9</v>
      </c>
      <c r="P663" s="74">
        <v>955.5</v>
      </c>
      <c r="Q663" s="32"/>
      <c r="R663" s="32"/>
      <c r="S663" s="33">
        <f t="shared" si="169"/>
        <v>2244.5324999999998</v>
      </c>
      <c r="T663" s="32">
        <f t="shared" si="170"/>
        <v>384.77699999999999</v>
      </c>
      <c r="U663" s="75">
        <f t="shared" si="171"/>
        <v>954.24719999999991</v>
      </c>
      <c r="V663" s="32">
        <f t="shared" si="172"/>
        <v>256.51799999999997</v>
      </c>
      <c r="W663" s="74">
        <v>3078.22</v>
      </c>
      <c r="X663" s="74">
        <v>462</v>
      </c>
      <c r="Y663" s="74">
        <v>66.5</v>
      </c>
      <c r="Z663" s="74">
        <v>788.56</v>
      </c>
      <c r="AA663" s="74">
        <v>0</v>
      </c>
      <c r="AB663" s="74">
        <v>0</v>
      </c>
      <c r="AC663" s="74">
        <v>0</v>
      </c>
      <c r="AD663" s="74">
        <v>0</v>
      </c>
      <c r="AE663" s="32">
        <v>0</v>
      </c>
      <c r="AF663" s="32">
        <f t="shared" si="173"/>
        <v>218.0403</v>
      </c>
      <c r="AG663" s="32">
        <f t="shared" si="182"/>
        <v>5643.3959999999997</v>
      </c>
      <c r="AH663" s="32">
        <f t="shared" si="174"/>
        <v>13092.896000000001</v>
      </c>
      <c r="AI663" s="32">
        <f t="shared" si="175"/>
        <v>27276.866666666665</v>
      </c>
      <c r="AJ663" s="32">
        <v>6412.95</v>
      </c>
      <c r="AK663" s="32">
        <f t="shared" si="176"/>
        <v>6412.95</v>
      </c>
      <c r="AL663" s="32">
        <v>876.2</v>
      </c>
      <c r="AM663" s="32">
        <f t="shared" si="177"/>
        <v>1636.6120000000001</v>
      </c>
      <c r="AN663" s="32">
        <f t="shared" si="178"/>
        <v>2727.6866666666665</v>
      </c>
      <c r="AO663" s="32">
        <f t="shared" si="179"/>
        <v>8183.0599999999995</v>
      </c>
      <c r="AP663" s="32">
        <f t="shared" si="180"/>
        <v>4909.8360000000002</v>
      </c>
      <c r="AQ663" s="32">
        <v>3580.6</v>
      </c>
      <c r="AR663" s="32"/>
      <c r="AS663" s="74"/>
      <c r="AT663" s="32"/>
      <c r="AU663" s="32"/>
      <c r="AV663" s="32"/>
      <c r="AW663" s="32"/>
      <c r="AX663" s="32"/>
      <c r="AY663" s="76">
        <f t="shared" si="181"/>
        <v>347570.59333333338</v>
      </c>
      <c r="AZ663" s="78"/>
      <c r="BA663" s="7"/>
      <c r="BB663" s="7"/>
    </row>
    <row r="664" spans="1:54" s="59" customFormat="1" x14ac:dyDescent="0.2">
      <c r="A664" s="24">
        <f t="shared" si="183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72">
        <v>39310</v>
      </c>
      <c r="G664" s="24"/>
      <c r="H664" s="71">
        <v>26</v>
      </c>
      <c r="I664" s="24" t="s">
        <v>102</v>
      </c>
      <c r="J664" s="70" t="s">
        <v>103</v>
      </c>
      <c r="K664" s="73" t="s">
        <v>70</v>
      </c>
      <c r="L664" s="70" t="s">
        <v>124</v>
      </c>
      <c r="M664" s="74">
        <v>9527.7000000000007</v>
      </c>
      <c r="N664" s="32"/>
      <c r="O664" s="32">
        <f t="shared" si="184"/>
        <v>9527.7000000000007</v>
      </c>
      <c r="P664" s="74">
        <v>709.8</v>
      </c>
      <c r="Q664" s="32"/>
      <c r="R664" s="32"/>
      <c r="S664" s="33">
        <f t="shared" si="169"/>
        <v>1667.3475000000001</v>
      </c>
      <c r="T664" s="32">
        <f t="shared" si="170"/>
        <v>285.83100000000002</v>
      </c>
      <c r="U664" s="75">
        <f t="shared" si="171"/>
        <v>708.86040000000003</v>
      </c>
      <c r="V664" s="32">
        <f t="shared" si="172"/>
        <v>190.55400000000003</v>
      </c>
      <c r="W664" s="74">
        <v>2286.64</v>
      </c>
      <c r="X664" s="74">
        <v>343.2</v>
      </c>
      <c r="Y664" s="74">
        <v>49.4</v>
      </c>
      <c r="Z664" s="74">
        <v>585.78</v>
      </c>
      <c r="AA664" s="74">
        <v>0</v>
      </c>
      <c r="AB664" s="74">
        <v>0</v>
      </c>
      <c r="AC664" s="74">
        <v>0</v>
      </c>
      <c r="AD664" s="74">
        <v>767</v>
      </c>
      <c r="AE664" s="32">
        <v>0</v>
      </c>
      <c r="AF664" s="32">
        <f t="shared" si="173"/>
        <v>161.97090000000003</v>
      </c>
      <c r="AG664" s="32">
        <f t="shared" si="182"/>
        <v>4192.188000000001</v>
      </c>
      <c r="AH664" s="32">
        <f t="shared" si="174"/>
        <v>9726.0320000000011</v>
      </c>
      <c r="AI664" s="32">
        <f t="shared" si="175"/>
        <v>20262.566666666669</v>
      </c>
      <c r="AJ664" s="32">
        <v>4763.8500000000004</v>
      </c>
      <c r="AK664" s="32">
        <f t="shared" si="176"/>
        <v>4763.8500000000004</v>
      </c>
      <c r="AL664" s="32">
        <v>876.2</v>
      </c>
      <c r="AM664" s="32">
        <f t="shared" si="177"/>
        <v>1215.7540000000001</v>
      </c>
      <c r="AN664" s="32">
        <f t="shared" si="178"/>
        <v>2026.2566666666669</v>
      </c>
      <c r="AO664" s="32">
        <f t="shared" si="179"/>
        <v>6078.77</v>
      </c>
      <c r="AP664" s="32">
        <f t="shared" si="180"/>
        <v>3647.2620000000006</v>
      </c>
      <c r="AQ664" s="32">
        <v>3580.6</v>
      </c>
      <c r="AR664" s="32"/>
      <c r="AS664" s="74"/>
      <c r="AT664" s="32"/>
      <c r="AU664" s="32"/>
      <c r="AV664" s="32"/>
      <c r="AW664" s="32"/>
      <c r="AX664" s="32"/>
      <c r="AY664" s="76">
        <f t="shared" si="181"/>
        <v>268542.33493333333</v>
      </c>
      <c r="AZ664" s="78"/>
      <c r="BA664" s="7"/>
      <c r="BB664" s="7"/>
    </row>
    <row r="665" spans="1:54" s="59" customFormat="1" x14ac:dyDescent="0.2">
      <c r="A665" s="24">
        <f t="shared" si="183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72">
        <v>39310</v>
      </c>
      <c r="G665" s="24"/>
      <c r="H665" s="71">
        <v>24</v>
      </c>
      <c r="I665" s="24" t="s">
        <v>102</v>
      </c>
      <c r="J665" s="70" t="s">
        <v>103</v>
      </c>
      <c r="K665" s="73" t="s">
        <v>70</v>
      </c>
      <c r="L665" s="70" t="s">
        <v>124</v>
      </c>
      <c r="M665" s="74">
        <v>8794.7999999999993</v>
      </c>
      <c r="N665" s="32"/>
      <c r="O665" s="32">
        <f t="shared" si="184"/>
        <v>8794.7999999999993</v>
      </c>
      <c r="P665" s="74">
        <v>655.20000000000005</v>
      </c>
      <c r="Q665" s="32"/>
      <c r="R665" s="32"/>
      <c r="S665" s="33">
        <f t="shared" si="169"/>
        <v>1539.0899999999997</v>
      </c>
      <c r="T665" s="32">
        <f t="shared" si="170"/>
        <v>263.84399999999999</v>
      </c>
      <c r="U665" s="75">
        <f t="shared" si="171"/>
        <v>654.33359999999993</v>
      </c>
      <c r="V665" s="32">
        <f t="shared" si="172"/>
        <v>175.89599999999999</v>
      </c>
      <c r="W665" s="74">
        <v>2110.7600000000002</v>
      </c>
      <c r="X665" s="74">
        <v>316.8</v>
      </c>
      <c r="Y665" s="74">
        <v>45.6</v>
      </c>
      <c r="Z665" s="74">
        <v>540.72</v>
      </c>
      <c r="AA665" s="74">
        <v>0</v>
      </c>
      <c r="AB665" s="74">
        <v>0</v>
      </c>
      <c r="AC665" s="74">
        <v>0</v>
      </c>
      <c r="AD665" s="74">
        <v>708</v>
      </c>
      <c r="AE665" s="32">
        <v>0</v>
      </c>
      <c r="AF665" s="32">
        <f t="shared" si="173"/>
        <v>149.51159999999999</v>
      </c>
      <c r="AG665" s="32">
        <f t="shared" si="182"/>
        <v>3869.7119999999995</v>
      </c>
      <c r="AH665" s="32">
        <f t="shared" si="174"/>
        <v>8977.887999999999</v>
      </c>
      <c r="AI665" s="32">
        <f t="shared" si="175"/>
        <v>18703.933333333331</v>
      </c>
      <c r="AJ665" s="32">
        <v>4397.3999999999996</v>
      </c>
      <c r="AK665" s="32">
        <f t="shared" si="176"/>
        <v>4397.3999999999996</v>
      </c>
      <c r="AL665" s="32">
        <v>876.2</v>
      </c>
      <c r="AM665" s="32">
        <f t="shared" si="177"/>
        <v>1122.2359999999999</v>
      </c>
      <c r="AN665" s="32">
        <f t="shared" si="178"/>
        <v>1870.393333333333</v>
      </c>
      <c r="AO665" s="32">
        <f t="shared" si="179"/>
        <v>5611.1799999999994</v>
      </c>
      <c r="AP665" s="32">
        <f t="shared" si="180"/>
        <v>3366.7079999999996</v>
      </c>
      <c r="AQ665" s="32">
        <v>3580.6</v>
      </c>
      <c r="AR665" s="32"/>
      <c r="AS665" s="74"/>
      <c r="AT665" s="32"/>
      <c r="AU665" s="32"/>
      <c r="AV665" s="32"/>
      <c r="AW665" s="32"/>
      <c r="AX665" s="32"/>
      <c r="AY665" s="76">
        <f t="shared" si="181"/>
        <v>248228.31306666663</v>
      </c>
      <c r="AZ665" s="78"/>
      <c r="BA665" s="7"/>
      <c r="BB665" s="7"/>
    </row>
    <row r="666" spans="1:54" s="59" customFormat="1" x14ac:dyDescent="0.2">
      <c r="A666" s="24">
        <f t="shared" si="183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72">
        <v>39853</v>
      </c>
      <c r="G666" s="24"/>
      <c r="H666" s="71">
        <v>23</v>
      </c>
      <c r="I666" s="24" t="s">
        <v>102</v>
      </c>
      <c r="J666" s="70" t="s">
        <v>103</v>
      </c>
      <c r="K666" s="73" t="s">
        <v>70</v>
      </c>
      <c r="L666" s="70" t="s">
        <v>124</v>
      </c>
      <c r="M666" s="74">
        <v>8428.5</v>
      </c>
      <c r="N666" s="32"/>
      <c r="O666" s="32">
        <f t="shared" si="184"/>
        <v>8428.5</v>
      </c>
      <c r="P666" s="74">
        <v>627.9</v>
      </c>
      <c r="Q666" s="32"/>
      <c r="R666" s="32"/>
      <c r="S666" s="33">
        <f t="shared" si="169"/>
        <v>1474.9875</v>
      </c>
      <c r="T666" s="32">
        <f t="shared" si="170"/>
        <v>252.85499999999999</v>
      </c>
      <c r="U666" s="75">
        <f t="shared" si="171"/>
        <v>606.85199999999998</v>
      </c>
      <c r="V666" s="32">
        <f t="shared" si="172"/>
        <v>168.57</v>
      </c>
      <c r="W666" s="74">
        <v>1685.7</v>
      </c>
      <c r="X666" s="74">
        <v>303.60000000000002</v>
      </c>
      <c r="Y666" s="74">
        <v>43.7</v>
      </c>
      <c r="Z666" s="74">
        <v>518.20000000000005</v>
      </c>
      <c r="AA666" s="74">
        <v>0</v>
      </c>
      <c r="AB666" s="74">
        <v>0</v>
      </c>
      <c r="AC666" s="74">
        <v>0</v>
      </c>
      <c r="AD666" s="74">
        <v>0</v>
      </c>
      <c r="AE666" s="32">
        <v>0</v>
      </c>
      <c r="AF666" s="32">
        <f t="shared" si="173"/>
        <v>143.28450000000001</v>
      </c>
      <c r="AG666" s="32">
        <f t="shared" si="182"/>
        <v>3708.54</v>
      </c>
      <c r="AH666" s="32">
        <f t="shared" si="174"/>
        <v>8334.2400000000016</v>
      </c>
      <c r="AI666" s="32">
        <f t="shared" si="175"/>
        <v>17363.000000000004</v>
      </c>
      <c r="AJ666" s="32">
        <v>4214.25</v>
      </c>
      <c r="AK666" s="32">
        <f t="shared" si="176"/>
        <v>4214.25</v>
      </c>
      <c r="AL666" s="32">
        <v>876.2</v>
      </c>
      <c r="AM666" s="32">
        <f t="shared" si="177"/>
        <v>1041.7800000000002</v>
      </c>
      <c r="AN666" s="32">
        <f t="shared" si="178"/>
        <v>1736.3000000000002</v>
      </c>
      <c r="AO666" s="32">
        <f t="shared" si="179"/>
        <v>5208.9000000000005</v>
      </c>
      <c r="AP666" s="32">
        <f t="shared" si="180"/>
        <v>3125.3400000000006</v>
      </c>
      <c r="AQ666" s="32">
        <v>3580.6</v>
      </c>
      <c r="AR666" s="32">
        <f>(M666+W666+X666)/30*20</f>
        <v>6945.2000000000007</v>
      </c>
      <c r="AS666" s="74"/>
      <c r="AT666" s="32"/>
      <c r="AU666" s="32"/>
      <c r="AV666" s="32"/>
      <c r="AW666" s="32"/>
      <c r="AX666" s="32"/>
      <c r="AY666" s="76">
        <f t="shared" si="181"/>
        <v>231398.38800000001</v>
      </c>
      <c r="AZ666" s="78"/>
      <c r="BA666" s="7"/>
      <c r="BB666" s="7"/>
    </row>
    <row r="667" spans="1:54" s="59" customFormat="1" x14ac:dyDescent="0.2">
      <c r="A667" s="24">
        <f t="shared" si="183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72">
        <v>40770</v>
      </c>
      <c r="G667" s="24"/>
      <c r="H667" s="71">
        <v>18</v>
      </c>
      <c r="I667" s="24" t="s">
        <v>102</v>
      </c>
      <c r="J667" s="70" t="s">
        <v>103</v>
      </c>
      <c r="K667" s="73" t="s">
        <v>70</v>
      </c>
      <c r="L667" s="70" t="s">
        <v>124</v>
      </c>
      <c r="M667" s="74">
        <v>6596.1</v>
      </c>
      <c r="N667" s="32"/>
      <c r="O667" s="32">
        <f t="shared" si="184"/>
        <v>6596.1</v>
      </c>
      <c r="P667" s="74">
        <v>491.4</v>
      </c>
      <c r="Q667" s="32"/>
      <c r="R667" s="32"/>
      <c r="S667" s="33">
        <f t="shared" si="169"/>
        <v>1154.3174999999999</v>
      </c>
      <c r="T667" s="32">
        <f t="shared" si="170"/>
        <v>197.88300000000001</v>
      </c>
      <c r="U667" s="75">
        <f t="shared" si="171"/>
        <v>459.08879999999999</v>
      </c>
      <c r="V667" s="32">
        <f t="shared" si="172"/>
        <v>131.922</v>
      </c>
      <c r="W667" s="74">
        <v>1055.3800000000001</v>
      </c>
      <c r="X667" s="74">
        <v>237.6</v>
      </c>
      <c r="Y667" s="74">
        <v>34.200000000000003</v>
      </c>
      <c r="Z667" s="74">
        <v>405.54</v>
      </c>
      <c r="AA667" s="74">
        <v>0</v>
      </c>
      <c r="AB667" s="74">
        <v>0</v>
      </c>
      <c r="AC667" s="74">
        <v>0</v>
      </c>
      <c r="AD667" s="74">
        <v>0</v>
      </c>
      <c r="AE667" s="32">
        <v>0</v>
      </c>
      <c r="AF667" s="32">
        <f t="shared" si="173"/>
        <v>112.13370000000002</v>
      </c>
      <c r="AG667" s="32">
        <f t="shared" si="182"/>
        <v>2902.2840000000001</v>
      </c>
      <c r="AH667" s="32">
        <f t="shared" si="174"/>
        <v>6311.2640000000001</v>
      </c>
      <c r="AI667" s="32">
        <f t="shared" si="175"/>
        <v>13148.466666666667</v>
      </c>
      <c r="AJ667" s="32">
        <v>3298.05</v>
      </c>
      <c r="AK667" s="32">
        <f t="shared" si="176"/>
        <v>3298.05</v>
      </c>
      <c r="AL667" s="32">
        <v>876.2</v>
      </c>
      <c r="AM667" s="32">
        <f t="shared" si="177"/>
        <v>788.90800000000002</v>
      </c>
      <c r="AN667" s="32">
        <f t="shared" si="178"/>
        <v>1314.8466666666668</v>
      </c>
      <c r="AO667" s="32">
        <f t="shared" si="179"/>
        <v>3944.54</v>
      </c>
      <c r="AP667" s="32">
        <f t="shared" si="180"/>
        <v>2366.7240000000002</v>
      </c>
      <c r="AQ667" s="32">
        <v>2614.85</v>
      </c>
      <c r="AR667" s="32"/>
      <c r="AS667" s="74"/>
      <c r="AT667" s="32"/>
      <c r="AU667" s="32"/>
      <c r="AV667" s="32"/>
      <c r="AW667" s="32"/>
      <c r="AX667" s="32"/>
      <c r="AY667" s="76">
        <f t="shared" si="181"/>
        <v>171370.96333333338</v>
      </c>
      <c r="AZ667" s="78"/>
      <c r="BA667" s="7"/>
      <c r="BB667" s="7"/>
    </row>
    <row r="668" spans="1:54" s="59" customFormat="1" x14ac:dyDescent="0.2">
      <c r="A668" s="24">
        <f t="shared" si="183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72">
        <v>41680</v>
      </c>
      <c r="G668" s="24"/>
      <c r="H668" s="71">
        <v>26</v>
      </c>
      <c r="I668" s="24" t="s">
        <v>102</v>
      </c>
      <c r="J668" s="70" t="s">
        <v>103</v>
      </c>
      <c r="K668" s="73" t="s">
        <v>70</v>
      </c>
      <c r="L668" s="70" t="s">
        <v>124</v>
      </c>
      <c r="M668" s="74">
        <v>9527.7000000000007</v>
      </c>
      <c r="N668" s="32"/>
      <c r="O668" s="32">
        <f t="shared" si="184"/>
        <v>9527.7000000000007</v>
      </c>
      <c r="P668" s="74">
        <v>709.8</v>
      </c>
      <c r="Q668" s="32"/>
      <c r="R668" s="32"/>
      <c r="S668" s="33">
        <f t="shared" si="169"/>
        <v>1667.3475000000001</v>
      </c>
      <c r="T668" s="32">
        <f t="shared" si="170"/>
        <v>285.83100000000002</v>
      </c>
      <c r="U668" s="75">
        <f t="shared" si="171"/>
        <v>628.82880000000011</v>
      </c>
      <c r="V668" s="32">
        <f t="shared" si="172"/>
        <v>190.55400000000003</v>
      </c>
      <c r="W668" s="74">
        <v>952.78</v>
      </c>
      <c r="X668" s="74">
        <v>343.2</v>
      </c>
      <c r="Y668" s="74">
        <v>49.4</v>
      </c>
      <c r="Z668" s="74">
        <v>585.78</v>
      </c>
      <c r="AA668" s="74">
        <v>0</v>
      </c>
      <c r="AB668" s="74">
        <v>0</v>
      </c>
      <c r="AC668" s="74">
        <v>0</v>
      </c>
      <c r="AD668" s="74">
        <v>0</v>
      </c>
      <c r="AE668" s="32">
        <v>0</v>
      </c>
      <c r="AF668" s="32">
        <f t="shared" si="173"/>
        <v>161.97090000000003</v>
      </c>
      <c r="AG668" s="32">
        <f t="shared" si="182"/>
        <v>4192.188000000001</v>
      </c>
      <c r="AH668" s="32">
        <f t="shared" si="174"/>
        <v>8658.9440000000013</v>
      </c>
      <c r="AI668" s="32">
        <f t="shared" si="175"/>
        <v>18039.466666666671</v>
      </c>
      <c r="AJ668" s="32">
        <v>4763.8500000000004</v>
      </c>
      <c r="AK668" s="32">
        <f t="shared" si="176"/>
        <v>4763.8500000000004</v>
      </c>
      <c r="AL668" s="32">
        <v>876.2</v>
      </c>
      <c r="AM668" s="32">
        <f t="shared" si="177"/>
        <v>1082.3680000000002</v>
      </c>
      <c r="AN668" s="32">
        <f t="shared" si="178"/>
        <v>1803.9466666666669</v>
      </c>
      <c r="AO668" s="32">
        <f t="shared" si="179"/>
        <v>5411.8400000000011</v>
      </c>
      <c r="AP668" s="32">
        <f t="shared" si="180"/>
        <v>3247.1040000000003</v>
      </c>
      <c r="AQ668" s="32">
        <v>3580.6</v>
      </c>
      <c r="AR668" s="32"/>
      <c r="AS668" s="74"/>
      <c r="AT668" s="32"/>
      <c r="AU668" s="32"/>
      <c r="AV668" s="32"/>
      <c r="AW668" s="32"/>
      <c r="AX668" s="32"/>
      <c r="AY668" s="76">
        <f t="shared" si="181"/>
        <v>237658.66373333335</v>
      </c>
      <c r="AZ668" s="78"/>
      <c r="BA668" s="7"/>
      <c r="BB668" s="7"/>
    </row>
    <row r="669" spans="1:54" s="59" customFormat="1" x14ac:dyDescent="0.2">
      <c r="A669" s="24">
        <f t="shared" si="183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72">
        <v>42402</v>
      </c>
      <c r="G669" s="24"/>
      <c r="H669" s="71">
        <v>11</v>
      </c>
      <c r="I669" s="24" t="s">
        <v>102</v>
      </c>
      <c r="J669" s="70" t="s">
        <v>103</v>
      </c>
      <c r="K669" s="73" t="s">
        <v>70</v>
      </c>
      <c r="L669" s="70" t="s">
        <v>124</v>
      </c>
      <c r="M669" s="74">
        <v>4031.1</v>
      </c>
      <c r="N669" s="32"/>
      <c r="O669" s="32">
        <f t="shared" si="184"/>
        <v>4031.1</v>
      </c>
      <c r="P669" s="74">
        <v>300.3</v>
      </c>
      <c r="Q669" s="32"/>
      <c r="R669" s="32"/>
      <c r="S669" s="33">
        <f t="shared" si="169"/>
        <v>705.4425</v>
      </c>
      <c r="T669" s="32">
        <f t="shared" si="170"/>
        <v>120.93299999999999</v>
      </c>
      <c r="U669" s="75">
        <f t="shared" si="171"/>
        <v>241.86599999999999</v>
      </c>
      <c r="V669" s="32">
        <f t="shared" si="172"/>
        <v>80.622</v>
      </c>
      <c r="W669" s="74">
        <v>0</v>
      </c>
      <c r="X669" s="74">
        <v>145.19999999999999</v>
      </c>
      <c r="Y669" s="74">
        <v>20.9</v>
      </c>
      <c r="Z669" s="74">
        <v>247.84</v>
      </c>
      <c r="AA669" s="74">
        <v>0</v>
      </c>
      <c r="AB669" s="74">
        <v>0</v>
      </c>
      <c r="AC669" s="74">
        <v>0</v>
      </c>
      <c r="AD669" s="74">
        <v>0</v>
      </c>
      <c r="AE669" s="32">
        <v>0</v>
      </c>
      <c r="AF669" s="32">
        <f t="shared" si="173"/>
        <v>68.528700000000001</v>
      </c>
      <c r="AG669" s="32">
        <f t="shared" si="182"/>
        <v>1773.684</v>
      </c>
      <c r="AH669" s="32">
        <f t="shared" si="174"/>
        <v>3341.04</v>
      </c>
      <c r="AI669" s="32">
        <f t="shared" si="175"/>
        <v>6960.5</v>
      </c>
      <c r="AJ669" s="32">
        <v>2015.55</v>
      </c>
      <c r="AK669" s="32">
        <f t="shared" si="176"/>
        <v>2015.5500000000002</v>
      </c>
      <c r="AL669" s="32">
        <v>876.2</v>
      </c>
      <c r="AM669" s="32">
        <f t="shared" si="177"/>
        <v>417.63</v>
      </c>
      <c r="AN669" s="32">
        <f t="shared" si="178"/>
        <v>696.05000000000007</v>
      </c>
      <c r="AO669" s="32">
        <f t="shared" si="179"/>
        <v>2088.15</v>
      </c>
      <c r="AP669" s="32">
        <f t="shared" si="180"/>
        <v>1252.8900000000001</v>
      </c>
      <c r="AQ669" s="32">
        <v>2614.85</v>
      </c>
      <c r="AR669" s="32"/>
      <c r="AS669" s="74"/>
      <c r="AT669" s="32"/>
      <c r="AU669" s="32"/>
      <c r="AV669" s="32"/>
      <c r="AW669" s="32"/>
      <c r="AX669" s="32"/>
      <c r="AY669" s="76">
        <f t="shared" si="181"/>
        <v>95604.880399999995</v>
      </c>
      <c r="AZ669" s="78"/>
      <c r="BA669" s="7"/>
      <c r="BB669" s="7"/>
    </row>
    <row r="670" spans="1:54" s="59" customFormat="1" x14ac:dyDescent="0.2">
      <c r="A670" s="24">
        <f t="shared" si="183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72">
        <v>42961</v>
      </c>
      <c r="G670" s="24"/>
      <c r="H670" s="71">
        <v>12</v>
      </c>
      <c r="I670" s="24" t="s">
        <v>102</v>
      </c>
      <c r="J670" s="70" t="s">
        <v>103</v>
      </c>
      <c r="K670" s="73" t="s">
        <v>70</v>
      </c>
      <c r="L670" s="70" t="s">
        <v>124</v>
      </c>
      <c r="M670" s="74">
        <v>4397.4000000000005</v>
      </c>
      <c r="N670" s="32"/>
      <c r="O670" s="32">
        <f t="shared" si="184"/>
        <v>4397.4000000000005</v>
      </c>
      <c r="P670" s="74">
        <v>327.60000000000002</v>
      </c>
      <c r="Q670" s="32"/>
      <c r="R670" s="32"/>
      <c r="S670" s="33">
        <f t="shared" si="169"/>
        <v>769.54500000000007</v>
      </c>
      <c r="T670" s="32">
        <f t="shared" si="170"/>
        <v>131.92200000000003</v>
      </c>
      <c r="U670" s="75">
        <f t="shared" si="171"/>
        <v>263.84400000000005</v>
      </c>
      <c r="V670" s="32">
        <f t="shared" si="172"/>
        <v>87.948000000000008</v>
      </c>
      <c r="W670" s="74">
        <v>0</v>
      </c>
      <c r="X670" s="74">
        <v>158.4</v>
      </c>
      <c r="Y670" s="74">
        <v>22.8</v>
      </c>
      <c r="Z670" s="74">
        <v>270.36</v>
      </c>
      <c r="AA670" s="74">
        <v>0</v>
      </c>
      <c r="AB670" s="74">
        <v>0</v>
      </c>
      <c r="AC670" s="74">
        <v>0</v>
      </c>
      <c r="AD670" s="74">
        <v>0</v>
      </c>
      <c r="AE670" s="32">
        <v>0</v>
      </c>
      <c r="AF670" s="32">
        <f t="shared" si="173"/>
        <v>74.755800000000008</v>
      </c>
      <c r="AG670" s="32">
        <f t="shared" si="182"/>
        <v>1934.8560000000002</v>
      </c>
      <c r="AH670" s="32">
        <f t="shared" si="174"/>
        <v>3644.6400000000003</v>
      </c>
      <c r="AI670" s="32">
        <f t="shared" si="175"/>
        <v>7593.0000000000009</v>
      </c>
      <c r="AJ670" s="32">
        <v>1123.78</v>
      </c>
      <c r="AK670" s="32">
        <f t="shared" si="176"/>
        <v>2198.7000000000003</v>
      </c>
      <c r="AL670" s="32">
        <v>876.2</v>
      </c>
      <c r="AM670" s="32">
        <f t="shared" si="177"/>
        <v>455.58000000000004</v>
      </c>
      <c r="AN670" s="32">
        <f t="shared" si="178"/>
        <v>759.30000000000007</v>
      </c>
      <c r="AO670" s="32">
        <f t="shared" si="179"/>
        <v>2277.9</v>
      </c>
      <c r="AP670" s="32">
        <f t="shared" si="180"/>
        <v>1366.7400000000002</v>
      </c>
      <c r="AQ670" s="32">
        <v>2614.85</v>
      </c>
      <c r="AR670" s="32"/>
      <c r="AS670" s="74"/>
      <c r="AT670" s="32"/>
      <c r="AU670" s="32"/>
      <c r="AV670" s="32"/>
      <c r="AW670" s="32"/>
      <c r="AX670" s="32"/>
      <c r="AY670" s="76">
        <f t="shared" si="181"/>
        <v>102900.4436</v>
      </c>
      <c r="AZ670" s="78"/>
      <c r="BA670" s="7"/>
      <c r="BB670" s="7"/>
    </row>
    <row r="671" spans="1:54" s="59" customFormat="1" x14ac:dyDescent="0.2">
      <c r="A671" s="24">
        <f t="shared" si="183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72">
        <v>42402</v>
      </c>
      <c r="G671" s="24"/>
      <c r="H671" s="71">
        <v>12</v>
      </c>
      <c r="I671" s="24" t="s">
        <v>102</v>
      </c>
      <c r="J671" s="70" t="s">
        <v>103</v>
      </c>
      <c r="K671" s="73" t="s">
        <v>70</v>
      </c>
      <c r="L671" s="70" t="s">
        <v>124</v>
      </c>
      <c r="M671" s="74">
        <v>4397.3999999999996</v>
      </c>
      <c r="N671" s="32"/>
      <c r="O671" s="32">
        <f t="shared" si="184"/>
        <v>4397.3999999999996</v>
      </c>
      <c r="P671" s="74">
        <v>327.60000000000002</v>
      </c>
      <c r="Q671" s="32"/>
      <c r="R671" s="32"/>
      <c r="S671" s="33">
        <f t="shared" si="169"/>
        <v>769.54499999999985</v>
      </c>
      <c r="T671" s="32">
        <f t="shared" si="170"/>
        <v>131.922</v>
      </c>
      <c r="U671" s="75">
        <f t="shared" si="171"/>
        <v>263.84399999999999</v>
      </c>
      <c r="V671" s="32">
        <f t="shared" si="172"/>
        <v>87.947999999999993</v>
      </c>
      <c r="W671" s="74">
        <v>0</v>
      </c>
      <c r="X671" s="74">
        <v>158.4</v>
      </c>
      <c r="Y671" s="74">
        <v>22.8</v>
      </c>
      <c r="Z671" s="74">
        <v>270.36</v>
      </c>
      <c r="AA671" s="74">
        <v>0</v>
      </c>
      <c r="AB671" s="74">
        <v>0</v>
      </c>
      <c r="AC671" s="74">
        <v>0</v>
      </c>
      <c r="AD671" s="74">
        <v>0</v>
      </c>
      <c r="AE671" s="32">
        <v>0</v>
      </c>
      <c r="AF671" s="32">
        <f t="shared" si="173"/>
        <v>74.755799999999994</v>
      </c>
      <c r="AG671" s="32">
        <f t="shared" si="182"/>
        <v>1934.8559999999998</v>
      </c>
      <c r="AH671" s="32">
        <f t="shared" si="174"/>
        <v>3644.6399999999994</v>
      </c>
      <c r="AI671" s="32">
        <f t="shared" si="175"/>
        <v>7592.9999999999991</v>
      </c>
      <c r="AJ671" s="32">
        <v>2198.6999999999998</v>
      </c>
      <c r="AK671" s="32">
        <f t="shared" si="176"/>
        <v>2198.6999999999998</v>
      </c>
      <c r="AL671" s="32">
        <v>876.2</v>
      </c>
      <c r="AM671" s="32">
        <f t="shared" si="177"/>
        <v>455.57999999999993</v>
      </c>
      <c r="AN671" s="32">
        <f t="shared" si="178"/>
        <v>759.3</v>
      </c>
      <c r="AO671" s="32">
        <f t="shared" si="179"/>
        <v>2277.8999999999996</v>
      </c>
      <c r="AP671" s="32">
        <f t="shared" si="180"/>
        <v>1366.7399999999998</v>
      </c>
      <c r="AQ671" s="32">
        <v>2614.85</v>
      </c>
      <c r="AR671" s="32"/>
      <c r="AS671" s="74"/>
      <c r="AT671" s="32"/>
      <c r="AU671" s="32"/>
      <c r="AV671" s="32"/>
      <c r="AW671" s="32"/>
      <c r="AX671" s="32"/>
      <c r="AY671" s="76">
        <f t="shared" si="181"/>
        <v>103975.36359999998</v>
      </c>
      <c r="AZ671" s="78"/>
      <c r="BA671" s="7"/>
      <c r="BB671" s="7"/>
    </row>
    <row r="672" spans="1:54" s="59" customFormat="1" x14ac:dyDescent="0.2">
      <c r="A672" s="24">
        <f t="shared" si="183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72">
        <v>43325</v>
      </c>
      <c r="G672" s="24"/>
      <c r="H672" s="71">
        <v>19</v>
      </c>
      <c r="I672" s="24" t="s">
        <v>102</v>
      </c>
      <c r="J672" s="70" t="s">
        <v>103</v>
      </c>
      <c r="K672" s="73" t="s">
        <v>70</v>
      </c>
      <c r="L672" s="70" t="s">
        <v>124</v>
      </c>
      <c r="M672" s="74">
        <v>6962.7</v>
      </c>
      <c r="N672" s="32"/>
      <c r="O672" s="32">
        <f t="shared" si="184"/>
        <v>6962.7</v>
      </c>
      <c r="P672" s="74">
        <v>518.70000000000005</v>
      </c>
      <c r="Q672" s="32"/>
      <c r="R672" s="32"/>
      <c r="S672" s="33">
        <f t="shared" si="169"/>
        <v>1218.4724999999999</v>
      </c>
      <c r="T672" s="32">
        <f t="shared" si="170"/>
        <v>208.881</v>
      </c>
      <c r="U672" s="75">
        <f t="shared" si="171"/>
        <v>417.762</v>
      </c>
      <c r="V672" s="32">
        <f t="shared" si="172"/>
        <v>139.25399999999999</v>
      </c>
      <c r="W672" s="74">
        <v>0</v>
      </c>
      <c r="X672" s="74">
        <v>250.8</v>
      </c>
      <c r="Y672" s="74">
        <v>36.1</v>
      </c>
      <c r="Z672" s="74">
        <v>428.08</v>
      </c>
      <c r="AA672" s="74">
        <v>0</v>
      </c>
      <c r="AB672" s="74">
        <v>0</v>
      </c>
      <c r="AC672" s="74">
        <v>0</v>
      </c>
      <c r="AD672" s="74">
        <v>0</v>
      </c>
      <c r="AE672" s="32">
        <v>0</v>
      </c>
      <c r="AF672" s="32">
        <f t="shared" si="173"/>
        <v>118.36590000000001</v>
      </c>
      <c r="AG672" s="32">
        <f t="shared" si="182"/>
        <v>3063.5879999999997</v>
      </c>
      <c r="AH672" s="32">
        <f t="shared" si="174"/>
        <v>5770.7999999999993</v>
      </c>
      <c r="AI672" s="32">
        <f t="shared" si="175"/>
        <v>12022.5</v>
      </c>
      <c r="AJ672" s="32">
        <v>3481.35</v>
      </c>
      <c r="AK672" s="32">
        <f t="shared" si="176"/>
        <v>3481.35</v>
      </c>
      <c r="AL672" s="32">
        <v>876.2</v>
      </c>
      <c r="AM672" s="32">
        <f t="shared" si="177"/>
        <v>721.34999999999991</v>
      </c>
      <c r="AN672" s="32">
        <f t="shared" si="178"/>
        <v>1202.25</v>
      </c>
      <c r="AO672" s="32">
        <f t="shared" si="179"/>
        <v>3606.75</v>
      </c>
      <c r="AP672" s="32">
        <f t="shared" si="180"/>
        <v>2164.0499999999997</v>
      </c>
      <c r="AQ672" s="32">
        <v>2614.85</v>
      </c>
      <c r="AR672" s="32"/>
      <c r="AS672" s="74"/>
      <c r="AT672" s="32"/>
      <c r="AU672" s="32"/>
      <c r="AV672" s="32"/>
      <c r="AW672" s="32"/>
      <c r="AX672" s="32"/>
      <c r="AY672" s="76">
        <f t="shared" si="181"/>
        <v>162594.4228</v>
      </c>
      <c r="AZ672" s="78"/>
      <c r="BA672" s="7"/>
      <c r="BB672" s="7"/>
    </row>
    <row r="673" spans="1:54" s="59" customFormat="1" x14ac:dyDescent="0.2">
      <c r="A673" s="24">
        <f t="shared" si="183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72">
        <v>37473</v>
      </c>
      <c r="G673" s="24"/>
      <c r="H673" s="71">
        <v>30</v>
      </c>
      <c r="I673" s="24" t="s">
        <v>102</v>
      </c>
      <c r="J673" s="70" t="s">
        <v>103</v>
      </c>
      <c r="K673" s="73" t="s">
        <v>70</v>
      </c>
      <c r="L673" s="70" t="s">
        <v>125</v>
      </c>
      <c r="M673" s="74">
        <v>10993.5</v>
      </c>
      <c r="N673" s="32"/>
      <c r="O673" s="32">
        <f t="shared" si="184"/>
        <v>10993.5</v>
      </c>
      <c r="P673" s="74">
        <v>819</v>
      </c>
      <c r="Q673" s="32"/>
      <c r="R673" s="32"/>
      <c r="S673" s="33">
        <f t="shared" si="169"/>
        <v>1923.8625</v>
      </c>
      <c r="T673" s="32">
        <f t="shared" si="170"/>
        <v>329.80500000000001</v>
      </c>
      <c r="U673" s="75">
        <f t="shared" si="171"/>
        <v>883.87799999999993</v>
      </c>
      <c r="V673" s="32">
        <f t="shared" si="172"/>
        <v>219.87</v>
      </c>
      <c r="W673" s="74">
        <v>3737.8</v>
      </c>
      <c r="X673" s="74">
        <v>396</v>
      </c>
      <c r="Y673" s="74">
        <v>57</v>
      </c>
      <c r="Z673" s="74">
        <v>675.9</v>
      </c>
      <c r="AA673" s="74">
        <v>0</v>
      </c>
      <c r="AB673" s="74">
        <v>0</v>
      </c>
      <c r="AC673" s="74">
        <v>0</v>
      </c>
      <c r="AD673" s="74">
        <v>0</v>
      </c>
      <c r="AE673" s="32">
        <v>0</v>
      </c>
      <c r="AF673" s="32">
        <f t="shared" si="173"/>
        <v>186.88950000000003</v>
      </c>
      <c r="AG673" s="32">
        <f t="shared" si="182"/>
        <v>4837.1400000000003</v>
      </c>
      <c r="AH673" s="32">
        <f t="shared" si="174"/>
        <v>12101.839999999998</v>
      </c>
      <c r="AI673" s="32">
        <f t="shared" si="175"/>
        <v>25212.166666666664</v>
      </c>
      <c r="AJ673" s="32">
        <v>5496.75</v>
      </c>
      <c r="AK673" s="32">
        <f t="shared" si="176"/>
        <v>5496.75</v>
      </c>
      <c r="AL673" s="32">
        <v>876.2</v>
      </c>
      <c r="AM673" s="32">
        <f t="shared" si="177"/>
        <v>1512.7299999999998</v>
      </c>
      <c r="AN673" s="32">
        <f t="shared" si="178"/>
        <v>2521.2166666666662</v>
      </c>
      <c r="AO673" s="32">
        <f t="shared" si="179"/>
        <v>7563.65</v>
      </c>
      <c r="AP673" s="32">
        <f t="shared" si="180"/>
        <v>4538.1899999999996</v>
      </c>
      <c r="AQ673" s="32">
        <v>3580.6</v>
      </c>
      <c r="AR673" s="32"/>
      <c r="AS673" s="74"/>
      <c r="AT673" s="32"/>
      <c r="AU673" s="32"/>
      <c r="AV673" s="32"/>
      <c r="AW673" s="32"/>
      <c r="AX673" s="32"/>
      <c r="AY673" s="76">
        <f t="shared" si="181"/>
        <v>316419.29333333339</v>
      </c>
      <c r="AZ673" s="78"/>
      <c r="BA673" s="7"/>
      <c r="BB673" s="7"/>
    </row>
    <row r="674" spans="1:54" s="59" customFormat="1" x14ac:dyDescent="0.2">
      <c r="A674" s="24">
        <f t="shared" si="183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72">
        <v>37848</v>
      </c>
      <c r="G674" s="24"/>
      <c r="H674" s="71">
        <v>40</v>
      </c>
      <c r="I674" s="24" t="s">
        <v>102</v>
      </c>
      <c r="J674" s="70" t="s">
        <v>138</v>
      </c>
      <c r="K674" s="73" t="s">
        <v>70</v>
      </c>
      <c r="L674" s="70" t="s">
        <v>125</v>
      </c>
      <c r="M674" s="74">
        <v>17412.3</v>
      </c>
      <c r="N674" s="32"/>
      <c r="O674" s="32">
        <f t="shared" si="184"/>
        <v>17412.3</v>
      </c>
      <c r="P674" s="74">
        <v>1364</v>
      </c>
      <c r="Q674" s="32"/>
      <c r="R674" s="32"/>
      <c r="S674" s="33">
        <f t="shared" si="169"/>
        <v>3047.1524999999997</v>
      </c>
      <c r="T674" s="32">
        <f t="shared" si="170"/>
        <v>522.36899999999991</v>
      </c>
      <c r="U674" s="75">
        <f t="shared" si="171"/>
        <v>1379.0543999999998</v>
      </c>
      <c r="V674" s="32">
        <f t="shared" si="172"/>
        <v>348.24599999999998</v>
      </c>
      <c r="W674" s="74">
        <v>5571.94</v>
      </c>
      <c r="X674" s="74">
        <v>607.05999999999995</v>
      </c>
      <c r="Y674" s="74">
        <v>83.8</v>
      </c>
      <c r="Z674" s="74">
        <v>901.2</v>
      </c>
      <c r="AA674" s="74">
        <v>0</v>
      </c>
      <c r="AB674" s="74">
        <v>0</v>
      </c>
      <c r="AC674" s="74">
        <v>0</v>
      </c>
      <c r="AD674" s="74">
        <v>0</v>
      </c>
      <c r="AE674" s="32">
        <v>0</v>
      </c>
      <c r="AF674" s="32">
        <f t="shared" si="173"/>
        <v>296.00909999999999</v>
      </c>
      <c r="AG674" s="32">
        <f t="shared" si="182"/>
        <v>7661.4119999999994</v>
      </c>
      <c r="AH674" s="32">
        <f t="shared" si="174"/>
        <v>18873.04</v>
      </c>
      <c r="AI674" s="32">
        <f t="shared" si="175"/>
        <v>39318.833333333336</v>
      </c>
      <c r="AJ674" s="32">
        <v>8706.15</v>
      </c>
      <c r="AK674" s="32">
        <f t="shared" si="176"/>
        <v>8706.15</v>
      </c>
      <c r="AL674" s="32">
        <v>876.2</v>
      </c>
      <c r="AM674" s="32">
        <f t="shared" si="177"/>
        <v>2359.13</v>
      </c>
      <c r="AN674" s="32">
        <f t="shared" si="178"/>
        <v>3931.8833333333332</v>
      </c>
      <c r="AO674" s="32">
        <f t="shared" si="179"/>
        <v>11795.65</v>
      </c>
      <c r="AP674" s="32">
        <f t="shared" si="180"/>
        <v>7077.39</v>
      </c>
      <c r="AQ674" s="32">
        <v>6139.45</v>
      </c>
      <c r="AR674" s="32"/>
      <c r="AS674" s="74"/>
      <c r="AT674" s="32"/>
      <c r="AU674" s="32"/>
      <c r="AV674" s="32"/>
      <c r="AW674" s="32"/>
      <c r="AX674" s="32"/>
      <c r="AY674" s="76">
        <f t="shared" si="181"/>
        <v>493842.86066666665</v>
      </c>
      <c r="AZ674" s="78"/>
      <c r="BA674" s="7"/>
      <c r="BB674" s="7"/>
    </row>
    <row r="675" spans="1:54" s="59" customFormat="1" x14ac:dyDescent="0.2">
      <c r="A675" s="24">
        <f t="shared" si="183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72">
        <v>37880</v>
      </c>
      <c r="G675" s="24"/>
      <c r="H675" s="71">
        <v>34</v>
      </c>
      <c r="I675" s="24" t="s">
        <v>102</v>
      </c>
      <c r="J675" s="70" t="s">
        <v>139</v>
      </c>
      <c r="K675" s="73" t="s">
        <v>70</v>
      </c>
      <c r="L675" s="70" t="s">
        <v>125</v>
      </c>
      <c r="M675" s="74">
        <v>14520</v>
      </c>
      <c r="N675" s="32"/>
      <c r="O675" s="32">
        <f t="shared" si="184"/>
        <v>14520</v>
      </c>
      <c r="P675" s="74">
        <v>1473.2</v>
      </c>
      <c r="Q675" s="32"/>
      <c r="R675" s="32"/>
      <c r="S675" s="33">
        <f t="shared" si="169"/>
        <v>2541</v>
      </c>
      <c r="T675" s="32">
        <f t="shared" si="170"/>
        <v>435.59999999999997</v>
      </c>
      <c r="U675" s="75">
        <f t="shared" si="171"/>
        <v>1149.9840000000002</v>
      </c>
      <c r="V675" s="32">
        <f t="shared" si="172"/>
        <v>290.40000000000003</v>
      </c>
      <c r="W675" s="74">
        <v>4646.3999999999996</v>
      </c>
      <c r="X675" s="74">
        <v>507.1</v>
      </c>
      <c r="Y675" s="74">
        <v>71.06</v>
      </c>
      <c r="Z675" s="74">
        <v>766.02</v>
      </c>
      <c r="AA675" s="74">
        <v>0</v>
      </c>
      <c r="AB675" s="74">
        <v>0</v>
      </c>
      <c r="AC675" s="74">
        <v>0</v>
      </c>
      <c r="AD675" s="74">
        <v>1003</v>
      </c>
      <c r="AE675" s="32">
        <v>0</v>
      </c>
      <c r="AF675" s="32">
        <f t="shared" si="173"/>
        <v>246.84000000000003</v>
      </c>
      <c r="AG675" s="32">
        <f t="shared" si="182"/>
        <v>6388.8000000000011</v>
      </c>
      <c r="AH675" s="32">
        <f t="shared" si="174"/>
        <v>15738.8</v>
      </c>
      <c r="AI675" s="32">
        <f t="shared" si="175"/>
        <v>32789.166666666664</v>
      </c>
      <c r="AJ675" s="32">
        <v>7260</v>
      </c>
      <c r="AK675" s="32">
        <f t="shared" si="176"/>
        <v>7260</v>
      </c>
      <c r="AL675" s="32">
        <v>876.2</v>
      </c>
      <c r="AM675" s="32">
        <f t="shared" si="177"/>
        <v>1967.35</v>
      </c>
      <c r="AN675" s="32">
        <f t="shared" si="178"/>
        <v>3278.9166666666665</v>
      </c>
      <c r="AO675" s="32">
        <f t="shared" si="179"/>
        <v>9836.75</v>
      </c>
      <c r="AP675" s="32">
        <f t="shared" si="180"/>
        <v>5902.0499999999993</v>
      </c>
      <c r="AQ675" s="32">
        <v>3580.6</v>
      </c>
      <c r="AR675" s="32"/>
      <c r="AS675" s="74"/>
      <c r="AT675" s="32"/>
      <c r="AU675" s="32"/>
      <c r="AV675" s="32"/>
      <c r="AW675" s="32"/>
      <c r="AX675" s="32"/>
      <c r="AY675" s="76">
        <f t="shared" si="181"/>
        <v>426685.88133333338</v>
      </c>
      <c r="AZ675" s="78"/>
      <c r="BA675" s="7"/>
      <c r="BB675" s="7"/>
    </row>
    <row r="676" spans="1:54" s="59" customFormat="1" x14ac:dyDescent="0.2">
      <c r="A676" s="24">
        <f t="shared" si="183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72">
        <v>38945</v>
      </c>
      <c r="G676" s="24"/>
      <c r="H676" s="71">
        <v>29</v>
      </c>
      <c r="I676" s="24" t="s">
        <v>102</v>
      </c>
      <c r="J676" s="70" t="s">
        <v>103</v>
      </c>
      <c r="K676" s="73" t="s">
        <v>70</v>
      </c>
      <c r="L676" s="70" t="s">
        <v>125</v>
      </c>
      <c r="M676" s="74">
        <v>10627.2</v>
      </c>
      <c r="N676" s="32"/>
      <c r="O676" s="32">
        <f t="shared" si="184"/>
        <v>10627.2</v>
      </c>
      <c r="P676" s="74">
        <v>791.7</v>
      </c>
      <c r="Q676" s="32"/>
      <c r="R676" s="32"/>
      <c r="S676" s="33">
        <f t="shared" si="169"/>
        <v>1859.76</v>
      </c>
      <c r="T676" s="32">
        <f t="shared" si="170"/>
        <v>318.81600000000003</v>
      </c>
      <c r="U676" s="75">
        <f t="shared" si="171"/>
        <v>803.41679999999997</v>
      </c>
      <c r="V676" s="32">
        <f t="shared" si="172"/>
        <v>212.54400000000001</v>
      </c>
      <c r="W676" s="74">
        <v>2763.08</v>
      </c>
      <c r="X676" s="74">
        <v>382.8</v>
      </c>
      <c r="Y676" s="74">
        <v>55.1</v>
      </c>
      <c r="Z676" s="74">
        <v>653.38</v>
      </c>
      <c r="AA676" s="74">
        <v>0</v>
      </c>
      <c r="AB676" s="74">
        <v>0</v>
      </c>
      <c r="AC676" s="74">
        <v>0</v>
      </c>
      <c r="AD676" s="74">
        <v>0</v>
      </c>
      <c r="AE676" s="32">
        <v>0</v>
      </c>
      <c r="AF676" s="32">
        <f t="shared" si="173"/>
        <v>180.66240000000002</v>
      </c>
      <c r="AG676" s="32">
        <f t="shared" si="182"/>
        <v>4675.9679999999998</v>
      </c>
      <c r="AH676" s="32">
        <f t="shared" si="174"/>
        <v>11018.464</v>
      </c>
      <c r="AI676" s="32">
        <f t="shared" si="175"/>
        <v>22955.133333333331</v>
      </c>
      <c r="AJ676" s="32">
        <v>5313.6</v>
      </c>
      <c r="AK676" s="32">
        <f t="shared" si="176"/>
        <v>5313.6</v>
      </c>
      <c r="AL676" s="32">
        <v>876.2</v>
      </c>
      <c r="AM676" s="32">
        <f t="shared" si="177"/>
        <v>1377.308</v>
      </c>
      <c r="AN676" s="32">
        <f t="shared" si="178"/>
        <v>2295.5133333333333</v>
      </c>
      <c r="AO676" s="32">
        <f t="shared" si="179"/>
        <v>6886.54</v>
      </c>
      <c r="AP676" s="32">
        <f t="shared" si="180"/>
        <v>4131.924</v>
      </c>
      <c r="AQ676" s="32">
        <v>3580.6</v>
      </c>
      <c r="AR676" s="32"/>
      <c r="AS676" s="74"/>
      <c r="AT676" s="32"/>
      <c r="AU676" s="32"/>
      <c r="AV676" s="32"/>
      <c r="AW676" s="32"/>
      <c r="AX676" s="32"/>
      <c r="AY676" s="76">
        <f t="shared" si="181"/>
        <v>292206.36106666666</v>
      </c>
      <c r="AZ676" s="78"/>
      <c r="BA676" s="7"/>
      <c r="BB676" s="7"/>
    </row>
    <row r="677" spans="1:54" s="59" customFormat="1" x14ac:dyDescent="0.2">
      <c r="A677" s="24">
        <f t="shared" si="183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72">
        <v>38945</v>
      </c>
      <c r="G677" s="24"/>
      <c r="H677" s="71">
        <v>40</v>
      </c>
      <c r="I677" s="24" t="s">
        <v>102</v>
      </c>
      <c r="J677" s="70" t="s">
        <v>132</v>
      </c>
      <c r="K677" s="73" t="s">
        <v>70</v>
      </c>
      <c r="L677" s="70" t="s">
        <v>125</v>
      </c>
      <c r="M677" s="74">
        <v>15799.2</v>
      </c>
      <c r="N677" s="32"/>
      <c r="O677" s="32">
        <f t="shared" si="184"/>
        <v>15799.2</v>
      </c>
      <c r="P677" s="74">
        <v>1364</v>
      </c>
      <c r="Q677" s="32"/>
      <c r="R677" s="32"/>
      <c r="S677" s="33">
        <f t="shared" si="169"/>
        <v>2764.86</v>
      </c>
      <c r="T677" s="32">
        <f t="shared" si="170"/>
        <v>473.976</v>
      </c>
      <c r="U677" s="75">
        <f t="shared" si="171"/>
        <v>1194.4199999999998</v>
      </c>
      <c r="V677" s="32">
        <f t="shared" si="172"/>
        <v>315.98400000000004</v>
      </c>
      <c r="W677" s="74">
        <v>4107.8</v>
      </c>
      <c r="X677" s="74">
        <v>562.96</v>
      </c>
      <c r="Y677" s="74">
        <v>76.56</v>
      </c>
      <c r="Z677" s="74">
        <v>901.2</v>
      </c>
      <c r="AA677" s="74">
        <v>0</v>
      </c>
      <c r="AB677" s="74">
        <v>0</v>
      </c>
      <c r="AC677" s="74">
        <v>0</v>
      </c>
      <c r="AD677" s="74">
        <v>0</v>
      </c>
      <c r="AE677" s="32">
        <v>0</v>
      </c>
      <c r="AF677" s="32">
        <f t="shared" si="173"/>
        <v>268.58640000000003</v>
      </c>
      <c r="AG677" s="32">
        <f t="shared" si="182"/>
        <v>6951.648000000001</v>
      </c>
      <c r="AH677" s="32">
        <f t="shared" si="174"/>
        <v>16375.968000000001</v>
      </c>
      <c r="AI677" s="32">
        <f t="shared" si="175"/>
        <v>34116.6</v>
      </c>
      <c r="AJ677" s="32">
        <v>7899.6</v>
      </c>
      <c r="AK677" s="32">
        <f t="shared" si="176"/>
        <v>7899.5999999999995</v>
      </c>
      <c r="AL677" s="32">
        <v>876.2</v>
      </c>
      <c r="AM677" s="32">
        <f t="shared" si="177"/>
        <v>2046.9960000000001</v>
      </c>
      <c r="AN677" s="32">
        <f t="shared" si="178"/>
        <v>3411.66</v>
      </c>
      <c r="AO677" s="32">
        <f t="shared" si="179"/>
        <v>10234.98</v>
      </c>
      <c r="AP677" s="32">
        <f t="shared" si="180"/>
        <v>6140.9880000000003</v>
      </c>
      <c r="AQ677" s="32">
        <v>6139.45</v>
      </c>
      <c r="AR677" s="32"/>
      <c r="AS677" s="74"/>
      <c r="AT677" s="32"/>
      <c r="AU677" s="32"/>
      <c r="AV677" s="32"/>
      <c r="AW677" s="32"/>
      <c r="AX677" s="32"/>
      <c r="AY677" s="76">
        <f t="shared" si="181"/>
        <v>436048.24680000002</v>
      </c>
      <c r="AZ677" s="78"/>
      <c r="BA677" s="7"/>
      <c r="BB677" s="7"/>
    </row>
    <row r="678" spans="1:54" s="59" customFormat="1" x14ac:dyDescent="0.2">
      <c r="A678" s="24">
        <f t="shared" si="183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72">
        <v>38945</v>
      </c>
      <c r="G678" s="24"/>
      <c r="H678" s="71">
        <v>40</v>
      </c>
      <c r="I678" s="24" t="s">
        <v>102</v>
      </c>
      <c r="J678" s="70" t="s">
        <v>132</v>
      </c>
      <c r="K678" s="73" t="s">
        <v>70</v>
      </c>
      <c r="L678" s="70" t="s">
        <v>125</v>
      </c>
      <c r="M678" s="74">
        <v>15799.2</v>
      </c>
      <c r="N678" s="32"/>
      <c r="O678" s="32">
        <f t="shared" si="184"/>
        <v>15799.2</v>
      </c>
      <c r="P678" s="74">
        <v>1364</v>
      </c>
      <c r="Q678" s="32"/>
      <c r="R678" s="32"/>
      <c r="S678" s="33">
        <f t="shared" si="169"/>
        <v>2764.86</v>
      </c>
      <c r="T678" s="32">
        <f t="shared" si="170"/>
        <v>473.976</v>
      </c>
      <c r="U678" s="75">
        <f t="shared" si="171"/>
        <v>1194.4199999999998</v>
      </c>
      <c r="V678" s="32">
        <f t="shared" si="172"/>
        <v>315.98400000000004</v>
      </c>
      <c r="W678" s="74">
        <v>4107.8</v>
      </c>
      <c r="X678" s="74">
        <v>562.96</v>
      </c>
      <c r="Y678" s="74">
        <v>76.56</v>
      </c>
      <c r="Z678" s="74">
        <v>901.2</v>
      </c>
      <c r="AA678" s="74">
        <v>0</v>
      </c>
      <c r="AB678" s="74">
        <v>0</v>
      </c>
      <c r="AC678" s="74">
        <v>0</v>
      </c>
      <c r="AD678" s="74">
        <v>0</v>
      </c>
      <c r="AE678" s="32">
        <v>0</v>
      </c>
      <c r="AF678" s="32">
        <f t="shared" si="173"/>
        <v>268.58640000000003</v>
      </c>
      <c r="AG678" s="32">
        <f t="shared" si="182"/>
        <v>6951.648000000001</v>
      </c>
      <c r="AH678" s="32">
        <f t="shared" si="174"/>
        <v>16375.968000000001</v>
      </c>
      <c r="AI678" s="32">
        <f t="shared" si="175"/>
        <v>34116.6</v>
      </c>
      <c r="AJ678" s="32">
        <v>7899.6</v>
      </c>
      <c r="AK678" s="32">
        <f t="shared" si="176"/>
        <v>7899.5999999999995</v>
      </c>
      <c r="AL678" s="32">
        <v>876.2</v>
      </c>
      <c r="AM678" s="32">
        <f t="shared" si="177"/>
        <v>2046.9960000000001</v>
      </c>
      <c r="AN678" s="32">
        <f t="shared" si="178"/>
        <v>3411.66</v>
      </c>
      <c r="AO678" s="32">
        <f t="shared" si="179"/>
        <v>10234.98</v>
      </c>
      <c r="AP678" s="32">
        <f t="shared" si="180"/>
        <v>6140.9880000000003</v>
      </c>
      <c r="AQ678" s="32">
        <v>6139.45</v>
      </c>
      <c r="AR678" s="32"/>
      <c r="AS678" s="74"/>
      <c r="AT678" s="32"/>
      <c r="AU678" s="32"/>
      <c r="AV678" s="32"/>
      <c r="AW678" s="32"/>
      <c r="AX678" s="32"/>
      <c r="AY678" s="76">
        <f t="shared" si="181"/>
        <v>436048.24680000002</v>
      </c>
      <c r="AZ678" s="78"/>
      <c r="BA678" s="7"/>
      <c r="BB678" s="7"/>
    </row>
    <row r="679" spans="1:54" s="59" customFormat="1" x14ac:dyDescent="0.2">
      <c r="A679" s="24">
        <f t="shared" si="183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72">
        <v>39307</v>
      </c>
      <c r="G679" s="24"/>
      <c r="H679" s="71">
        <v>20</v>
      </c>
      <c r="I679" s="24" t="s">
        <v>102</v>
      </c>
      <c r="J679" s="70" t="s">
        <v>137</v>
      </c>
      <c r="K679" s="73" t="s">
        <v>70</v>
      </c>
      <c r="L679" s="70" t="s">
        <v>125</v>
      </c>
      <c r="M679" s="74">
        <v>8089.8</v>
      </c>
      <c r="N679" s="32"/>
      <c r="O679" s="32">
        <f t="shared" si="184"/>
        <v>8089.8</v>
      </c>
      <c r="P679" s="74">
        <v>1091</v>
      </c>
      <c r="Q679" s="32"/>
      <c r="R679" s="32"/>
      <c r="S679" s="33">
        <f t="shared" si="169"/>
        <v>1415.7149999999999</v>
      </c>
      <c r="T679" s="32">
        <f t="shared" si="170"/>
        <v>242.69399999999999</v>
      </c>
      <c r="U679" s="75">
        <f t="shared" si="171"/>
        <v>601.88160000000005</v>
      </c>
      <c r="V679" s="32">
        <f t="shared" si="172"/>
        <v>161.79600000000002</v>
      </c>
      <c r="W679" s="74">
        <v>1941.56</v>
      </c>
      <c r="X679" s="74">
        <v>287.3</v>
      </c>
      <c r="Y679" s="74">
        <v>38.44</v>
      </c>
      <c r="Z679" s="74">
        <v>450.6</v>
      </c>
      <c r="AA679" s="74">
        <v>0</v>
      </c>
      <c r="AB679" s="74">
        <v>0</v>
      </c>
      <c r="AC679" s="74">
        <v>0</v>
      </c>
      <c r="AD679" s="74">
        <v>0</v>
      </c>
      <c r="AE679" s="32">
        <v>0</v>
      </c>
      <c r="AF679" s="32">
        <f t="shared" si="173"/>
        <v>137.5266</v>
      </c>
      <c r="AG679" s="32">
        <f t="shared" si="182"/>
        <v>3559.5120000000006</v>
      </c>
      <c r="AH679" s="32">
        <f t="shared" si="174"/>
        <v>8254.9279999999999</v>
      </c>
      <c r="AI679" s="32">
        <f t="shared" si="175"/>
        <v>17197.766666666666</v>
      </c>
      <c r="AJ679" s="32">
        <v>4044.9</v>
      </c>
      <c r="AK679" s="32">
        <f t="shared" si="176"/>
        <v>4044.9000000000005</v>
      </c>
      <c r="AL679" s="32">
        <v>876.2</v>
      </c>
      <c r="AM679" s="32">
        <f t="shared" si="177"/>
        <v>1031.866</v>
      </c>
      <c r="AN679" s="32">
        <f t="shared" si="178"/>
        <v>1719.7766666666666</v>
      </c>
      <c r="AO679" s="32">
        <f t="shared" si="179"/>
        <v>5159.33</v>
      </c>
      <c r="AP679" s="32">
        <f t="shared" si="180"/>
        <v>3095.598</v>
      </c>
      <c r="AQ679" s="32">
        <v>3580.6</v>
      </c>
      <c r="AR679" s="32"/>
      <c r="AS679" s="74"/>
      <c r="AT679" s="32"/>
      <c r="AU679" s="32"/>
      <c r="AV679" s="32"/>
      <c r="AW679" s="32"/>
      <c r="AX679" s="32"/>
      <c r="AY679" s="76">
        <f t="shared" si="181"/>
        <v>226065.13573333333</v>
      </c>
      <c r="AZ679" s="78"/>
      <c r="BA679" s="7"/>
      <c r="BB679" s="7"/>
    </row>
    <row r="680" spans="1:54" s="59" customFormat="1" x14ac:dyDescent="0.2">
      <c r="A680" s="24">
        <f t="shared" si="183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72">
        <v>39307</v>
      </c>
      <c r="G680" s="24"/>
      <c r="H680" s="71">
        <v>39</v>
      </c>
      <c r="I680" s="24" t="s">
        <v>102</v>
      </c>
      <c r="J680" s="70" t="s">
        <v>137</v>
      </c>
      <c r="K680" s="73" t="s">
        <v>70</v>
      </c>
      <c r="L680" s="70" t="s">
        <v>125</v>
      </c>
      <c r="M680" s="74">
        <v>15052.5</v>
      </c>
      <c r="N680" s="32"/>
      <c r="O680" s="32">
        <f t="shared" si="184"/>
        <v>15052.5</v>
      </c>
      <c r="P680" s="74">
        <v>1609.7</v>
      </c>
      <c r="Q680" s="32"/>
      <c r="R680" s="32"/>
      <c r="S680" s="33">
        <f t="shared" si="169"/>
        <v>2634.1875</v>
      </c>
      <c r="T680" s="32">
        <f t="shared" si="170"/>
        <v>451.57499999999999</v>
      </c>
      <c r="U680" s="75">
        <f t="shared" si="171"/>
        <v>1119.9059999999999</v>
      </c>
      <c r="V680" s="32">
        <f t="shared" si="172"/>
        <v>301.05</v>
      </c>
      <c r="W680" s="74">
        <v>3612.6</v>
      </c>
      <c r="X680" s="74">
        <v>538.1</v>
      </c>
      <c r="Y680" s="74">
        <v>74.56</v>
      </c>
      <c r="Z680" s="74">
        <v>878.68</v>
      </c>
      <c r="AA680" s="74">
        <v>0</v>
      </c>
      <c r="AB680" s="74">
        <v>0</v>
      </c>
      <c r="AC680" s="74">
        <v>0</v>
      </c>
      <c r="AD680" s="74">
        <v>0</v>
      </c>
      <c r="AE680" s="32">
        <v>0</v>
      </c>
      <c r="AF680" s="32">
        <f t="shared" si="173"/>
        <v>255.89250000000001</v>
      </c>
      <c r="AG680" s="32">
        <f t="shared" si="182"/>
        <v>6623.1</v>
      </c>
      <c r="AH680" s="32">
        <f t="shared" si="174"/>
        <v>15362.559999999998</v>
      </c>
      <c r="AI680" s="32">
        <f t="shared" si="175"/>
        <v>32005.333333333328</v>
      </c>
      <c r="AJ680" s="32">
        <v>7526.25</v>
      </c>
      <c r="AK680" s="32">
        <f t="shared" si="176"/>
        <v>7526.25</v>
      </c>
      <c r="AL680" s="32">
        <v>876.2</v>
      </c>
      <c r="AM680" s="32">
        <f t="shared" si="177"/>
        <v>1920.3199999999997</v>
      </c>
      <c r="AN680" s="32">
        <f t="shared" si="178"/>
        <v>3200.5333333333328</v>
      </c>
      <c r="AO680" s="32">
        <f t="shared" si="179"/>
        <v>9601.5999999999985</v>
      </c>
      <c r="AP680" s="32">
        <f t="shared" si="180"/>
        <v>5760.9599999999991</v>
      </c>
      <c r="AQ680" s="32">
        <v>3580.6</v>
      </c>
      <c r="AR680" s="32"/>
      <c r="AS680" s="74"/>
      <c r="AT680" s="32"/>
      <c r="AU680" s="32"/>
      <c r="AV680" s="32"/>
      <c r="AW680" s="32"/>
      <c r="AX680" s="32"/>
      <c r="AY680" s="76">
        <f t="shared" si="181"/>
        <v>412328.71866666665</v>
      </c>
      <c r="AZ680" s="78"/>
      <c r="BA680" s="7"/>
      <c r="BB680" s="7"/>
    </row>
    <row r="681" spans="1:54" s="59" customFormat="1" x14ac:dyDescent="0.2">
      <c r="A681" s="24">
        <f t="shared" si="183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72">
        <v>39676</v>
      </c>
      <c r="G681" s="24"/>
      <c r="H681" s="71">
        <v>20</v>
      </c>
      <c r="I681" s="24" t="s">
        <v>102</v>
      </c>
      <c r="J681" s="70" t="s">
        <v>103</v>
      </c>
      <c r="K681" s="73" t="s">
        <v>70</v>
      </c>
      <c r="L681" s="70" t="s">
        <v>125</v>
      </c>
      <c r="M681" s="74">
        <v>7329</v>
      </c>
      <c r="N681" s="32"/>
      <c r="O681" s="32">
        <f t="shared" si="184"/>
        <v>7329</v>
      </c>
      <c r="P681" s="74">
        <v>546</v>
      </c>
      <c r="Q681" s="32"/>
      <c r="R681" s="32"/>
      <c r="S681" s="33">
        <f t="shared" si="169"/>
        <v>1282.5749999999998</v>
      </c>
      <c r="T681" s="32">
        <f t="shared" si="170"/>
        <v>219.87</v>
      </c>
      <c r="U681" s="75">
        <f t="shared" si="171"/>
        <v>536.4828</v>
      </c>
      <c r="V681" s="32">
        <f t="shared" si="172"/>
        <v>146.58000000000001</v>
      </c>
      <c r="W681" s="74">
        <v>1612.38</v>
      </c>
      <c r="X681" s="74">
        <v>264</v>
      </c>
      <c r="Y681" s="74">
        <v>38</v>
      </c>
      <c r="Z681" s="74">
        <v>450.6</v>
      </c>
      <c r="AA681" s="74">
        <v>0</v>
      </c>
      <c r="AB681" s="74">
        <v>0</v>
      </c>
      <c r="AC681" s="74">
        <v>0</v>
      </c>
      <c r="AD681" s="74">
        <v>0</v>
      </c>
      <c r="AE681" s="32">
        <v>0</v>
      </c>
      <c r="AF681" s="32">
        <f t="shared" si="173"/>
        <v>124.593</v>
      </c>
      <c r="AG681" s="32">
        <f t="shared" si="182"/>
        <v>3224.76</v>
      </c>
      <c r="AH681" s="32">
        <f t="shared" si="174"/>
        <v>7364.3040000000019</v>
      </c>
      <c r="AI681" s="32">
        <f t="shared" si="175"/>
        <v>15342.300000000003</v>
      </c>
      <c r="AJ681" s="32">
        <v>3664.5</v>
      </c>
      <c r="AK681" s="32">
        <f t="shared" si="176"/>
        <v>3664.5</v>
      </c>
      <c r="AL681" s="32">
        <v>876.2</v>
      </c>
      <c r="AM681" s="32">
        <f t="shared" si="177"/>
        <v>920.53800000000024</v>
      </c>
      <c r="AN681" s="32">
        <f t="shared" si="178"/>
        <v>1534.2300000000002</v>
      </c>
      <c r="AO681" s="32">
        <f t="shared" si="179"/>
        <v>4602.6900000000005</v>
      </c>
      <c r="AP681" s="32">
        <f t="shared" si="180"/>
        <v>2761.6140000000005</v>
      </c>
      <c r="AQ681" s="32">
        <v>3580.6</v>
      </c>
      <c r="AR681" s="32"/>
      <c r="AS681" s="74"/>
      <c r="AT681" s="32"/>
      <c r="AU681" s="32"/>
      <c r="AV681" s="32"/>
      <c r="AW681" s="32"/>
      <c r="AX681" s="32"/>
      <c r="AY681" s="76">
        <f t="shared" si="181"/>
        <v>198137.20560000002</v>
      </c>
      <c r="AZ681" s="78"/>
      <c r="BA681" s="7"/>
      <c r="BB681" s="7"/>
    </row>
    <row r="682" spans="1:54" s="59" customFormat="1" x14ac:dyDescent="0.2">
      <c r="A682" s="24">
        <f t="shared" si="183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72">
        <v>39676</v>
      </c>
      <c r="G682" s="24"/>
      <c r="H682" s="71">
        <v>24</v>
      </c>
      <c r="I682" s="24" t="s">
        <v>102</v>
      </c>
      <c r="J682" s="70" t="s">
        <v>103</v>
      </c>
      <c r="K682" s="73" t="s">
        <v>70</v>
      </c>
      <c r="L682" s="70" t="s">
        <v>125</v>
      </c>
      <c r="M682" s="74">
        <v>8794.7999999999993</v>
      </c>
      <c r="N682" s="32"/>
      <c r="O682" s="32">
        <f t="shared" si="184"/>
        <v>8794.7999999999993</v>
      </c>
      <c r="P682" s="74">
        <v>655.20000000000005</v>
      </c>
      <c r="Q682" s="32"/>
      <c r="R682" s="32"/>
      <c r="S682" s="33">
        <f t="shared" si="169"/>
        <v>1539.0899999999997</v>
      </c>
      <c r="T682" s="32">
        <f t="shared" si="170"/>
        <v>263.84399999999999</v>
      </c>
      <c r="U682" s="75">
        <f t="shared" si="171"/>
        <v>643.77959999999996</v>
      </c>
      <c r="V682" s="32">
        <f t="shared" si="172"/>
        <v>175.89599999999999</v>
      </c>
      <c r="W682" s="74">
        <v>1934.86</v>
      </c>
      <c r="X682" s="74">
        <v>316.8</v>
      </c>
      <c r="Y682" s="74">
        <v>45.6</v>
      </c>
      <c r="Z682" s="74">
        <v>540.72</v>
      </c>
      <c r="AA682" s="74">
        <v>0</v>
      </c>
      <c r="AB682" s="74">
        <v>0</v>
      </c>
      <c r="AC682" s="74">
        <v>0</v>
      </c>
      <c r="AD682" s="74">
        <v>0</v>
      </c>
      <c r="AE682" s="32">
        <v>0</v>
      </c>
      <c r="AF682" s="32">
        <f t="shared" si="173"/>
        <v>149.51159999999999</v>
      </c>
      <c r="AG682" s="32">
        <f t="shared" si="182"/>
        <v>3869.7119999999995</v>
      </c>
      <c r="AH682" s="32">
        <f t="shared" si="174"/>
        <v>8837.1679999999997</v>
      </c>
      <c r="AI682" s="32">
        <f t="shared" si="175"/>
        <v>18410.766666666666</v>
      </c>
      <c r="AJ682" s="32">
        <v>4397.3999999999996</v>
      </c>
      <c r="AK682" s="32">
        <f t="shared" si="176"/>
        <v>4397.3999999999996</v>
      </c>
      <c r="AL682" s="32">
        <v>876.2</v>
      </c>
      <c r="AM682" s="32">
        <f t="shared" si="177"/>
        <v>1104.646</v>
      </c>
      <c r="AN682" s="32">
        <f t="shared" si="178"/>
        <v>1841.0766666666666</v>
      </c>
      <c r="AO682" s="32">
        <f t="shared" si="179"/>
        <v>5523.23</v>
      </c>
      <c r="AP682" s="32">
        <f t="shared" si="180"/>
        <v>3313.9380000000001</v>
      </c>
      <c r="AQ682" s="32">
        <v>3580.6</v>
      </c>
      <c r="AR682" s="32"/>
      <c r="AS682" s="74"/>
      <c r="AT682" s="32"/>
      <c r="AU682" s="32"/>
      <c r="AV682" s="32"/>
      <c r="AW682" s="32"/>
      <c r="AX682" s="32"/>
      <c r="AY682" s="76">
        <f t="shared" si="181"/>
        <v>236873.35173333331</v>
      </c>
      <c r="AZ682" s="78"/>
      <c r="BA682" s="7"/>
      <c r="BB682" s="7"/>
    </row>
    <row r="683" spans="1:54" s="59" customFormat="1" x14ac:dyDescent="0.2">
      <c r="A683" s="24">
        <f t="shared" si="183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72">
        <v>40770</v>
      </c>
      <c r="G683" s="24"/>
      <c r="H683" s="71">
        <v>37</v>
      </c>
      <c r="I683" s="24" t="s">
        <v>102</v>
      </c>
      <c r="J683" s="70" t="s">
        <v>103</v>
      </c>
      <c r="K683" s="73" t="s">
        <v>70</v>
      </c>
      <c r="L683" s="70" t="s">
        <v>125</v>
      </c>
      <c r="M683" s="74">
        <v>13558.8</v>
      </c>
      <c r="N683" s="32"/>
      <c r="O683" s="32">
        <f t="shared" si="184"/>
        <v>13558.8</v>
      </c>
      <c r="P683" s="74">
        <v>1010.1</v>
      </c>
      <c r="Q683" s="32"/>
      <c r="R683" s="32"/>
      <c r="S683" s="33">
        <f t="shared" si="169"/>
        <v>2372.7899999999995</v>
      </c>
      <c r="T683" s="32">
        <f t="shared" si="170"/>
        <v>406.76399999999995</v>
      </c>
      <c r="U683" s="75">
        <f t="shared" si="171"/>
        <v>943.69199999999989</v>
      </c>
      <c r="V683" s="32">
        <f t="shared" si="172"/>
        <v>271.17599999999999</v>
      </c>
      <c r="W683" s="74">
        <v>2169.4</v>
      </c>
      <c r="X683" s="74">
        <v>488.4</v>
      </c>
      <c r="Y683" s="74">
        <v>70.3</v>
      </c>
      <c r="Z683" s="74">
        <v>833.62</v>
      </c>
      <c r="AA683" s="74">
        <v>0</v>
      </c>
      <c r="AB683" s="74">
        <v>0</v>
      </c>
      <c r="AC683" s="74">
        <v>0</v>
      </c>
      <c r="AD683" s="74">
        <v>0</v>
      </c>
      <c r="AE683" s="32">
        <v>0</v>
      </c>
      <c r="AF683" s="32">
        <f t="shared" si="173"/>
        <v>230.49960000000002</v>
      </c>
      <c r="AG683" s="32">
        <f t="shared" si="182"/>
        <v>5965.8719999999994</v>
      </c>
      <c r="AH683" s="32">
        <f t="shared" si="174"/>
        <v>12973.279999999999</v>
      </c>
      <c r="AI683" s="32">
        <f t="shared" si="175"/>
        <v>27027.666666666664</v>
      </c>
      <c r="AJ683" s="32">
        <v>6779.4</v>
      </c>
      <c r="AK683" s="32">
        <f t="shared" si="176"/>
        <v>6779.4</v>
      </c>
      <c r="AL683" s="32">
        <v>876.2</v>
      </c>
      <c r="AM683" s="32">
        <f t="shared" si="177"/>
        <v>1621.6599999999999</v>
      </c>
      <c r="AN683" s="32">
        <f t="shared" si="178"/>
        <v>2702.7666666666664</v>
      </c>
      <c r="AO683" s="32">
        <f t="shared" si="179"/>
        <v>8108.2999999999993</v>
      </c>
      <c r="AP683" s="32">
        <f t="shared" si="180"/>
        <v>4864.9799999999996</v>
      </c>
      <c r="AQ683" s="32">
        <v>3580.6</v>
      </c>
      <c r="AR683" s="32"/>
      <c r="AS683" s="74"/>
      <c r="AT683" s="32"/>
      <c r="AU683" s="32"/>
      <c r="AV683" s="32"/>
      <c r="AW683" s="32"/>
      <c r="AX683" s="32"/>
      <c r="AY683" s="76">
        <f t="shared" si="181"/>
        <v>349546.62453333329</v>
      </c>
      <c r="AZ683" s="78"/>
      <c r="BA683" s="7"/>
      <c r="BB683" s="7"/>
    </row>
    <row r="684" spans="1:54" s="59" customFormat="1" x14ac:dyDescent="0.2">
      <c r="A684" s="24">
        <f t="shared" si="183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72">
        <v>40770</v>
      </c>
      <c r="G684" s="24"/>
      <c r="H684" s="71">
        <v>40</v>
      </c>
      <c r="I684" s="24" t="s">
        <v>102</v>
      </c>
      <c r="J684" s="70" t="s">
        <v>103</v>
      </c>
      <c r="K684" s="73" t="s">
        <v>70</v>
      </c>
      <c r="L684" s="70" t="s">
        <v>125</v>
      </c>
      <c r="M684" s="74">
        <v>14658</v>
      </c>
      <c r="N684" s="32"/>
      <c r="O684" s="32">
        <f t="shared" si="184"/>
        <v>14658</v>
      </c>
      <c r="P684" s="74">
        <v>1092</v>
      </c>
      <c r="Q684" s="32"/>
      <c r="R684" s="32"/>
      <c r="S684" s="33">
        <f t="shared" si="169"/>
        <v>2565.1499999999996</v>
      </c>
      <c r="T684" s="32">
        <f t="shared" si="170"/>
        <v>439.74</v>
      </c>
      <c r="U684" s="75">
        <f t="shared" si="171"/>
        <v>1020.1967999999999</v>
      </c>
      <c r="V684" s="32">
        <f t="shared" si="172"/>
        <v>293.16000000000003</v>
      </c>
      <c r="W684" s="74">
        <v>2345.2800000000002</v>
      </c>
      <c r="X684" s="74">
        <v>528</v>
      </c>
      <c r="Y684" s="74">
        <v>76</v>
      </c>
      <c r="Z684" s="74">
        <v>901.2</v>
      </c>
      <c r="AA684" s="74">
        <v>0</v>
      </c>
      <c r="AB684" s="74">
        <v>0</v>
      </c>
      <c r="AC684" s="74">
        <v>0</v>
      </c>
      <c r="AD684" s="74">
        <v>0</v>
      </c>
      <c r="AE684" s="32">
        <v>2559.7399999999998</v>
      </c>
      <c r="AF684" s="32">
        <f t="shared" si="173"/>
        <v>249.18600000000001</v>
      </c>
      <c r="AG684" s="32">
        <f t="shared" si="182"/>
        <v>6449.52</v>
      </c>
      <c r="AH684" s="32">
        <f t="shared" si="174"/>
        <v>14025.023999999999</v>
      </c>
      <c r="AI684" s="32">
        <f t="shared" si="175"/>
        <v>29218.799999999999</v>
      </c>
      <c r="AJ684" s="32">
        <v>7329</v>
      </c>
      <c r="AK684" s="32">
        <f t="shared" si="176"/>
        <v>7329</v>
      </c>
      <c r="AL684" s="32">
        <v>876.2</v>
      </c>
      <c r="AM684" s="32">
        <f t="shared" si="177"/>
        <v>1753.1279999999999</v>
      </c>
      <c r="AN684" s="32">
        <f t="shared" si="178"/>
        <v>2921.88</v>
      </c>
      <c r="AO684" s="32">
        <f t="shared" si="179"/>
        <v>8765.64</v>
      </c>
      <c r="AP684" s="32">
        <f t="shared" si="180"/>
        <v>5259.384</v>
      </c>
      <c r="AQ684" s="32">
        <v>6139.45</v>
      </c>
      <c r="AR684" s="32"/>
      <c r="AS684" s="74"/>
      <c r="AT684" s="32"/>
      <c r="AU684" s="32"/>
      <c r="AV684" s="32"/>
      <c r="AW684" s="32"/>
      <c r="AX684" s="32"/>
      <c r="AY684" s="76">
        <f t="shared" si="181"/>
        <v>410798.85960000003</v>
      </c>
      <c r="AZ684" s="78"/>
      <c r="BA684" s="7"/>
      <c r="BB684" s="7"/>
    </row>
    <row r="685" spans="1:54" s="59" customFormat="1" x14ac:dyDescent="0.2">
      <c r="A685" s="24">
        <f t="shared" si="183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72">
        <v>41879</v>
      </c>
      <c r="G685" s="24"/>
      <c r="H685" s="71">
        <v>32</v>
      </c>
      <c r="I685" s="24" t="s">
        <v>102</v>
      </c>
      <c r="J685" s="70" t="s">
        <v>103</v>
      </c>
      <c r="K685" s="73" t="s">
        <v>70</v>
      </c>
      <c r="L685" s="70" t="s">
        <v>125</v>
      </c>
      <c r="M685" s="74">
        <v>11726.4</v>
      </c>
      <c r="N685" s="32"/>
      <c r="O685" s="32">
        <f t="shared" si="184"/>
        <v>11726.4</v>
      </c>
      <c r="P685" s="74">
        <v>873.6</v>
      </c>
      <c r="Q685" s="32"/>
      <c r="R685" s="32"/>
      <c r="S685" s="33">
        <f t="shared" si="169"/>
        <v>2052.12</v>
      </c>
      <c r="T685" s="32">
        <f t="shared" si="170"/>
        <v>351.79199999999997</v>
      </c>
      <c r="U685" s="75">
        <f t="shared" si="171"/>
        <v>773.94239999999991</v>
      </c>
      <c r="V685" s="32">
        <f t="shared" si="172"/>
        <v>234.52799999999999</v>
      </c>
      <c r="W685" s="74">
        <v>1172.6400000000001</v>
      </c>
      <c r="X685" s="74">
        <v>422.4</v>
      </c>
      <c r="Y685" s="74">
        <v>60.8</v>
      </c>
      <c r="Z685" s="74">
        <v>720.96</v>
      </c>
      <c r="AA685" s="74">
        <v>0</v>
      </c>
      <c r="AB685" s="74">
        <v>0</v>
      </c>
      <c r="AC685" s="74">
        <v>0</v>
      </c>
      <c r="AD685" s="74">
        <v>0</v>
      </c>
      <c r="AE685" s="32">
        <v>0</v>
      </c>
      <c r="AF685" s="32">
        <f t="shared" si="173"/>
        <v>199.34880000000001</v>
      </c>
      <c r="AG685" s="32">
        <f t="shared" si="182"/>
        <v>5159.616</v>
      </c>
      <c r="AH685" s="32">
        <f t="shared" si="174"/>
        <v>10657.151999999998</v>
      </c>
      <c r="AI685" s="32">
        <f t="shared" si="175"/>
        <v>22202.399999999998</v>
      </c>
      <c r="AJ685" s="32">
        <v>5863.2</v>
      </c>
      <c r="AK685" s="32">
        <f t="shared" si="176"/>
        <v>5863.2</v>
      </c>
      <c r="AL685" s="32">
        <v>876.2</v>
      </c>
      <c r="AM685" s="32">
        <f t="shared" si="177"/>
        <v>1332.1439999999998</v>
      </c>
      <c r="AN685" s="32">
        <f t="shared" si="178"/>
        <v>2220.2399999999998</v>
      </c>
      <c r="AO685" s="32">
        <f t="shared" si="179"/>
        <v>6660.7199999999993</v>
      </c>
      <c r="AP685" s="32">
        <f t="shared" si="180"/>
        <v>3996.4319999999993</v>
      </c>
      <c r="AQ685" s="32">
        <v>3580.6</v>
      </c>
      <c r="AR685" s="32"/>
      <c r="AS685" s="74"/>
      <c r="AT685" s="32"/>
      <c r="AU685" s="32"/>
      <c r="AV685" s="32"/>
      <c r="AW685" s="32"/>
      <c r="AX685" s="32"/>
      <c r="AY685" s="76">
        <f t="shared" si="181"/>
        <v>291474.27839999995</v>
      </c>
      <c r="AZ685" s="78"/>
      <c r="BA685" s="7"/>
      <c r="BB685" s="7"/>
    </row>
    <row r="686" spans="1:54" s="59" customFormat="1" x14ac:dyDescent="0.2">
      <c r="A686" s="24">
        <f t="shared" si="183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72">
        <v>42402</v>
      </c>
      <c r="G686" s="24"/>
      <c r="H686" s="71">
        <v>39</v>
      </c>
      <c r="I686" s="24" t="s">
        <v>102</v>
      </c>
      <c r="J686" s="70" t="s">
        <v>103</v>
      </c>
      <c r="K686" s="73" t="s">
        <v>70</v>
      </c>
      <c r="L686" s="70" t="s">
        <v>125</v>
      </c>
      <c r="M686" s="74">
        <v>14291.7</v>
      </c>
      <c r="N686" s="32"/>
      <c r="O686" s="32">
        <f t="shared" si="184"/>
        <v>14291.7</v>
      </c>
      <c r="P686" s="74">
        <v>1064.7</v>
      </c>
      <c r="Q686" s="32"/>
      <c r="R686" s="32"/>
      <c r="S686" s="33">
        <f t="shared" si="169"/>
        <v>2501.0475000000001</v>
      </c>
      <c r="T686" s="32">
        <f t="shared" si="170"/>
        <v>428.75100000000003</v>
      </c>
      <c r="U686" s="75">
        <f t="shared" si="171"/>
        <v>857.50200000000007</v>
      </c>
      <c r="V686" s="32">
        <f t="shared" si="172"/>
        <v>285.834</v>
      </c>
      <c r="W686" s="74">
        <v>0</v>
      </c>
      <c r="X686" s="74">
        <v>514.79999999999995</v>
      </c>
      <c r="Y686" s="74">
        <v>74.099999999999994</v>
      </c>
      <c r="Z686" s="74">
        <v>878.68</v>
      </c>
      <c r="AA686" s="74">
        <v>0</v>
      </c>
      <c r="AB686" s="74">
        <v>0</v>
      </c>
      <c r="AC686" s="74">
        <v>0</v>
      </c>
      <c r="AD686" s="74">
        <v>1150.5</v>
      </c>
      <c r="AE686" s="32">
        <v>0</v>
      </c>
      <c r="AF686" s="32">
        <f t="shared" si="173"/>
        <v>242.95890000000003</v>
      </c>
      <c r="AG686" s="32">
        <f t="shared" si="182"/>
        <v>6288.348</v>
      </c>
      <c r="AH686" s="32">
        <f t="shared" si="174"/>
        <v>11845.2</v>
      </c>
      <c r="AI686" s="32">
        <f t="shared" si="175"/>
        <v>24677.5</v>
      </c>
      <c r="AJ686" s="32">
        <v>7145.85</v>
      </c>
      <c r="AK686" s="32">
        <f t="shared" si="176"/>
        <v>7145.85</v>
      </c>
      <c r="AL686" s="32">
        <v>876.2</v>
      </c>
      <c r="AM686" s="32">
        <f t="shared" si="177"/>
        <v>1480.65</v>
      </c>
      <c r="AN686" s="32">
        <f t="shared" si="178"/>
        <v>2467.75</v>
      </c>
      <c r="AO686" s="32">
        <f t="shared" si="179"/>
        <v>7403.25</v>
      </c>
      <c r="AP686" s="32">
        <f t="shared" si="180"/>
        <v>4441.95</v>
      </c>
      <c r="AQ686" s="32">
        <v>3580.6</v>
      </c>
      <c r="AR686" s="32"/>
      <c r="AS686" s="74"/>
      <c r="AT686" s="32"/>
      <c r="AU686" s="32"/>
      <c r="AV686" s="32"/>
      <c r="AW686" s="32"/>
      <c r="AX686" s="32"/>
      <c r="AY686" s="76">
        <f t="shared" si="181"/>
        <v>344840.02880000003</v>
      </c>
      <c r="AZ686" s="78"/>
      <c r="BA686" s="7"/>
      <c r="BB686" s="7"/>
    </row>
    <row r="687" spans="1:54" s="59" customFormat="1" x14ac:dyDescent="0.2">
      <c r="A687" s="24">
        <f t="shared" si="183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72">
        <v>43137</v>
      </c>
      <c r="G687" s="24"/>
      <c r="H687" s="71">
        <v>31</v>
      </c>
      <c r="I687" s="24" t="s">
        <v>102</v>
      </c>
      <c r="J687" s="70" t="s">
        <v>103</v>
      </c>
      <c r="K687" s="73" t="s">
        <v>70</v>
      </c>
      <c r="L687" s="70" t="s">
        <v>125</v>
      </c>
      <c r="M687" s="74">
        <v>11360.1</v>
      </c>
      <c r="N687" s="32"/>
      <c r="O687" s="32">
        <f t="shared" si="184"/>
        <v>11360.1</v>
      </c>
      <c r="P687" s="74">
        <v>846.3</v>
      </c>
      <c r="Q687" s="32"/>
      <c r="R687" s="32"/>
      <c r="S687" s="33">
        <f t="shared" si="169"/>
        <v>1988.0174999999999</v>
      </c>
      <c r="T687" s="32">
        <f t="shared" si="170"/>
        <v>340.803</v>
      </c>
      <c r="U687" s="75">
        <f t="shared" si="171"/>
        <v>681.60599999999999</v>
      </c>
      <c r="V687" s="32">
        <f t="shared" si="172"/>
        <v>227.202</v>
      </c>
      <c r="W687" s="74">
        <v>0</v>
      </c>
      <c r="X687" s="74">
        <v>409.2</v>
      </c>
      <c r="Y687" s="74">
        <v>58.9</v>
      </c>
      <c r="Z687" s="74">
        <v>698.44</v>
      </c>
      <c r="AA687" s="74">
        <v>0</v>
      </c>
      <c r="AB687" s="74">
        <v>0</v>
      </c>
      <c r="AC687" s="74">
        <v>0</v>
      </c>
      <c r="AD687" s="74">
        <v>0</v>
      </c>
      <c r="AE687" s="32">
        <v>0</v>
      </c>
      <c r="AF687" s="32">
        <f t="shared" si="173"/>
        <v>193.12170000000003</v>
      </c>
      <c r="AG687" s="32">
        <f t="shared" si="182"/>
        <v>4998.4439999999995</v>
      </c>
      <c r="AH687" s="32">
        <f t="shared" si="174"/>
        <v>9415.4400000000023</v>
      </c>
      <c r="AI687" s="32">
        <f t="shared" si="175"/>
        <v>19615.500000000004</v>
      </c>
      <c r="AJ687" s="32">
        <v>5680.05</v>
      </c>
      <c r="AK687" s="32">
        <f t="shared" si="176"/>
        <v>5680.05</v>
      </c>
      <c r="AL687" s="32">
        <v>876.2</v>
      </c>
      <c r="AM687" s="32">
        <f t="shared" si="177"/>
        <v>1176.9300000000003</v>
      </c>
      <c r="AN687" s="32">
        <f t="shared" si="178"/>
        <v>1961.5500000000002</v>
      </c>
      <c r="AO687" s="32">
        <f t="shared" si="179"/>
        <v>5884.6500000000005</v>
      </c>
      <c r="AP687" s="32">
        <f t="shared" si="180"/>
        <v>3530.7900000000004</v>
      </c>
      <c r="AQ687" s="32">
        <v>3580.6</v>
      </c>
      <c r="AR687" s="32"/>
      <c r="AS687" s="74"/>
      <c r="AT687" s="32"/>
      <c r="AU687" s="32"/>
      <c r="AV687" s="32"/>
      <c r="AW687" s="32"/>
      <c r="AX687" s="32"/>
      <c r="AY687" s="76">
        <f t="shared" si="181"/>
        <v>264044.48639999999</v>
      </c>
      <c r="AZ687" s="78"/>
      <c r="BA687" s="7"/>
      <c r="BB687" s="7"/>
    </row>
    <row r="688" spans="1:54" s="59" customFormat="1" x14ac:dyDescent="0.2">
      <c r="A688" s="24">
        <f t="shared" si="183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72">
        <v>43719</v>
      </c>
      <c r="G688" s="24"/>
      <c r="H688" s="71">
        <v>16</v>
      </c>
      <c r="I688" s="24" t="s">
        <v>102</v>
      </c>
      <c r="J688" s="70" t="s">
        <v>103</v>
      </c>
      <c r="K688" s="73" t="s">
        <v>70</v>
      </c>
      <c r="L688" s="70" t="s">
        <v>125</v>
      </c>
      <c r="M688" s="74">
        <v>5863.2</v>
      </c>
      <c r="N688" s="32"/>
      <c r="O688" s="32">
        <f t="shared" si="184"/>
        <v>5863.2</v>
      </c>
      <c r="P688" s="74">
        <v>436.8</v>
      </c>
      <c r="Q688" s="32"/>
      <c r="R688" s="32"/>
      <c r="S688" s="33">
        <f t="shared" si="169"/>
        <v>1026.06</v>
      </c>
      <c r="T688" s="32">
        <f t="shared" si="170"/>
        <v>175.89599999999999</v>
      </c>
      <c r="U688" s="75">
        <f t="shared" si="171"/>
        <v>351.79199999999997</v>
      </c>
      <c r="V688" s="32">
        <f t="shared" si="172"/>
        <v>117.264</v>
      </c>
      <c r="W688" s="74">
        <v>0</v>
      </c>
      <c r="X688" s="74">
        <v>211.2</v>
      </c>
      <c r="Y688" s="74">
        <v>30.4</v>
      </c>
      <c r="Z688" s="74">
        <v>360.48</v>
      </c>
      <c r="AA688" s="74">
        <v>0</v>
      </c>
      <c r="AB688" s="74">
        <v>0</v>
      </c>
      <c r="AC688" s="74">
        <v>0</v>
      </c>
      <c r="AD688" s="74">
        <v>0</v>
      </c>
      <c r="AE688" s="32">
        <v>0</v>
      </c>
      <c r="AF688" s="32">
        <f t="shared" si="173"/>
        <v>99.674400000000006</v>
      </c>
      <c r="AG688" s="32">
        <f t="shared" si="182"/>
        <v>2579.808</v>
      </c>
      <c r="AH688" s="32">
        <f t="shared" si="174"/>
        <v>4859.5199999999995</v>
      </c>
      <c r="AI688" s="32">
        <f t="shared" si="175"/>
        <v>10124</v>
      </c>
      <c r="AJ688" s="32">
        <v>146.58000000000001</v>
      </c>
      <c r="AK688" s="32">
        <f t="shared" si="176"/>
        <v>2931.6</v>
      </c>
      <c r="AL688" s="32">
        <v>876.2</v>
      </c>
      <c r="AM688" s="32">
        <f t="shared" si="177"/>
        <v>607.43999999999994</v>
      </c>
      <c r="AN688" s="32">
        <f t="shared" si="178"/>
        <v>1012.4</v>
      </c>
      <c r="AO688" s="32">
        <f t="shared" si="179"/>
        <v>3037.2</v>
      </c>
      <c r="AP688" s="32">
        <f t="shared" si="180"/>
        <v>1822.32</v>
      </c>
      <c r="AQ688" s="32">
        <v>2614.85</v>
      </c>
      <c r="AR688" s="32"/>
      <c r="AS688" s="74"/>
      <c r="AT688" s="32"/>
      <c r="AU688" s="32"/>
      <c r="AV688" s="32"/>
      <c r="AW688" s="32"/>
      <c r="AX688" s="32"/>
      <c r="AY688" s="76">
        <f t="shared" si="181"/>
        <v>134685.11479999998</v>
      </c>
      <c r="AZ688" s="78"/>
      <c r="BA688" s="7"/>
      <c r="BB688" s="7"/>
    </row>
    <row r="689" spans="1:54" s="59" customFormat="1" x14ac:dyDescent="0.2">
      <c r="A689" s="24">
        <f t="shared" si="183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72">
        <v>39309</v>
      </c>
      <c r="G689" s="24"/>
      <c r="H689" s="71">
        <v>22</v>
      </c>
      <c r="I689" s="24" t="s">
        <v>102</v>
      </c>
      <c r="J689" s="70" t="s">
        <v>103</v>
      </c>
      <c r="K689" s="73" t="s">
        <v>70</v>
      </c>
      <c r="L689" s="70" t="s">
        <v>126</v>
      </c>
      <c r="M689" s="74">
        <v>8061.9</v>
      </c>
      <c r="N689" s="32"/>
      <c r="O689" s="32">
        <f t="shared" si="184"/>
        <v>8061.9</v>
      </c>
      <c r="P689" s="74">
        <v>600.6</v>
      </c>
      <c r="Q689" s="32"/>
      <c r="R689" s="32"/>
      <c r="S689" s="33">
        <f t="shared" si="169"/>
        <v>1410.8324999999998</v>
      </c>
      <c r="T689" s="32">
        <f t="shared" si="170"/>
        <v>241.85699999999997</v>
      </c>
      <c r="U689" s="75">
        <f t="shared" si="171"/>
        <v>599.80560000000003</v>
      </c>
      <c r="V689" s="32">
        <f t="shared" si="172"/>
        <v>161.238</v>
      </c>
      <c r="W689" s="74">
        <v>1934.86</v>
      </c>
      <c r="X689" s="74">
        <v>290.39999999999998</v>
      </c>
      <c r="Y689" s="74">
        <v>41.8</v>
      </c>
      <c r="Z689" s="74">
        <v>495.66</v>
      </c>
      <c r="AA689" s="74">
        <v>0</v>
      </c>
      <c r="AB689" s="74">
        <v>0</v>
      </c>
      <c r="AC689" s="74">
        <v>0</v>
      </c>
      <c r="AD689" s="74">
        <v>0</v>
      </c>
      <c r="AE689" s="32">
        <v>0</v>
      </c>
      <c r="AF689" s="32">
        <f t="shared" si="173"/>
        <v>137.0523</v>
      </c>
      <c r="AG689" s="32">
        <f t="shared" si="182"/>
        <v>3547.2359999999999</v>
      </c>
      <c r="AH689" s="32">
        <f t="shared" si="174"/>
        <v>8229.7279999999992</v>
      </c>
      <c r="AI689" s="32">
        <f t="shared" si="175"/>
        <v>17145.266666666666</v>
      </c>
      <c r="AJ689" s="32">
        <v>4030.95</v>
      </c>
      <c r="AK689" s="32">
        <f t="shared" si="176"/>
        <v>4030.9499999999994</v>
      </c>
      <c r="AL689" s="32">
        <v>876.2</v>
      </c>
      <c r="AM689" s="32">
        <f t="shared" si="177"/>
        <v>1028.7159999999999</v>
      </c>
      <c r="AN689" s="32">
        <f t="shared" si="178"/>
        <v>1714.5266666666666</v>
      </c>
      <c r="AO689" s="32">
        <f t="shared" si="179"/>
        <v>5143.58</v>
      </c>
      <c r="AP689" s="32">
        <f t="shared" si="180"/>
        <v>3086.1479999999997</v>
      </c>
      <c r="AQ689" s="32">
        <v>3580.6</v>
      </c>
      <c r="AR689" s="32"/>
      <c r="AS689" s="74"/>
      <c r="AT689" s="32"/>
      <c r="AU689" s="32"/>
      <c r="AV689" s="32"/>
      <c r="AW689" s="32"/>
      <c r="AX689" s="32"/>
      <c r="AY689" s="76">
        <f t="shared" si="181"/>
        <v>220125.96613333334</v>
      </c>
      <c r="AZ689" s="78"/>
      <c r="BA689" s="7"/>
      <c r="BB689" s="7"/>
    </row>
    <row r="690" spans="1:54" s="59" customFormat="1" x14ac:dyDescent="0.2">
      <c r="A690" s="24">
        <f t="shared" si="183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72">
        <v>39853</v>
      </c>
      <c r="G690" s="24"/>
      <c r="H690" s="71">
        <v>30</v>
      </c>
      <c r="I690" s="24" t="s">
        <v>102</v>
      </c>
      <c r="J690" s="70" t="s">
        <v>103</v>
      </c>
      <c r="K690" s="73" t="s">
        <v>70</v>
      </c>
      <c r="L690" s="70" t="s">
        <v>126</v>
      </c>
      <c r="M690" s="74">
        <v>10993.5</v>
      </c>
      <c r="N690" s="32"/>
      <c r="O690" s="32">
        <f t="shared" si="184"/>
        <v>10993.5</v>
      </c>
      <c r="P690" s="74">
        <v>819</v>
      </c>
      <c r="Q690" s="32"/>
      <c r="R690" s="32"/>
      <c r="S690" s="33">
        <f t="shared" si="169"/>
        <v>1923.8625</v>
      </c>
      <c r="T690" s="32">
        <f t="shared" si="170"/>
        <v>329.80500000000001</v>
      </c>
      <c r="U690" s="75">
        <f t="shared" si="171"/>
        <v>791.53200000000004</v>
      </c>
      <c r="V690" s="32">
        <f t="shared" si="172"/>
        <v>219.87</v>
      </c>
      <c r="W690" s="74">
        <v>2198.6999999999998</v>
      </c>
      <c r="X690" s="74">
        <v>396</v>
      </c>
      <c r="Y690" s="74">
        <v>57</v>
      </c>
      <c r="Z690" s="74">
        <v>675.9</v>
      </c>
      <c r="AA690" s="74">
        <v>0</v>
      </c>
      <c r="AB690" s="74">
        <v>0</v>
      </c>
      <c r="AC690" s="74">
        <v>0</v>
      </c>
      <c r="AD690" s="74">
        <v>885</v>
      </c>
      <c r="AE690" s="32">
        <v>0</v>
      </c>
      <c r="AF690" s="32">
        <f t="shared" si="173"/>
        <v>186.88950000000003</v>
      </c>
      <c r="AG690" s="32">
        <f t="shared" si="182"/>
        <v>4837.1400000000003</v>
      </c>
      <c r="AH690" s="32">
        <f t="shared" si="174"/>
        <v>10870.56</v>
      </c>
      <c r="AI690" s="32">
        <f t="shared" si="175"/>
        <v>22647</v>
      </c>
      <c r="AJ690" s="32">
        <v>5496.75</v>
      </c>
      <c r="AK690" s="32">
        <f t="shared" si="176"/>
        <v>5496.75</v>
      </c>
      <c r="AL690" s="32">
        <v>876.2</v>
      </c>
      <c r="AM690" s="32">
        <f t="shared" si="177"/>
        <v>1358.82</v>
      </c>
      <c r="AN690" s="32">
        <f t="shared" si="178"/>
        <v>2264.6999999999998</v>
      </c>
      <c r="AO690" s="32">
        <f t="shared" si="179"/>
        <v>6794.1</v>
      </c>
      <c r="AP690" s="32">
        <f t="shared" si="180"/>
        <v>4076.46</v>
      </c>
      <c r="AQ690" s="32">
        <v>3580.6</v>
      </c>
      <c r="AR690" s="32">
        <f>(M690+W690+X690)/30*20</f>
        <v>9058.7999999999993</v>
      </c>
      <c r="AS690" s="74"/>
      <c r="AT690" s="32"/>
      <c r="AU690" s="32"/>
      <c r="AV690" s="32"/>
      <c r="AW690" s="32"/>
      <c r="AX690" s="32"/>
      <c r="AY690" s="76">
        <f t="shared" si="181"/>
        <v>311082.58799999999</v>
      </c>
      <c r="AZ690" s="78"/>
      <c r="BA690" s="7"/>
      <c r="BB690" s="7"/>
    </row>
    <row r="691" spans="1:54" s="59" customFormat="1" x14ac:dyDescent="0.2">
      <c r="A691" s="24">
        <f t="shared" si="183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72">
        <v>39853</v>
      </c>
      <c r="G691" s="24"/>
      <c r="H691" s="71">
        <v>38</v>
      </c>
      <c r="I691" s="24" t="s">
        <v>102</v>
      </c>
      <c r="J691" s="70" t="s">
        <v>103</v>
      </c>
      <c r="K691" s="73" t="s">
        <v>70</v>
      </c>
      <c r="L691" s="70" t="s">
        <v>126</v>
      </c>
      <c r="M691" s="74">
        <v>13925.1</v>
      </c>
      <c r="N691" s="32"/>
      <c r="O691" s="32">
        <f t="shared" si="184"/>
        <v>13925.1</v>
      </c>
      <c r="P691" s="74">
        <v>1037.4000000000001</v>
      </c>
      <c r="Q691" s="32"/>
      <c r="R691" s="32"/>
      <c r="S691" s="33">
        <f t="shared" si="169"/>
        <v>2436.8924999999999</v>
      </c>
      <c r="T691" s="32">
        <f t="shared" si="170"/>
        <v>417.75299999999999</v>
      </c>
      <c r="U691" s="75">
        <f t="shared" si="171"/>
        <v>1002.6071999999999</v>
      </c>
      <c r="V691" s="32">
        <f t="shared" si="172"/>
        <v>278.50200000000001</v>
      </c>
      <c r="W691" s="74">
        <v>2785.02</v>
      </c>
      <c r="X691" s="74">
        <v>501.6</v>
      </c>
      <c r="Y691" s="74">
        <v>72.2</v>
      </c>
      <c r="Z691" s="74">
        <v>856.14</v>
      </c>
      <c r="AA691" s="74">
        <v>0</v>
      </c>
      <c r="AB691" s="74">
        <v>0</v>
      </c>
      <c r="AC691" s="74">
        <v>0</v>
      </c>
      <c r="AD691" s="74">
        <v>0</v>
      </c>
      <c r="AE691" s="32">
        <v>0</v>
      </c>
      <c r="AF691" s="32">
        <f t="shared" si="173"/>
        <v>236.72670000000002</v>
      </c>
      <c r="AG691" s="32">
        <f t="shared" si="182"/>
        <v>6127.0439999999999</v>
      </c>
      <c r="AH691" s="32">
        <f t="shared" si="174"/>
        <v>13769.375999999998</v>
      </c>
      <c r="AI691" s="32">
        <f t="shared" si="175"/>
        <v>28686.199999999997</v>
      </c>
      <c r="AJ691" s="32">
        <v>6962.55</v>
      </c>
      <c r="AK691" s="32">
        <f t="shared" si="176"/>
        <v>6962.55</v>
      </c>
      <c r="AL691" s="32">
        <v>876.2</v>
      </c>
      <c r="AM691" s="32">
        <f t="shared" si="177"/>
        <v>1721.1719999999998</v>
      </c>
      <c r="AN691" s="32">
        <f t="shared" si="178"/>
        <v>2868.62</v>
      </c>
      <c r="AO691" s="32">
        <f t="shared" si="179"/>
        <v>8605.8599999999988</v>
      </c>
      <c r="AP691" s="32">
        <f t="shared" si="180"/>
        <v>5163.5159999999996</v>
      </c>
      <c r="AQ691" s="32">
        <v>3580.6</v>
      </c>
      <c r="AR691" s="32">
        <f>(M691+W691+X691)/30*20</f>
        <v>11474.48</v>
      </c>
      <c r="AS691" s="74"/>
      <c r="AT691" s="32"/>
      <c r="AU691" s="32"/>
      <c r="AV691" s="32"/>
      <c r="AW691" s="32"/>
      <c r="AX691" s="32"/>
      <c r="AY691" s="76">
        <f t="shared" si="181"/>
        <v>379397.46480000002</v>
      </c>
      <c r="AZ691" s="78"/>
      <c r="BA691" s="7"/>
      <c r="BB691" s="7"/>
    </row>
    <row r="692" spans="1:54" s="59" customFormat="1" x14ac:dyDescent="0.2">
      <c r="A692" s="24">
        <f t="shared" si="183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72">
        <v>39853</v>
      </c>
      <c r="G692" s="24"/>
      <c r="H692" s="71">
        <v>40</v>
      </c>
      <c r="I692" s="24" t="s">
        <v>102</v>
      </c>
      <c r="J692" s="70" t="s">
        <v>103</v>
      </c>
      <c r="K692" s="73" t="s">
        <v>70</v>
      </c>
      <c r="L692" s="70" t="s">
        <v>126</v>
      </c>
      <c r="M692" s="74">
        <v>14658</v>
      </c>
      <c r="N692" s="32"/>
      <c r="O692" s="32">
        <f t="shared" si="184"/>
        <v>14658</v>
      </c>
      <c r="P692" s="74">
        <v>1092</v>
      </c>
      <c r="Q692" s="32"/>
      <c r="R692" s="32"/>
      <c r="S692" s="33">
        <f t="shared" si="169"/>
        <v>2565.1499999999996</v>
      </c>
      <c r="T692" s="32">
        <f t="shared" si="170"/>
        <v>439.74</v>
      </c>
      <c r="U692" s="75">
        <f t="shared" si="171"/>
        <v>1055.376</v>
      </c>
      <c r="V692" s="32">
        <f t="shared" si="172"/>
        <v>293.16000000000003</v>
      </c>
      <c r="W692" s="74">
        <v>2931.6</v>
      </c>
      <c r="X692" s="74">
        <v>528</v>
      </c>
      <c r="Y692" s="74">
        <v>76</v>
      </c>
      <c r="Z692" s="74">
        <v>901.2</v>
      </c>
      <c r="AA692" s="74">
        <v>0</v>
      </c>
      <c r="AB692" s="74">
        <v>0</v>
      </c>
      <c r="AC692" s="74">
        <v>0</v>
      </c>
      <c r="AD692" s="74">
        <v>0</v>
      </c>
      <c r="AE692" s="32">
        <v>0</v>
      </c>
      <c r="AF692" s="32">
        <f t="shared" si="173"/>
        <v>249.18600000000001</v>
      </c>
      <c r="AG692" s="32">
        <f t="shared" si="182"/>
        <v>6449.52</v>
      </c>
      <c r="AH692" s="32">
        <f t="shared" si="174"/>
        <v>14494.079999999998</v>
      </c>
      <c r="AI692" s="32">
        <f t="shared" si="175"/>
        <v>30195.999999999996</v>
      </c>
      <c r="AJ692" s="32">
        <v>7329</v>
      </c>
      <c r="AK692" s="32">
        <f t="shared" si="176"/>
        <v>7329</v>
      </c>
      <c r="AL692" s="32">
        <v>876.2</v>
      </c>
      <c r="AM692" s="32">
        <f t="shared" si="177"/>
        <v>1811.7599999999998</v>
      </c>
      <c r="AN692" s="32">
        <f t="shared" si="178"/>
        <v>3019.6</v>
      </c>
      <c r="AO692" s="32">
        <f t="shared" si="179"/>
        <v>9058.7999999999993</v>
      </c>
      <c r="AP692" s="32">
        <f t="shared" si="180"/>
        <v>5435.28</v>
      </c>
      <c r="AQ692" s="32">
        <v>6139.45</v>
      </c>
      <c r="AR692" s="32">
        <f>(M692+W692+X692)/30*20</f>
        <v>12078.4</v>
      </c>
      <c r="AS692" s="74"/>
      <c r="AT692" s="32"/>
      <c r="AU692" s="32"/>
      <c r="AV692" s="32"/>
      <c r="AW692" s="32"/>
      <c r="AX692" s="32"/>
      <c r="AY692" s="76">
        <f t="shared" si="181"/>
        <v>401690.03399999999</v>
      </c>
      <c r="AZ692" s="78"/>
      <c r="BA692" s="7"/>
      <c r="BB692" s="7"/>
    </row>
    <row r="693" spans="1:54" s="59" customFormat="1" x14ac:dyDescent="0.2">
      <c r="A693" s="24">
        <f t="shared" si="183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72">
        <v>39853</v>
      </c>
      <c r="G693" s="24"/>
      <c r="H693" s="71">
        <v>36</v>
      </c>
      <c r="I693" s="24" t="s">
        <v>102</v>
      </c>
      <c r="J693" s="70" t="s">
        <v>103</v>
      </c>
      <c r="K693" s="73" t="s">
        <v>70</v>
      </c>
      <c r="L693" s="70" t="s">
        <v>126</v>
      </c>
      <c r="M693" s="74">
        <v>13192.2</v>
      </c>
      <c r="N693" s="32"/>
      <c r="O693" s="32">
        <f t="shared" si="184"/>
        <v>13192.2</v>
      </c>
      <c r="P693" s="74">
        <v>982.8</v>
      </c>
      <c r="Q693" s="32"/>
      <c r="R693" s="32"/>
      <c r="S693" s="33">
        <f t="shared" si="169"/>
        <v>2308.6349999999998</v>
      </c>
      <c r="T693" s="32">
        <f t="shared" si="170"/>
        <v>395.76600000000002</v>
      </c>
      <c r="U693" s="75">
        <f t="shared" si="171"/>
        <v>949.83840000000009</v>
      </c>
      <c r="V693" s="32">
        <f t="shared" si="172"/>
        <v>263.84399999999999</v>
      </c>
      <c r="W693" s="74">
        <v>2638.44</v>
      </c>
      <c r="X693" s="74">
        <v>475.2</v>
      </c>
      <c r="Y693" s="74">
        <v>68.400000000000006</v>
      </c>
      <c r="Z693" s="74">
        <v>811.08</v>
      </c>
      <c r="AA693" s="74">
        <v>0</v>
      </c>
      <c r="AB693" s="74">
        <v>0</v>
      </c>
      <c r="AC693" s="74">
        <v>0</v>
      </c>
      <c r="AD693" s="74">
        <v>0</v>
      </c>
      <c r="AE693" s="32">
        <v>0</v>
      </c>
      <c r="AF693" s="32">
        <f t="shared" si="173"/>
        <v>224.26740000000004</v>
      </c>
      <c r="AG693" s="32">
        <f t="shared" si="182"/>
        <v>5804.5680000000002</v>
      </c>
      <c r="AH693" s="32">
        <f t="shared" si="174"/>
        <v>13044.672</v>
      </c>
      <c r="AI693" s="32">
        <f t="shared" si="175"/>
        <v>27176.400000000001</v>
      </c>
      <c r="AJ693" s="32">
        <v>6596.1</v>
      </c>
      <c r="AK693" s="32">
        <f t="shared" si="176"/>
        <v>6596.1</v>
      </c>
      <c r="AL693" s="32">
        <v>876.2</v>
      </c>
      <c r="AM693" s="32">
        <f t="shared" si="177"/>
        <v>1630.5840000000001</v>
      </c>
      <c r="AN693" s="32">
        <f t="shared" si="178"/>
        <v>2717.6400000000003</v>
      </c>
      <c r="AO693" s="32">
        <f t="shared" si="179"/>
        <v>8152.92</v>
      </c>
      <c r="AP693" s="32">
        <f t="shared" si="180"/>
        <v>4891.7520000000004</v>
      </c>
      <c r="AQ693" s="32">
        <v>3580.6</v>
      </c>
      <c r="AR693" s="32">
        <f>(M693+W693+X693)/30*20</f>
        <v>10870.560000000001</v>
      </c>
      <c r="AS693" s="74"/>
      <c r="AT693" s="32"/>
      <c r="AU693" s="32"/>
      <c r="AV693" s="32"/>
      <c r="AW693" s="32"/>
      <c r="AX693" s="32"/>
      <c r="AY693" s="76">
        <f t="shared" si="181"/>
        <v>359663.74560000002</v>
      </c>
      <c r="AZ693" s="78"/>
      <c r="BA693" s="7"/>
      <c r="BB693" s="7"/>
    </row>
    <row r="694" spans="1:54" s="59" customFormat="1" x14ac:dyDescent="0.2">
      <c r="A694" s="24">
        <f t="shared" si="183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72">
        <v>40770</v>
      </c>
      <c r="G694" s="24"/>
      <c r="H694" s="71">
        <v>27</v>
      </c>
      <c r="I694" s="24" t="s">
        <v>102</v>
      </c>
      <c r="J694" s="70" t="s">
        <v>103</v>
      </c>
      <c r="K694" s="73" t="s">
        <v>70</v>
      </c>
      <c r="L694" s="70" t="s">
        <v>126</v>
      </c>
      <c r="M694" s="74">
        <v>9894.3000000000011</v>
      </c>
      <c r="N694" s="32"/>
      <c r="O694" s="32">
        <f t="shared" si="184"/>
        <v>9894.3000000000011</v>
      </c>
      <c r="P694" s="74">
        <v>737.1</v>
      </c>
      <c r="Q694" s="32"/>
      <c r="R694" s="32"/>
      <c r="S694" s="33">
        <f t="shared" si="169"/>
        <v>1731.5025000000001</v>
      </c>
      <c r="T694" s="32">
        <f t="shared" si="170"/>
        <v>296.82900000000001</v>
      </c>
      <c r="U694" s="75">
        <f t="shared" si="171"/>
        <v>688.64280000000008</v>
      </c>
      <c r="V694" s="32">
        <f t="shared" si="172"/>
        <v>197.88600000000002</v>
      </c>
      <c r="W694" s="74">
        <v>1583.08</v>
      </c>
      <c r="X694" s="74">
        <v>356.4</v>
      </c>
      <c r="Y694" s="74">
        <v>51.3</v>
      </c>
      <c r="Z694" s="74">
        <v>608.32000000000005</v>
      </c>
      <c r="AA694" s="74">
        <v>0</v>
      </c>
      <c r="AB694" s="74">
        <v>0</v>
      </c>
      <c r="AC694" s="74">
        <v>0</v>
      </c>
      <c r="AD694" s="74">
        <v>0</v>
      </c>
      <c r="AE694" s="32">
        <v>0</v>
      </c>
      <c r="AF694" s="32">
        <f t="shared" si="173"/>
        <v>168.20310000000003</v>
      </c>
      <c r="AG694" s="32">
        <f t="shared" si="182"/>
        <v>4353.4920000000002</v>
      </c>
      <c r="AH694" s="32">
        <f t="shared" si="174"/>
        <v>9467.0240000000013</v>
      </c>
      <c r="AI694" s="32">
        <f t="shared" si="175"/>
        <v>19722.966666666667</v>
      </c>
      <c r="AJ694" s="32">
        <v>4947.1499999999996</v>
      </c>
      <c r="AK694" s="32">
        <f t="shared" si="176"/>
        <v>4947.1500000000005</v>
      </c>
      <c r="AL694" s="32">
        <v>876.2</v>
      </c>
      <c r="AM694" s="32">
        <f t="shared" si="177"/>
        <v>1183.3780000000002</v>
      </c>
      <c r="AN694" s="32">
        <f t="shared" si="178"/>
        <v>1972.2966666666666</v>
      </c>
      <c r="AO694" s="32">
        <f t="shared" si="179"/>
        <v>5916.89</v>
      </c>
      <c r="AP694" s="32">
        <f t="shared" si="180"/>
        <v>3550.134</v>
      </c>
      <c r="AQ694" s="32">
        <v>3580.6</v>
      </c>
      <c r="AR694" s="32"/>
      <c r="AS694" s="74"/>
      <c r="AT694" s="32"/>
      <c r="AU694" s="32"/>
      <c r="AV694" s="32"/>
      <c r="AW694" s="32"/>
      <c r="AX694" s="32"/>
      <c r="AY694" s="76">
        <f t="shared" si="181"/>
        <v>256280.04213333334</v>
      </c>
      <c r="AZ694" s="78"/>
      <c r="BA694" s="7"/>
      <c r="BB694" s="7"/>
    </row>
    <row r="695" spans="1:54" s="59" customFormat="1" x14ac:dyDescent="0.2">
      <c r="A695" s="24">
        <f t="shared" si="183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72">
        <v>40770</v>
      </c>
      <c r="G695" s="24"/>
      <c r="H695" s="71">
        <v>33</v>
      </c>
      <c r="I695" s="24" t="s">
        <v>102</v>
      </c>
      <c r="J695" s="70" t="s">
        <v>103</v>
      </c>
      <c r="K695" s="73" t="s">
        <v>70</v>
      </c>
      <c r="L695" s="70" t="s">
        <v>126</v>
      </c>
      <c r="M695" s="74">
        <v>12093</v>
      </c>
      <c r="N695" s="32"/>
      <c r="O695" s="32">
        <f t="shared" si="184"/>
        <v>12093</v>
      </c>
      <c r="P695" s="74">
        <v>900.9</v>
      </c>
      <c r="Q695" s="32"/>
      <c r="R695" s="32"/>
      <c r="S695" s="33">
        <f t="shared" si="169"/>
        <v>2116.2750000000001</v>
      </c>
      <c r="T695" s="32">
        <f t="shared" si="170"/>
        <v>362.78999999999996</v>
      </c>
      <c r="U695" s="75">
        <f t="shared" si="171"/>
        <v>841.67280000000005</v>
      </c>
      <c r="V695" s="32">
        <f t="shared" si="172"/>
        <v>241.86</v>
      </c>
      <c r="W695" s="74">
        <v>1934.88</v>
      </c>
      <c r="X695" s="74">
        <v>435.6</v>
      </c>
      <c r="Y695" s="74">
        <v>62.7</v>
      </c>
      <c r="Z695" s="74">
        <v>743.5</v>
      </c>
      <c r="AA695" s="74">
        <v>0</v>
      </c>
      <c r="AB695" s="74">
        <v>0</v>
      </c>
      <c r="AC695" s="74">
        <v>0</v>
      </c>
      <c r="AD695" s="74">
        <v>0</v>
      </c>
      <c r="AE695" s="32">
        <v>0</v>
      </c>
      <c r="AF695" s="32">
        <f t="shared" si="173"/>
        <v>205.58100000000002</v>
      </c>
      <c r="AG695" s="32">
        <f t="shared" si="182"/>
        <v>5320.92</v>
      </c>
      <c r="AH695" s="32">
        <f t="shared" si="174"/>
        <v>11570.784000000001</v>
      </c>
      <c r="AI695" s="32">
        <f t="shared" si="175"/>
        <v>24105.800000000003</v>
      </c>
      <c r="AJ695" s="32">
        <v>6046.5</v>
      </c>
      <c r="AK695" s="32">
        <f t="shared" si="176"/>
        <v>6046.5</v>
      </c>
      <c r="AL695" s="32">
        <v>876.2</v>
      </c>
      <c r="AM695" s="32">
        <f t="shared" si="177"/>
        <v>1446.3480000000002</v>
      </c>
      <c r="AN695" s="32">
        <f t="shared" si="178"/>
        <v>2410.5800000000004</v>
      </c>
      <c r="AO695" s="32">
        <f t="shared" si="179"/>
        <v>7231.7400000000007</v>
      </c>
      <c r="AP695" s="32">
        <f t="shared" si="180"/>
        <v>4339.0440000000008</v>
      </c>
      <c r="AQ695" s="32">
        <v>3580.6</v>
      </c>
      <c r="AR695" s="32"/>
      <c r="AS695" s="74"/>
      <c r="AT695" s="32"/>
      <c r="AU695" s="32"/>
      <c r="AV695" s="32"/>
      <c r="AW695" s="32"/>
      <c r="AX695" s="32"/>
      <c r="AY695" s="76">
        <f t="shared" si="181"/>
        <v>312240.12160000001</v>
      </c>
      <c r="AZ695" s="78"/>
      <c r="BA695" s="7"/>
      <c r="BB695" s="7"/>
    </row>
    <row r="696" spans="1:54" s="59" customFormat="1" x14ac:dyDescent="0.2">
      <c r="A696" s="24">
        <f t="shared" si="183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72">
        <v>40770</v>
      </c>
      <c r="G696" s="24"/>
      <c r="H696" s="71">
        <v>25</v>
      </c>
      <c r="I696" s="24" t="s">
        <v>102</v>
      </c>
      <c r="J696" s="70" t="s">
        <v>103</v>
      </c>
      <c r="K696" s="73" t="s">
        <v>70</v>
      </c>
      <c r="L696" s="70" t="s">
        <v>126</v>
      </c>
      <c r="M696" s="74">
        <v>9161.4</v>
      </c>
      <c r="N696" s="32"/>
      <c r="O696" s="32">
        <f t="shared" si="184"/>
        <v>9161.4</v>
      </c>
      <c r="P696" s="74">
        <v>682.5</v>
      </c>
      <c r="Q696" s="32"/>
      <c r="R696" s="32"/>
      <c r="S696" s="33">
        <f t="shared" si="169"/>
        <v>1603.2449999999999</v>
      </c>
      <c r="T696" s="32">
        <f t="shared" si="170"/>
        <v>274.84199999999998</v>
      </c>
      <c r="U696" s="75">
        <f t="shared" si="171"/>
        <v>637.63319999999999</v>
      </c>
      <c r="V696" s="32">
        <f t="shared" si="172"/>
        <v>183.22800000000001</v>
      </c>
      <c r="W696" s="74">
        <v>1465.82</v>
      </c>
      <c r="X696" s="74">
        <v>330</v>
      </c>
      <c r="Y696" s="74">
        <v>47.5</v>
      </c>
      <c r="Z696" s="74">
        <v>563.26</v>
      </c>
      <c r="AA696" s="74">
        <v>0</v>
      </c>
      <c r="AB696" s="74">
        <v>0</v>
      </c>
      <c r="AC696" s="74">
        <v>0</v>
      </c>
      <c r="AD696" s="74">
        <v>0</v>
      </c>
      <c r="AE696" s="32">
        <v>0</v>
      </c>
      <c r="AF696" s="32">
        <f t="shared" si="173"/>
        <v>155.74379999999999</v>
      </c>
      <c r="AG696" s="32">
        <f t="shared" si="182"/>
        <v>4031.0160000000001</v>
      </c>
      <c r="AH696" s="32">
        <f t="shared" si="174"/>
        <v>8765.7759999999998</v>
      </c>
      <c r="AI696" s="32">
        <f t="shared" si="175"/>
        <v>18262.033333333333</v>
      </c>
      <c r="AJ696" s="32">
        <v>4580.7</v>
      </c>
      <c r="AK696" s="32">
        <f t="shared" si="176"/>
        <v>4580.7</v>
      </c>
      <c r="AL696" s="32">
        <v>876.2</v>
      </c>
      <c r="AM696" s="32">
        <f t="shared" si="177"/>
        <v>1095.722</v>
      </c>
      <c r="AN696" s="32">
        <f t="shared" si="178"/>
        <v>1826.2033333333331</v>
      </c>
      <c r="AO696" s="32">
        <f t="shared" si="179"/>
        <v>5478.61</v>
      </c>
      <c r="AP696" s="32">
        <f t="shared" si="180"/>
        <v>3287.1659999999997</v>
      </c>
      <c r="AQ696" s="32">
        <v>3580.6</v>
      </c>
      <c r="AR696" s="32"/>
      <c r="AS696" s="74"/>
      <c r="AT696" s="32"/>
      <c r="AU696" s="32"/>
      <c r="AV696" s="32"/>
      <c r="AW696" s="32"/>
      <c r="AX696" s="32"/>
      <c r="AY696" s="76">
        <f t="shared" si="181"/>
        <v>237626.79066666667</v>
      </c>
      <c r="AZ696" s="78"/>
      <c r="BA696" s="7"/>
      <c r="BB696" s="7"/>
    </row>
    <row r="697" spans="1:54" s="59" customFormat="1" x14ac:dyDescent="0.2">
      <c r="A697" s="24">
        <f t="shared" si="183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72">
        <v>40770</v>
      </c>
      <c r="G697" s="24"/>
      <c r="H697" s="71">
        <v>30</v>
      </c>
      <c r="I697" s="24" t="s">
        <v>102</v>
      </c>
      <c r="J697" s="70" t="s">
        <v>103</v>
      </c>
      <c r="K697" s="73" t="s">
        <v>70</v>
      </c>
      <c r="L697" s="70" t="s">
        <v>126</v>
      </c>
      <c r="M697" s="74">
        <v>10993.5</v>
      </c>
      <c r="N697" s="32"/>
      <c r="O697" s="32">
        <f t="shared" si="184"/>
        <v>10993.5</v>
      </c>
      <c r="P697" s="74">
        <v>819</v>
      </c>
      <c r="Q697" s="32"/>
      <c r="R697" s="32"/>
      <c r="S697" s="33">
        <f t="shared" si="169"/>
        <v>1923.8625</v>
      </c>
      <c r="T697" s="32">
        <f t="shared" si="170"/>
        <v>329.80500000000001</v>
      </c>
      <c r="U697" s="75">
        <f t="shared" si="171"/>
        <v>765.1475999999999</v>
      </c>
      <c r="V697" s="32">
        <f t="shared" si="172"/>
        <v>219.87</v>
      </c>
      <c r="W697" s="74">
        <v>1758.96</v>
      </c>
      <c r="X697" s="74">
        <v>396</v>
      </c>
      <c r="Y697" s="74">
        <v>57</v>
      </c>
      <c r="Z697" s="74">
        <v>675.9</v>
      </c>
      <c r="AA697" s="74">
        <v>0</v>
      </c>
      <c r="AB697" s="74">
        <v>0</v>
      </c>
      <c r="AC697" s="74">
        <v>0</v>
      </c>
      <c r="AD697" s="74">
        <v>0</v>
      </c>
      <c r="AE697" s="32">
        <v>0</v>
      </c>
      <c r="AF697" s="32">
        <f t="shared" si="173"/>
        <v>186.88950000000003</v>
      </c>
      <c r="AG697" s="32">
        <f t="shared" si="182"/>
        <v>4837.1400000000003</v>
      </c>
      <c r="AH697" s="32">
        <f t="shared" si="174"/>
        <v>10518.768</v>
      </c>
      <c r="AI697" s="32">
        <f t="shared" si="175"/>
        <v>21914.1</v>
      </c>
      <c r="AJ697" s="32">
        <v>5496.75</v>
      </c>
      <c r="AK697" s="32">
        <f t="shared" si="176"/>
        <v>5496.75</v>
      </c>
      <c r="AL697" s="32">
        <v>876.2</v>
      </c>
      <c r="AM697" s="32">
        <f t="shared" si="177"/>
        <v>1314.846</v>
      </c>
      <c r="AN697" s="32">
        <f t="shared" si="178"/>
        <v>2191.41</v>
      </c>
      <c r="AO697" s="32">
        <f t="shared" si="179"/>
        <v>6574.23</v>
      </c>
      <c r="AP697" s="32">
        <f t="shared" si="180"/>
        <v>3944.538</v>
      </c>
      <c r="AQ697" s="32">
        <v>3580.6</v>
      </c>
      <c r="AR697" s="32"/>
      <c r="AS697" s="74"/>
      <c r="AT697" s="32"/>
      <c r="AU697" s="32"/>
      <c r="AV697" s="32"/>
      <c r="AW697" s="32"/>
      <c r="AX697" s="32"/>
      <c r="AY697" s="76">
        <f t="shared" si="181"/>
        <v>284256.54720000003</v>
      </c>
      <c r="AZ697" s="78"/>
      <c r="BA697" s="7"/>
      <c r="BB697" s="7"/>
    </row>
    <row r="698" spans="1:54" s="59" customFormat="1" x14ac:dyDescent="0.2">
      <c r="A698" s="24">
        <f t="shared" si="183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72">
        <v>40770</v>
      </c>
      <c r="G698" s="24"/>
      <c r="H698" s="71">
        <v>36</v>
      </c>
      <c r="I698" s="24" t="s">
        <v>102</v>
      </c>
      <c r="J698" s="70" t="s">
        <v>103</v>
      </c>
      <c r="K698" s="73" t="s">
        <v>70</v>
      </c>
      <c r="L698" s="70" t="s">
        <v>126</v>
      </c>
      <c r="M698" s="74">
        <v>13192.2</v>
      </c>
      <c r="N698" s="32"/>
      <c r="O698" s="32">
        <f t="shared" si="184"/>
        <v>13192.2</v>
      </c>
      <c r="P698" s="74">
        <v>982.8</v>
      </c>
      <c r="Q698" s="32"/>
      <c r="R698" s="32"/>
      <c r="S698" s="33">
        <f t="shared" si="169"/>
        <v>2308.6349999999998</v>
      </c>
      <c r="T698" s="32">
        <f t="shared" si="170"/>
        <v>395.76600000000002</v>
      </c>
      <c r="U698" s="75">
        <f t="shared" si="171"/>
        <v>918.17759999999998</v>
      </c>
      <c r="V698" s="32">
        <f t="shared" si="172"/>
        <v>263.84399999999999</v>
      </c>
      <c r="W698" s="74">
        <v>2110.7600000000002</v>
      </c>
      <c r="X698" s="74">
        <v>475.2</v>
      </c>
      <c r="Y698" s="74">
        <v>68.400000000000006</v>
      </c>
      <c r="Z698" s="74">
        <v>811.08</v>
      </c>
      <c r="AA698" s="74">
        <v>0</v>
      </c>
      <c r="AB698" s="74">
        <v>0</v>
      </c>
      <c r="AC698" s="74">
        <v>0</v>
      </c>
      <c r="AD698" s="74">
        <v>0</v>
      </c>
      <c r="AE698" s="32">
        <v>0</v>
      </c>
      <c r="AF698" s="32">
        <f t="shared" si="173"/>
        <v>224.26740000000004</v>
      </c>
      <c r="AG698" s="32">
        <f t="shared" si="182"/>
        <v>5804.5680000000002</v>
      </c>
      <c r="AH698" s="32">
        <f t="shared" si="174"/>
        <v>12622.528</v>
      </c>
      <c r="AI698" s="32">
        <f t="shared" si="175"/>
        <v>26296.933333333334</v>
      </c>
      <c r="AJ698" s="32">
        <v>6596.1</v>
      </c>
      <c r="AK698" s="32">
        <f t="shared" si="176"/>
        <v>6596.1</v>
      </c>
      <c r="AL698" s="32">
        <v>876.2</v>
      </c>
      <c r="AM698" s="32">
        <f t="shared" si="177"/>
        <v>1577.816</v>
      </c>
      <c r="AN698" s="32">
        <f t="shared" si="178"/>
        <v>2629.6933333333336</v>
      </c>
      <c r="AO698" s="32">
        <f t="shared" si="179"/>
        <v>7889.08</v>
      </c>
      <c r="AP698" s="32">
        <f t="shared" si="180"/>
        <v>4733.4480000000003</v>
      </c>
      <c r="AQ698" s="32">
        <v>3580.6</v>
      </c>
      <c r="AR698" s="32"/>
      <c r="AS698" s="74"/>
      <c r="AT698" s="32"/>
      <c r="AU698" s="32"/>
      <c r="AV698" s="32"/>
      <c r="AW698" s="32"/>
      <c r="AX698" s="32"/>
      <c r="AY698" s="76">
        <f t="shared" si="181"/>
        <v>340216.62666666671</v>
      </c>
      <c r="AZ698" s="78"/>
      <c r="BA698" s="7"/>
      <c r="BB698" s="7"/>
    </row>
    <row r="699" spans="1:54" s="59" customFormat="1" x14ac:dyDescent="0.2">
      <c r="A699" s="24">
        <f t="shared" si="183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72">
        <v>40770</v>
      </c>
      <c r="G699" s="24"/>
      <c r="H699" s="71">
        <v>6</v>
      </c>
      <c r="I699" s="24" t="s">
        <v>102</v>
      </c>
      <c r="J699" s="70" t="s">
        <v>103</v>
      </c>
      <c r="K699" s="73" t="s">
        <v>70</v>
      </c>
      <c r="L699" s="70" t="s">
        <v>126</v>
      </c>
      <c r="M699" s="74">
        <v>2198.6999999999998</v>
      </c>
      <c r="N699" s="32"/>
      <c r="O699" s="32">
        <f t="shared" si="184"/>
        <v>2198.6999999999998</v>
      </c>
      <c r="P699" s="74">
        <v>163.80000000000001</v>
      </c>
      <c r="Q699" s="32"/>
      <c r="R699" s="32"/>
      <c r="S699" s="33">
        <f t="shared" si="169"/>
        <v>384.77249999999992</v>
      </c>
      <c r="T699" s="32">
        <f t="shared" si="170"/>
        <v>65.960999999999999</v>
      </c>
      <c r="U699" s="75">
        <f t="shared" si="171"/>
        <v>153.03</v>
      </c>
      <c r="V699" s="32">
        <f t="shared" si="172"/>
        <v>43.973999999999997</v>
      </c>
      <c r="W699" s="74">
        <v>351.8</v>
      </c>
      <c r="X699" s="74">
        <v>79.2</v>
      </c>
      <c r="Y699" s="74">
        <v>11.4</v>
      </c>
      <c r="Z699" s="74">
        <v>135.18</v>
      </c>
      <c r="AA699" s="74">
        <v>0</v>
      </c>
      <c r="AB699" s="74">
        <v>0</v>
      </c>
      <c r="AC699" s="74">
        <v>0</v>
      </c>
      <c r="AD699" s="74">
        <v>0</v>
      </c>
      <c r="AE699" s="32">
        <v>0</v>
      </c>
      <c r="AF699" s="32">
        <f t="shared" si="173"/>
        <v>37.377899999999997</v>
      </c>
      <c r="AG699" s="32">
        <f t="shared" si="182"/>
        <v>967.42799999999988</v>
      </c>
      <c r="AH699" s="32">
        <f t="shared" si="174"/>
        <v>2103.7600000000002</v>
      </c>
      <c r="AI699" s="32">
        <f t="shared" si="175"/>
        <v>4382.833333333333</v>
      </c>
      <c r="AJ699" s="32">
        <v>1099.3499999999999</v>
      </c>
      <c r="AK699" s="32">
        <f t="shared" si="176"/>
        <v>1099.3499999999999</v>
      </c>
      <c r="AL699" s="32">
        <v>876.2</v>
      </c>
      <c r="AM699" s="32">
        <f t="shared" si="177"/>
        <v>262.97000000000003</v>
      </c>
      <c r="AN699" s="32">
        <f t="shared" si="178"/>
        <v>438.2833333333333</v>
      </c>
      <c r="AO699" s="32">
        <f t="shared" si="179"/>
        <v>1314.85</v>
      </c>
      <c r="AP699" s="32">
        <f t="shared" si="180"/>
        <v>788.91</v>
      </c>
      <c r="AQ699" s="32">
        <v>2614.85</v>
      </c>
      <c r="AR699" s="32"/>
      <c r="AS699" s="74"/>
      <c r="AT699" s="32"/>
      <c r="AU699" s="32"/>
      <c r="AV699" s="32"/>
      <c r="AW699" s="32"/>
      <c r="AX699" s="32"/>
      <c r="AY699" s="76">
        <f t="shared" si="181"/>
        <v>59451.129466666665</v>
      </c>
      <c r="AZ699" s="78"/>
      <c r="BA699" s="7"/>
      <c r="BB699" s="7"/>
    </row>
    <row r="700" spans="1:54" s="59" customFormat="1" x14ac:dyDescent="0.2">
      <c r="A700" s="24">
        <f t="shared" si="183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72">
        <v>41883</v>
      </c>
      <c r="G700" s="24"/>
      <c r="H700" s="71">
        <v>40</v>
      </c>
      <c r="I700" s="24" t="s">
        <v>102</v>
      </c>
      <c r="J700" s="70" t="s">
        <v>103</v>
      </c>
      <c r="K700" s="73" t="s">
        <v>70</v>
      </c>
      <c r="L700" s="70" t="s">
        <v>126</v>
      </c>
      <c r="M700" s="74">
        <v>14658</v>
      </c>
      <c r="N700" s="32"/>
      <c r="O700" s="32">
        <f t="shared" si="184"/>
        <v>14658</v>
      </c>
      <c r="P700" s="74">
        <v>1092</v>
      </c>
      <c r="Q700" s="32"/>
      <c r="R700" s="32"/>
      <c r="S700" s="33">
        <f t="shared" si="169"/>
        <v>2565.1499999999996</v>
      </c>
      <c r="T700" s="32">
        <f t="shared" si="170"/>
        <v>439.74</v>
      </c>
      <c r="U700" s="75">
        <f t="shared" si="171"/>
        <v>967.42799999999988</v>
      </c>
      <c r="V700" s="32">
        <f t="shared" si="172"/>
        <v>293.16000000000003</v>
      </c>
      <c r="W700" s="74">
        <v>1465.8</v>
      </c>
      <c r="X700" s="74">
        <v>528</v>
      </c>
      <c r="Y700" s="74">
        <v>76</v>
      </c>
      <c r="Z700" s="74">
        <v>901.2</v>
      </c>
      <c r="AA700" s="74">
        <v>0</v>
      </c>
      <c r="AB700" s="74">
        <v>0</v>
      </c>
      <c r="AC700" s="74">
        <v>0</v>
      </c>
      <c r="AD700" s="74">
        <v>0</v>
      </c>
      <c r="AE700" s="32">
        <v>0</v>
      </c>
      <c r="AF700" s="32">
        <f t="shared" si="173"/>
        <v>249.18600000000001</v>
      </c>
      <c r="AG700" s="32">
        <f t="shared" si="182"/>
        <v>6449.52</v>
      </c>
      <c r="AH700" s="32">
        <f t="shared" si="174"/>
        <v>13321.439999999999</v>
      </c>
      <c r="AI700" s="32">
        <f t="shared" si="175"/>
        <v>27752.999999999996</v>
      </c>
      <c r="AJ700" s="32">
        <v>7329</v>
      </c>
      <c r="AK700" s="32">
        <f t="shared" si="176"/>
        <v>7329</v>
      </c>
      <c r="AL700" s="32">
        <v>876.2</v>
      </c>
      <c r="AM700" s="32">
        <f t="shared" si="177"/>
        <v>1665.1799999999998</v>
      </c>
      <c r="AN700" s="32">
        <f t="shared" si="178"/>
        <v>2775.2999999999997</v>
      </c>
      <c r="AO700" s="32">
        <f t="shared" si="179"/>
        <v>8325.9</v>
      </c>
      <c r="AP700" s="32">
        <f t="shared" si="180"/>
        <v>4995.5399999999991</v>
      </c>
      <c r="AQ700" s="32">
        <v>6139.45</v>
      </c>
      <c r="AR700" s="32"/>
      <c r="AS700" s="74"/>
      <c r="AT700" s="32"/>
      <c r="AU700" s="32"/>
      <c r="AV700" s="32"/>
      <c r="AW700" s="32"/>
      <c r="AX700" s="32"/>
      <c r="AY700" s="76">
        <f t="shared" si="181"/>
        <v>365787.49800000002</v>
      </c>
      <c r="AZ700" s="78"/>
      <c r="BA700" s="7"/>
      <c r="BB700" s="7"/>
    </row>
    <row r="701" spans="1:54" s="59" customFormat="1" x14ac:dyDescent="0.2">
      <c r="A701" s="24">
        <f t="shared" si="183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72">
        <v>38762</v>
      </c>
      <c r="G701" s="24"/>
      <c r="H701" s="71">
        <v>7</v>
      </c>
      <c r="I701" s="24" t="s">
        <v>102</v>
      </c>
      <c r="J701" s="70" t="s">
        <v>103</v>
      </c>
      <c r="K701" s="73" t="s">
        <v>70</v>
      </c>
      <c r="L701" s="70" t="s">
        <v>127</v>
      </c>
      <c r="M701" s="74">
        <v>2565.3000000000002</v>
      </c>
      <c r="N701" s="32"/>
      <c r="O701" s="32">
        <f t="shared" si="184"/>
        <v>2565.3000000000002</v>
      </c>
      <c r="P701" s="74">
        <v>191.1</v>
      </c>
      <c r="Q701" s="32"/>
      <c r="R701" s="32"/>
      <c r="S701" s="33">
        <f t="shared" si="169"/>
        <v>448.92750000000001</v>
      </c>
      <c r="T701" s="32">
        <f t="shared" si="170"/>
        <v>76.959000000000003</v>
      </c>
      <c r="U701" s="75">
        <f t="shared" si="171"/>
        <v>193.93680000000001</v>
      </c>
      <c r="V701" s="32">
        <f t="shared" si="172"/>
        <v>51.306000000000004</v>
      </c>
      <c r="W701" s="74">
        <v>666.98</v>
      </c>
      <c r="X701" s="74">
        <v>92.4</v>
      </c>
      <c r="Y701" s="74">
        <v>13.3</v>
      </c>
      <c r="Z701" s="74">
        <v>157.72</v>
      </c>
      <c r="AA701" s="74">
        <v>0</v>
      </c>
      <c r="AB701" s="74">
        <v>0</v>
      </c>
      <c r="AC701" s="74">
        <v>0</v>
      </c>
      <c r="AD701" s="74">
        <v>0</v>
      </c>
      <c r="AE701" s="32">
        <v>0</v>
      </c>
      <c r="AF701" s="32">
        <f t="shared" si="173"/>
        <v>43.610100000000003</v>
      </c>
      <c r="AG701" s="32">
        <f t="shared" si="182"/>
        <v>1128.7320000000002</v>
      </c>
      <c r="AH701" s="32">
        <f t="shared" si="174"/>
        <v>2659.7440000000001</v>
      </c>
      <c r="AI701" s="32">
        <f t="shared" si="175"/>
        <v>5541.1333333333341</v>
      </c>
      <c r="AJ701" s="32">
        <v>1282.6500000000001</v>
      </c>
      <c r="AK701" s="32">
        <f t="shared" si="176"/>
        <v>1282.6500000000001</v>
      </c>
      <c r="AL701" s="32">
        <v>876.2</v>
      </c>
      <c r="AM701" s="32">
        <f t="shared" si="177"/>
        <v>332.46800000000002</v>
      </c>
      <c r="AN701" s="32">
        <f t="shared" si="178"/>
        <v>554.11333333333334</v>
      </c>
      <c r="AO701" s="32">
        <f t="shared" si="179"/>
        <v>1662.3400000000001</v>
      </c>
      <c r="AP701" s="32">
        <f t="shared" si="180"/>
        <v>997.40400000000011</v>
      </c>
      <c r="AQ701" s="32">
        <v>2614.85</v>
      </c>
      <c r="AR701" s="32"/>
      <c r="AS701" s="74"/>
      <c r="AT701" s="32"/>
      <c r="AU701" s="32"/>
      <c r="AV701" s="32"/>
      <c r="AW701" s="32"/>
      <c r="AX701" s="32"/>
      <c r="AY701" s="76">
        <f t="shared" si="181"/>
        <v>72950.757466666662</v>
      </c>
      <c r="AZ701" s="78"/>
      <c r="BA701" s="7"/>
      <c r="BB701" s="7"/>
    </row>
    <row r="702" spans="1:54" s="59" customFormat="1" x14ac:dyDescent="0.2">
      <c r="A702" s="24">
        <f t="shared" si="183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72">
        <v>39307</v>
      </c>
      <c r="G702" s="24"/>
      <c r="H702" s="71">
        <v>26</v>
      </c>
      <c r="I702" s="24" t="s">
        <v>102</v>
      </c>
      <c r="J702" s="70" t="s">
        <v>103</v>
      </c>
      <c r="K702" s="73" t="s">
        <v>70</v>
      </c>
      <c r="L702" s="70" t="s">
        <v>127</v>
      </c>
      <c r="M702" s="74">
        <v>9527.7000000000007</v>
      </c>
      <c r="N702" s="32"/>
      <c r="O702" s="32">
        <f t="shared" si="184"/>
        <v>9527.7000000000007</v>
      </c>
      <c r="P702" s="74">
        <v>709.8</v>
      </c>
      <c r="Q702" s="32"/>
      <c r="R702" s="32"/>
      <c r="S702" s="33">
        <f t="shared" si="169"/>
        <v>1667.3475000000001</v>
      </c>
      <c r="T702" s="32">
        <f t="shared" si="170"/>
        <v>285.83100000000002</v>
      </c>
      <c r="U702" s="75">
        <f t="shared" si="171"/>
        <v>708.86040000000003</v>
      </c>
      <c r="V702" s="32">
        <f t="shared" si="172"/>
        <v>190.55400000000003</v>
      </c>
      <c r="W702" s="74">
        <v>2286.64</v>
      </c>
      <c r="X702" s="74">
        <v>343.2</v>
      </c>
      <c r="Y702" s="74">
        <v>49.4</v>
      </c>
      <c r="Z702" s="74">
        <v>585.78</v>
      </c>
      <c r="AA702" s="74">
        <v>0</v>
      </c>
      <c r="AB702" s="74">
        <v>0</v>
      </c>
      <c r="AC702" s="74">
        <v>0</v>
      </c>
      <c r="AD702" s="74">
        <v>0</v>
      </c>
      <c r="AE702" s="32">
        <v>0</v>
      </c>
      <c r="AF702" s="32">
        <f t="shared" si="173"/>
        <v>161.97090000000003</v>
      </c>
      <c r="AG702" s="32">
        <f t="shared" si="182"/>
        <v>4192.188000000001</v>
      </c>
      <c r="AH702" s="32">
        <f t="shared" si="174"/>
        <v>9726.0320000000011</v>
      </c>
      <c r="AI702" s="32">
        <f t="shared" si="175"/>
        <v>20262.566666666669</v>
      </c>
      <c r="AJ702" s="32">
        <v>4763.8500000000004</v>
      </c>
      <c r="AK702" s="32">
        <f t="shared" si="176"/>
        <v>4763.8500000000004</v>
      </c>
      <c r="AL702" s="32">
        <v>876.2</v>
      </c>
      <c r="AM702" s="32">
        <f t="shared" si="177"/>
        <v>1215.7540000000001</v>
      </c>
      <c r="AN702" s="32">
        <f t="shared" si="178"/>
        <v>2026.2566666666669</v>
      </c>
      <c r="AO702" s="32">
        <f t="shared" si="179"/>
        <v>6078.77</v>
      </c>
      <c r="AP702" s="32">
        <f t="shared" si="180"/>
        <v>3647.2620000000006</v>
      </c>
      <c r="AQ702" s="32">
        <v>3580.6</v>
      </c>
      <c r="AR702" s="32"/>
      <c r="AS702" s="74"/>
      <c r="AT702" s="32"/>
      <c r="AU702" s="32"/>
      <c r="AV702" s="32"/>
      <c r="AW702" s="32"/>
      <c r="AX702" s="32"/>
      <c r="AY702" s="76">
        <f t="shared" si="181"/>
        <v>259338.33493333333</v>
      </c>
      <c r="AZ702" s="78"/>
      <c r="BA702" s="7"/>
      <c r="BB702" s="7"/>
    </row>
    <row r="703" spans="1:54" s="59" customFormat="1" x14ac:dyDescent="0.2">
      <c r="A703" s="24">
        <f t="shared" si="183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72">
        <v>39307</v>
      </c>
      <c r="G703" s="24"/>
      <c r="H703" s="71">
        <v>32</v>
      </c>
      <c r="I703" s="24" t="s">
        <v>102</v>
      </c>
      <c r="J703" s="70" t="s">
        <v>108</v>
      </c>
      <c r="K703" s="73" t="s">
        <v>70</v>
      </c>
      <c r="L703" s="70" t="s">
        <v>127</v>
      </c>
      <c r="M703" s="74">
        <v>13073.1</v>
      </c>
      <c r="N703" s="32"/>
      <c r="O703" s="32">
        <f t="shared" si="184"/>
        <v>13073.1</v>
      </c>
      <c r="P703" s="74">
        <v>873.6</v>
      </c>
      <c r="Q703" s="32"/>
      <c r="R703" s="32"/>
      <c r="S703" s="33">
        <f t="shared" si="169"/>
        <v>2287.7925</v>
      </c>
      <c r="T703" s="32">
        <f t="shared" si="170"/>
        <v>392.19299999999998</v>
      </c>
      <c r="U703" s="75">
        <f t="shared" si="171"/>
        <v>972.63839999999993</v>
      </c>
      <c r="V703" s="32">
        <f t="shared" si="172"/>
        <v>261.46199999999999</v>
      </c>
      <c r="W703" s="74">
        <v>3137.54</v>
      </c>
      <c r="X703" s="74">
        <v>456</v>
      </c>
      <c r="Y703" s="74">
        <v>67.8</v>
      </c>
      <c r="Z703" s="74">
        <v>720.96</v>
      </c>
      <c r="AA703" s="74">
        <v>0</v>
      </c>
      <c r="AB703" s="74">
        <v>0</v>
      </c>
      <c r="AC703" s="74">
        <v>0</v>
      </c>
      <c r="AD703" s="74">
        <v>0</v>
      </c>
      <c r="AE703" s="32">
        <v>0</v>
      </c>
      <c r="AF703" s="32">
        <f t="shared" si="173"/>
        <v>222.24270000000001</v>
      </c>
      <c r="AG703" s="32">
        <f t="shared" si="182"/>
        <v>5752.1639999999998</v>
      </c>
      <c r="AH703" s="32">
        <f t="shared" si="174"/>
        <v>13333.312</v>
      </c>
      <c r="AI703" s="32">
        <f t="shared" si="175"/>
        <v>27777.733333333334</v>
      </c>
      <c r="AJ703" s="32">
        <v>6536.55</v>
      </c>
      <c r="AK703" s="32">
        <f t="shared" si="176"/>
        <v>6536.55</v>
      </c>
      <c r="AL703" s="32">
        <v>876.2</v>
      </c>
      <c r="AM703" s="32">
        <f t="shared" si="177"/>
        <v>1666.664</v>
      </c>
      <c r="AN703" s="32">
        <f t="shared" si="178"/>
        <v>2777.7733333333335</v>
      </c>
      <c r="AO703" s="32">
        <f t="shared" si="179"/>
        <v>8333.32</v>
      </c>
      <c r="AP703" s="32">
        <f t="shared" si="180"/>
        <v>4999.9920000000002</v>
      </c>
      <c r="AQ703" s="32">
        <v>3580.6</v>
      </c>
      <c r="AR703" s="32"/>
      <c r="AS703" s="74"/>
      <c r="AT703" s="32"/>
      <c r="AU703" s="32"/>
      <c r="AV703" s="32"/>
      <c r="AW703" s="32"/>
      <c r="AX703" s="32"/>
      <c r="AY703" s="76">
        <f t="shared" si="181"/>
        <v>351754.80186666665</v>
      </c>
      <c r="AZ703" s="78"/>
      <c r="BA703" s="7"/>
      <c r="BB703" s="7"/>
    </row>
    <row r="704" spans="1:54" s="59" customFormat="1" x14ac:dyDescent="0.2">
      <c r="A704" s="24">
        <f t="shared" si="183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72">
        <v>39307</v>
      </c>
      <c r="G704" s="24"/>
      <c r="H704" s="71">
        <v>27</v>
      </c>
      <c r="I704" s="24" t="s">
        <v>102</v>
      </c>
      <c r="J704" s="70" t="s">
        <v>103</v>
      </c>
      <c r="K704" s="73" t="s">
        <v>70</v>
      </c>
      <c r="L704" s="70" t="s">
        <v>127</v>
      </c>
      <c r="M704" s="74">
        <v>9894.2999999999993</v>
      </c>
      <c r="N704" s="32"/>
      <c r="O704" s="32">
        <f t="shared" si="184"/>
        <v>9894.2999999999993</v>
      </c>
      <c r="P704" s="74">
        <v>737.1</v>
      </c>
      <c r="Q704" s="32"/>
      <c r="R704" s="32"/>
      <c r="S704" s="33">
        <f t="shared" si="169"/>
        <v>1731.5024999999998</v>
      </c>
      <c r="T704" s="32">
        <f t="shared" si="170"/>
        <v>296.82899999999995</v>
      </c>
      <c r="U704" s="75">
        <f t="shared" si="171"/>
        <v>736.13639999999987</v>
      </c>
      <c r="V704" s="32">
        <f t="shared" si="172"/>
        <v>197.886</v>
      </c>
      <c r="W704" s="74">
        <v>2374.64</v>
      </c>
      <c r="X704" s="74">
        <v>356.4</v>
      </c>
      <c r="Y704" s="74">
        <v>51.3</v>
      </c>
      <c r="Z704" s="74">
        <v>608.32000000000005</v>
      </c>
      <c r="AA704" s="74">
        <v>0</v>
      </c>
      <c r="AB704" s="74">
        <v>0</v>
      </c>
      <c r="AC704" s="74">
        <v>0</v>
      </c>
      <c r="AD704" s="74">
        <v>0</v>
      </c>
      <c r="AE704" s="32">
        <v>0</v>
      </c>
      <c r="AF704" s="32">
        <f t="shared" si="173"/>
        <v>168.20310000000001</v>
      </c>
      <c r="AG704" s="32">
        <f t="shared" si="182"/>
        <v>4353.4920000000002</v>
      </c>
      <c r="AH704" s="32">
        <f t="shared" si="174"/>
        <v>10100.271999999999</v>
      </c>
      <c r="AI704" s="32">
        <f t="shared" si="175"/>
        <v>21042.23333333333</v>
      </c>
      <c r="AJ704" s="32">
        <v>4947.1499999999996</v>
      </c>
      <c r="AK704" s="32">
        <f t="shared" si="176"/>
        <v>4947.1499999999996</v>
      </c>
      <c r="AL704" s="32">
        <v>876.2</v>
      </c>
      <c r="AM704" s="32">
        <f t="shared" si="177"/>
        <v>1262.5339999999999</v>
      </c>
      <c r="AN704" s="32">
        <f t="shared" si="178"/>
        <v>2104.2233333333334</v>
      </c>
      <c r="AO704" s="32">
        <f t="shared" si="179"/>
        <v>6312.6699999999992</v>
      </c>
      <c r="AP704" s="32">
        <f t="shared" si="180"/>
        <v>3787.6019999999999</v>
      </c>
      <c r="AQ704" s="32">
        <v>3580.6</v>
      </c>
      <c r="AR704" s="32"/>
      <c r="AS704" s="74"/>
      <c r="AT704" s="32"/>
      <c r="AU704" s="32"/>
      <c r="AV704" s="32"/>
      <c r="AW704" s="32"/>
      <c r="AX704" s="32"/>
      <c r="AY704" s="76">
        <f t="shared" si="181"/>
        <v>269145.53066666663</v>
      </c>
      <c r="AZ704" s="78"/>
      <c r="BA704" s="7"/>
      <c r="BB704" s="7"/>
    </row>
    <row r="705" spans="1:54" s="59" customFormat="1" x14ac:dyDescent="0.2">
      <c r="A705" s="24">
        <f t="shared" si="183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72">
        <v>39860</v>
      </c>
      <c r="G705" s="24"/>
      <c r="H705" s="71">
        <v>24</v>
      </c>
      <c r="I705" s="24" t="s">
        <v>102</v>
      </c>
      <c r="J705" s="70" t="s">
        <v>103</v>
      </c>
      <c r="K705" s="73" t="s">
        <v>70</v>
      </c>
      <c r="L705" s="70" t="s">
        <v>127</v>
      </c>
      <c r="M705" s="74">
        <v>8794.7999999999993</v>
      </c>
      <c r="N705" s="32"/>
      <c r="O705" s="32">
        <f t="shared" si="184"/>
        <v>8794.7999999999993</v>
      </c>
      <c r="P705" s="74">
        <v>655.20000000000005</v>
      </c>
      <c r="Q705" s="32"/>
      <c r="R705" s="32"/>
      <c r="S705" s="33">
        <f t="shared" si="169"/>
        <v>1539.0899999999997</v>
      </c>
      <c r="T705" s="32">
        <f t="shared" si="170"/>
        <v>263.84399999999999</v>
      </c>
      <c r="U705" s="75">
        <f t="shared" si="171"/>
        <v>633.22559999999987</v>
      </c>
      <c r="V705" s="32">
        <f t="shared" si="172"/>
        <v>175.89599999999999</v>
      </c>
      <c r="W705" s="74">
        <v>1758.96</v>
      </c>
      <c r="X705" s="74">
        <v>316.8</v>
      </c>
      <c r="Y705" s="74">
        <v>45.6</v>
      </c>
      <c r="Z705" s="74">
        <v>540.72</v>
      </c>
      <c r="AA705" s="74">
        <v>0</v>
      </c>
      <c r="AB705" s="74">
        <v>0</v>
      </c>
      <c r="AC705" s="74">
        <v>0</v>
      </c>
      <c r="AD705" s="74">
        <v>0</v>
      </c>
      <c r="AE705" s="32">
        <v>0</v>
      </c>
      <c r="AF705" s="32">
        <f t="shared" si="173"/>
        <v>149.51159999999999</v>
      </c>
      <c r="AG705" s="32">
        <f t="shared" si="182"/>
        <v>3869.7119999999995</v>
      </c>
      <c r="AH705" s="32">
        <f t="shared" si="174"/>
        <v>8696.4479999999985</v>
      </c>
      <c r="AI705" s="32">
        <f t="shared" si="175"/>
        <v>18117.599999999995</v>
      </c>
      <c r="AJ705" s="32">
        <v>4397.3999999999996</v>
      </c>
      <c r="AK705" s="32">
        <f t="shared" si="176"/>
        <v>4397.3999999999996</v>
      </c>
      <c r="AL705" s="32">
        <v>876.2</v>
      </c>
      <c r="AM705" s="32">
        <f t="shared" si="177"/>
        <v>1087.0559999999998</v>
      </c>
      <c r="AN705" s="32">
        <f t="shared" si="178"/>
        <v>1811.7599999999995</v>
      </c>
      <c r="AO705" s="32">
        <f t="shared" si="179"/>
        <v>5435.2799999999988</v>
      </c>
      <c r="AP705" s="32">
        <f t="shared" si="180"/>
        <v>3261.1679999999992</v>
      </c>
      <c r="AQ705" s="32">
        <v>3580.6</v>
      </c>
      <c r="AR705" s="32">
        <f>(M705+W705+X705)/30*20</f>
        <v>7247.0399999999981</v>
      </c>
      <c r="AS705" s="74"/>
      <c r="AT705" s="32"/>
      <c r="AU705" s="32"/>
      <c r="AV705" s="32"/>
      <c r="AW705" s="32"/>
      <c r="AX705" s="32"/>
      <c r="AY705" s="76">
        <f t="shared" si="181"/>
        <v>241261.43039999995</v>
      </c>
      <c r="AZ705" s="78"/>
      <c r="BA705" s="7"/>
      <c r="BB705" s="7"/>
    </row>
    <row r="706" spans="1:54" s="59" customFormat="1" x14ac:dyDescent="0.2">
      <c r="A706" s="24">
        <f t="shared" si="183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72">
        <v>39870</v>
      </c>
      <c r="G706" s="24"/>
      <c r="H706" s="71">
        <v>29</v>
      </c>
      <c r="I706" s="24" t="s">
        <v>102</v>
      </c>
      <c r="J706" s="70" t="s">
        <v>103</v>
      </c>
      <c r="K706" s="73" t="s">
        <v>70</v>
      </c>
      <c r="L706" s="70" t="s">
        <v>127</v>
      </c>
      <c r="M706" s="74">
        <v>10627.2</v>
      </c>
      <c r="N706" s="32"/>
      <c r="O706" s="32">
        <f t="shared" si="184"/>
        <v>10627.2</v>
      </c>
      <c r="P706" s="74">
        <v>791.7</v>
      </c>
      <c r="Q706" s="32"/>
      <c r="R706" s="32"/>
      <c r="S706" s="33">
        <f t="shared" si="169"/>
        <v>1859.76</v>
      </c>
      <c r="T706" s="32">
        <f t="shared" si="170"/>
        <v>318.81600000000003</v>
      </c>
      <c r="U706" s="75">
        <f t="shared" si="171"/>
        <v>765.15840000000003</v>
      </c>
      <c r="V706" s="32">
        <f t="shared" si="172"/>
        <v>212.54400000000001</v>
      </c>
      <c r="W706" s="74">
        <v>2125.44</v>
      </c>
      <c r="X706" s="74">
        <v>382.8</v>
      </c>
      <c r="Y706" s="74">
        <v>55.1</v>
      </c>
      <c r="Z706" s="74">
        <v>653.38</v>
      </c>
      <c r="AA706" s="74">
        <v>0</v>
      </c>
      <c r="AB706" s="74">
        <v>0</v>
      </c>
      <c r="AC706" s="74">
        <v>0</v>
      </c>
      <c r="AD706" s="74">
        <v>0</v>
      </c>
      <c r="AE706" s="32">
        <v>742.6</v>
      </c>
      <c r="AF706" s="32">
        <f t="shared" si="173"/>
        <v>180.66240000000002</v>
      </c>
      <c r="AG706" s="32">
        <f t="shared" si="182"/>
        <v>4675.9679999999998</v>
      </c>
      <c r="AH706" s="32">
        <f t="shared" si="174"/>
        <v>10508.352000000001</v>
      </c>
      <c r="AI706" s="32">
        <f t="shared" si="175"/>
        <v>21892.400000000001</v>
      </c>
      <c r="AJ706" s="32">
        <v>5313.6</v>
      </c>
      <c r="AK706" s="32">
        <f t="shared" si="176"/>
        <v>5313.6</v>
      </c>
      <c r="AL706" s="32">
        <v>876.2</v>
      </c>
      <c r="AM706" s="32">
        <f t="shared" si="177"/>
        <v>1313.5440000000001</v>
      </c>
      <c r="AN706" s="32">
        <f t="shared" si="178"/>
        <v>2189.2400000000002</v>
      </c>
      <c r="AO706" s="32">
        <f t="shared" si="179"/>
        <v>6567.72</v>
      </c>
      <c r="AP706" s="32">
        <f t="shared" si="180"/>
        <v>3940.6320000000001</v>
      </c>
      <c r="AQ706" s="32">
        <v>3580.6</v>
      </c>
      <c r="AR706" s="32">
        <f>(M706+W706+X706)/30*20</f>
        <v>8756.9600000000009</v>
      </c>
      <c r="AS706" s="74"/>
      <c r="AT706" s="32"/>
      <c r="AU706" s="32"/>
      <c r="AV706" s="32"/>
      <c r="AW706" s="32"/>
      <c r="AX706" s="32"/>
      <c r="AY706" s="76">
        <f t="shared" si="181"/>
        <v>299510.74560000002</v>
      </c>
      <c r="AZ706" s="78"/>
      <c r="BA706" s="7"/>
      <c r="BB706" s="7"/>
    </row>
    <row r="707" spans="1:54" s="59" customFormat="1" x14ac:dyDescent="0.2">
      <c r="A707" s="24">
        <f t="shared" si="183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72">
        <v>39870</v>
      </c>
      <c r="G707" s="24"/>
      <c r="H707" s="71">
        <v>39</v>
      </c>
      <c r="I707" s="24" t="s">
        <v>102</v>
      </c>
      <c r="J707" s="70" t="s">
        <v>103</v>
      </c>
      <c r="K707" s="73" t="s">
        <v>70</v>
      </c>
      <c r="L707" s="70" t="s">
        <v>127</v>
      </c>
      <c r="M707" s="74">
        <v>14291.7</v>
      </c>
      <c r="N707" s="32"/>
      <c r="O707" s="32">
        <f t="shared" si="184"/>
        <v>14291.7</v>
      </c>
      <c r="P707" s="74">
        <v>1064.7</v>
      </c>
      <c r="Q707" s="32"/>
      <c r="R707" s="32"/>
      <c r="S707" s="33">
        <f t="shared" si="169"/>
        <v>2501.0475000000001</v>
      </c>
      <c r="T707" s="32">
        <f t="shared" si="170"/>
        <v>428.75100000000003</v>
      </c>
      <c r="U707" s="75">
        <f t="shared" si="171"/>
        <v>1029.0024000000001</v>
      </c>
      <c r="V707" s="32">
        <f t="shared" si="172"/>
        <v>285.834</v>
      </c>
      <c r="W707" s="74">
        <v>2858.34</v>
      </c>
      <c r="X707" s="74">
        <v>514.79999999999995</v>
      </c>
      <c r="Y707" s="74">
        <v>74.099999999999994</v>
      </c>
      <c r="Z707" s="74">
        <v>878.68</v>
      </c>
      <c r="AA707" s="74">
        <v>0</v>
      </c>
      <c r="AB707" s="74">
        <v>0</v>
      </c>
      <c r="AC707" s="74">
        <v>0</v>
      </c>
      <c r="AD707" s="74">
        <v>0</v>
      </c>
      <c r="AE707" s="32">
        <v>0</v>
      </c>
      <c r="AF707" s="32">
        <f t="shared" si="173"/>
        <v>242.95890000000003</v>
      </c>
      <c r="AG707" s="32">
        <f t="shared" si="182"/>
        <v>6288.348</v>
      </c>
      <c r="AH707" s="32">
        <f t="shared" si="174"/>
        <v>14131.871999999999</v>
      </c>
      <c r="AI707" s="32">
        <f t="shared" si="175"/>
        <v>29441.399999999998</v>
      </c>
      <c r="AJ707" s="32">
        <v>7145.85</v>
      </c>
      <c r="AK707" s="32">
        <f t="shared" si="176"/>
        <v>7145.85</v>
      </c>
      <c r="AL707" s="32">
        <v>876.2</v>
      </c>
      <c r="AM707" s="32">
        <f t="shared" si="177"/>
        <v>1766.4839999999999</v>
      </c>
      <c r="AN707" s="32">
        <f t="shared" si="178"/>
        <v>2944.14</v>
      </c>
      <c r="AO707" s="32">
        <f t="shared" si="179"/>
        <v>8832.42</v>
      </c>
      <c r="AP707" s="32">
        <f t="shared" si="180"/>
        <v>5299.4519999999993</v>
      </c>
      <c r="AQ707" s="32">
        <v>3580.6</v>
      </c>
      <c r="AR707" s="32">
        <f>(M707+W707+X707)/30*20</f>
        <v>11776.56</v>
      </c>
      <c r="AS707" s="74"/>
      <c r="AT707" s="32"/>
      <c r="AU707" s="32"/>
      <c r="AV707" s="32"/>
      <c r="AW707" s="32"/>
      <c r="AX707" s="32"/>
      <c r="AY707" s="76">
        <f t="shared" si="181"/>
        <v>389268.14159999997</v>
      </c>
      <c r="AZ707" s="78"/>
      <c r="BA707" s="7"/>
      <c r="BB707" s="7"/>
    </row>
    <row r="708" spans="1:54" s="59" customFormat="1" x14ac:dyDescent="0.2">
      <c r="A708" s="24">
        <f t="shared" si="183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72">
        <v>40770</v>
      </c>
      <c r="G708" s="24"/>
      <c r="H708" s="71">
        <v>39</v>
      </c>
      <c r="I708" s="24" t="s">
        <v>102</v>
      </c>
      <c r="J708" s="70" t="s">
        <v>103</v>
      </c>
      <c r="K708" s="73" t="s">
        <v>70</v>
      </c>
      <c r="L708" s="70" t="s">
        <v>127</v>
      </c>
      <c r="M708" s="74">
        <v>14291.7</v>
      </c>
      <c r="N708" s="32"/>
      <c r="O708" s="32">
        <f t="shared" si="184"/>
        <v>14291.7</v>
      </c>
      <c r="P708" s="74">
        <v>1064.7</v>
      </c>
      <c r="Q708" s="32"/>
      <c r="R708" s="32"/>
      <c r="S708" s="33">
        <f t="shared" si="169"/>
        <v>2501.0475000000001</v>
      </c>
      <c r="T708" s="32">
        <f t="shared" si="170"/>
        <v>428.75100000000003</v>
      </c>
      <c r="U708" s="75">
        <f t="shared" si="171"/>
        <v>994.70280000000002</v>
      </c>
      <c r="V708" s="32">
        <f t="shared" si="172"/>
        <v>285.834</v>
      </c>
      <c r="W708" s="74">
        <v>2286.6799999999998</v>
      </c>
      <c r="X708" s="74">
        <v>514.79999999999995</v>
      </c>
      <c r="Y708" s="74">
        <v>74.099999999999994</v>
      </c>
      <c r="Z708" s="74">
        <v>878.68</v>
      </c>
      <c r="AA708" s="74">
        <v>0</v>
      </c>
      <c r="AB708" s="74">
        <v>0</v>
      </c>
      <c r="AC708" s="74">
        <v>0</v>
      </c>
      <c r="AD708" s="74">
        <v>0</v>
      </c>
      <c r="AE708" s="32">
        <v>0</v>
      </c>
      <c r="AF708" s="32">
        <f t="shared" si="173"/>
        <v>242.95890000000003</v>
      </c>
      <c r="AG708" s="32">
        <f t="shared" si="182"/>
        <v>6288.348</v>
      </c>
      <c r="AH708" s="32">
        <f t="shared" si="174"/>
        <v>13674.543999999998</v>
      </c>
      <c r="AI708" s="32">
        <f t="shared" si="175"/>
        <v>28488.633333333331</v>
      </c>
      <c r="AJ708" s="32">
        <v>7145.85</v>
      </c>
      <c r="AK708" s="32">
        <f t="shared" si="176"/>
        <v>7145.85</v>
      </c>
      <c r="AL708" s="32">
        <v>876.2</v>
      </c>
      <c r="AM708" s="32">
        <f t="shared" si="177"/>
        <v>1709.3179999999998</v>
      </c>
      <c r="AN708" s="32">
        <f t="shared" si="178"/>
        <v>2848.8633333333332</v>
      </c>
      <c r="AO708" s="32">
        <f t="shared" si="179"/>
        <v>8546.59</v>
      </c>
      <c r="AP708" s="32">
        <f t="shared" si="180"/>
        <v>5127.9539999999997</v>
      </c>
      <c r="AQ708" s="32">
        <v>3580.6</v>
      </c>
      <c r="AR708" s="32"/>
      <c r="AS708" s="74"/>
      <c r="AT708" s="32"/>
      <c r="AU708" s="32"/>
      <c r="AV708" s="32"/>
      <c r="AW708" s="32"/>
      <c r="AX708" s="32"/>
      <c r="AY708" s="76">
        <f t="shared" si="181"/>
        <v>368200.20106666663</v>
      </c>
      <c r="AZ708" s="78"/>
      <c r="BA708" s="7"/>
      <c r="BB708" s="7"/>
    </row>
    <row r="709" spans="1:54" s="59" customFormat="1" x14ac:dyDescent="0.2">
      <c r="A709" s="24">
        <f t="shared" si="183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72">
        <v>41869</v>
      </c>
      <c r="G709" s="24"/>
      <c r="H709" s="71">
        <v>20</v>
      </c>
      <c r="I709" s="24" t="s">
        <v>102</v>
      </c>
      <c r="J709" s="70" t="s">
        <v>103</v>
      </c>
      <c r="K709" s="73" t="s">
        <v>70</v>
      </c>
      <c r="L709" s="70" t="s">
        <v>127</v>
      </c>
      <c r="M709" s="74">
        <v>7329</v>
      </c>
      <c r="N709" s="32"/>
      <c r="O709" s="32">
        <f t="shared" si="184"/>
        <v>7329</v>
      </c>
      <c r="P709" s="74">
        <v>546</v>
      </c>
      <c r="Q709" s="32"/>
      <c r="R709" s="32"/>
      <c r="S709" s="33">
        <f t="shared" si="169"/>
        <v>1282.5749999999998</v>
      </c>
      <c r="T709" s="32">
        <f t="shared" si="170"/>
        <v>219.87</v>
      </c>
      <c r="U709" s="75">
        <f t="shared" si="171"/>
        <v>483.71399999999994</v>
      </c>
      <c r="V709" s="32">
        <f t="shared" si="172"/>
        <v>146.58000000000001</v>
      </c>
      <c r="W709" s="74">
        <v>732.9</v>
      </c>
      <c r="X709" s="74">
        <v>264</v>
      </c>
      <c r="Y709" s="74">
        <v>38</v>
      </c>
      <c r="Z709" s="74">
        <v>450.6</v>
      </c>
      <c r="AA709" s="74">
        <v>0</v>
      </c>
      <c r="AB709" s="74">
        <v>0</v>
      </c>
      <c r="AC709" s="74">
        <v>0</v>
      </c>
      <c r="AD709" s="74">
        <v>0</v>
      </c>
      <c r="AE709" s="32">
        <v>0</v>
      </c>
      <c r="AF709" s="32">
        <f t="shared" si="173"/>
        <v>124.593</v>
      </c>
      <c r="AG709" s="32">
        <f t="shared" si="182"/>
        <v>3224.76</v>
      </c>
      <c r="AH709" s="32">
        <f t="shared" si="174"/>
        <v>6660.7199999999993</v>
      </c>
      <c r="AI709" s="32">
        <f t="shared" si="175"/>
        <v>13876.499999999998</v>
      </c>
      <c r="AJ709" s="32">
        <v>3664.5</v>
      </c>
      <c r="AK709" s="32">
        <f t="shared" si="176"/>
        <v>3664.5</v>
      </c>
      <c r="AL709" s="32">
        <v>876.2</v>
      </c>
      <c r="AM709" s="32">
        <f t="shared" si="177"/>
        <v>832.58999999999992</v>
      </c>
      <c r="AN709" s="32">
        <f t="shared" si="178"/>
        <v>1387.6499999999999</v>
      </c>
      <c r="AO709" s="32">
        <f t="shared" si="179"/>
        <v>4162.95</v>
      </c>
      <c r="AP709" s="32">
        <f t="shared" si="180"/>
        <v>2497.7699999999995</v>
      </c>
      <c r="AQ709" s="32">
        <v>3580.6</v>
      </c>
      <c r="AR709" s="32"/>
      <c r="AS709" s="74"/>
      <c r="AT709" s="32"/>
      <c r="AU709" s="32"/>
      <c r="AV709" s="32"/>
      <c r="AW709" s="32"/>
      <c r="AX709" s="32"/>
      <c r="AY709" s="76">
        <f t="shared" si="181"/>
        <v>183842.72400000002</v>
      </c>
      <c r="AZ709" s="78"/>
      <c r="BA709" s="7"/>
      <c r="BB709" s="7"/>
    </row>
    <row r="710" spans="1:54" s="59" customFormat="1" x14ac:dyDescent="0.2">
      <c r="A710" s="24">
        <f t="shared" si="183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72">
        <v>41869</v>
      </c>
      <c r="G710" s="24"/>
      <c r="H710" s="71">
        <v>32</v>
      </c>
      <c r="I710" s="24" t="s">
        <v>102</v>
      </c>
      <c r="J710" s="70" t="s">
        <v>103</v>
      </c>
      <c r="K710" s="73" t="s">
        <v>70</v>
      </c>
      <c r="L710" s="70" t="s">
        <v>127</v>
      </c>
      <c r="M710" s="74">
        <v>11726.4</v>
      </c>
      <c r="N710" s="32"/>
      <c r="O710" s="32">
        <f t="shared" si="184"/>
        <v>11726.4</v>
      </c>
      <c r="P710" s="74">
        <v>873.6</v>
      </c>
      <c r="Q710" s="32"/>
      <c r="R710" s="32"/>
      <c r="S710" s="33">
        <f t="shared" si="169"/>
        <v>2052.12</v>
      </c>
      <c r="T710" s="32">
        <f t="shared" si="170"/>
        <v>351.79199999999997</v>
      </c>
      <c r="U710" s="75">
        <f t="shared" si="171"/>
        <v>773.94239999999991</v>
      </c>
      <c r="V710" s="32">
        <f t="shared" si="172"/>
        <v>234.52799999999999</v>
      </c>
      <c r="W710" s="74">
        <v>1172.6400000000001</v>
      </c>
      <c r="X710" s="74">
        <v>422.4</v>
      </c>
      <c r="Y710" s="74">
        <v>60.8</v>
      </c>
      <c r="Z710" s="74">
        <v>720.96</v>
      </c>
      <c r="AA710" s="74">
        <v>0</v>
      </c>
      <c r="AB710" s="74">
        <v>0</v>
      </c>
      <c r="AC710" s="74">
        <v>0</v>
      </c>
      <c r="AD710" s="74">
        <v>0</v>
      </c>
      <c r="AE710" s="32">
        <v>0</v>
      </c>
      <c r="AF710" s="32">
        <f t="shared" si="173"/>
        <v>199.34880000000001</v>
      </c>
      <c r="AG710" s="32">
        <f t="shared" si="182"/>
        <v>5159.616</v>
      </c>
      <c r="AH710" s="32">
        <f t="shared" si="174"/>
        <v>10657.151999999998</v>
      </c>
      <c r="AI710" s="32">
        <f t="shared" si="175"/>
        <v>22202.399999999998</v>
      </c>
      <c r="AJ710" s="32">
        <v>5863.2</v>
      </c>
      <c r="AK710" s="32">
        <f t="shared" si="176"/>
        <v>5863.2</v>
      </c>
      <c r="AL710" s="32">
        <v>876.2</v>
      </c>
      <c r="AM710" s="32">
        <f t="shared" si="177"/>
        <v>1332.1439999999998</v>
      </c>
      <c r="AN710" s="32">
        <f t="shared" si="178"/>
        <v>2220.2399999999998</v>
      </c>
      <c r="AO710" s="32">
        <f t="shared" si="179"/>
        <v>6660.7199999999993</v>
      </c>
      <c r="AP710" s="32">
        <f t="shared" si="180"/>
        <v>3996.4319999999993</v>
      </c>
      <c r="AQ710" s="32">
        <v>3580.6</v>
      </c>
      <c r="AR710" s="32"/>
      <c r="AS710" s="74"/>
      <c r="AT710" s="32"/>
      <c r="AU710" s="32"/>
      <c r="AV710" s="32"/>
      <c r="AW710" s="32"/>
      <c r="AX710" s="32"/>
      <c r="AY710" s="76">
        <f t="shared" si="181"/>
        <v>291474.27839999995</v>
      </c>
      <c r="AZ710" s="78"/>
      <c r="BA710" s="7"/>
      <c r="BB710" s="7"/>
    </row>
    <row r="711" spans="1:54" s="59" customFormat="1" x14ac:dyDescent="0.2">
      <c r="A711" s="24">
        <f t="shared" si="183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72">
        <v>42961</v>
      </c>
      <c r="G711" s="24"/>
      <c r="H711" s="71">
        <v>28</v>
      </c>
      <c r="I711" s="24" t="s">
        <v>102</v>
      </c>
      <c r="J711" s="70" t="s">
        <v>103</v>
      </c>
      <c r="K711" s="73" t="s">
        <v>70</v>
      </c>
      <c r="L711" s="70" t="s">
        <v>127</v>
      </c>
      <c r="M711" s="74">
        <v>10260.6</v>
      </c>
      <c r="N711" s="32"/>
      <c r="O711" s="32">
        <f t="shared" si="184"/>
        <v>10260.6</v>
      </c>
      <c r="P711" s="74">
        <v>764.4</v>
      </c>
      <c r="Q711" s="32"/>
      <c r="R711" s="32"/>
      <c r="S711" s="33">
        <f t="shared" ref="S711:S774" si="185">(M711*17.5%)</f>
        <v>1795.605</v>
      </c>
      <c r="T711" s="32">
        <f t="shared" ref="T711:T774" si="186">M711*3%</f>
        <v>307.81799999999998</v>
      </c>
      <c r="U711" s="75">
        <f t="shared" ref="U711:U774" si="187">(M711+W711)*6%</f>
        <v>615.63599999999997</v>
      </c>
      <c r="V711" s="32">
        <f t="shared" ref="V711:V774" si="188">M711*2%</f>
        <v>205.21200000000002</v>
      </c>
      <c r="W711" s="74">
        <v>0</v>
      </c>
      <c r="X711" s="74">
        <v>369.6</v>
      </c>
      <c r="Y711" s="74">
        <v>53.2</v>
      </c>
      <c r="Z711" s="74">
        <v>630.84</v>
      </c>
      <c r="AA711" s="74">
        <v>0</v>
      </c>
      <c r="AB711" s="74">
        <v>0</v>
      </c>
      <c r="AC711" s="74">
        <v>0</v>
      </c>
      <c r="AD711" s="74">
        <v>1652</v>
      </c>
      <c r="AE711" s="32">
        <v>0</v>
      </c>
      <c r="AF711" s="32">
        <f t="shared" ref="AF711:AF774" si="189">M711*1.7%</f>
        <v>174.43020000000001</v>
      </c>
      <c r="AG711" s="32">
        <f t="shared" si="182"/>
        <v>4514.6640000000007</v>
      </c>
      <c r="AH711" s="32">
        <f t="shared" ref="AH711:AH774" si="190">(M711+W711+X711)/30*24</f>
        <v>8504.16</v>
      </c>
      <c r="AI711" s="32">
        <f t="shared" ref="AI711:AI774" si="191">(M711+W711+X711)/30*50</f>
        <v>17717</v>
      </c>
      <c r="AJ711" s="32">
        <v>5130.3</v>
      </c>
      <c r="AK711" s="32">
        <f t="shared" ref="AK711:AK774" si="192">(M711/30)*15</f>
        <v>5130.3</v>
      </c>
      <c r="AL711" s="32">
        <v>876.2</v>
      </c>
      <c r="AM711" s="32">
        <f t="shared" ref="AM711:AM774" si="193">(M711+W711+X711)/30*3</f>
        <v>1063.02</v>
      </c>
      <c r="AN711" s="32">
        <f t="shared" ref="AN711:AN774" si="194">(M711+W711+X711)/30*5</f>
        <v>1771.7000000000003</v>
      </c>
      <c r="AO711" s="32">
        <f t="shared" ref="AO711:AO774" si="195">(M711+W711+X711)/30*15</f>
        <v>5315.1</v>
      </c>
      <c r="AP711" s="32">
        <f t="shared" ref="AP711:AP774" si="196">(M711+W711+X711)/30*9</f>
        <v>3189.0600000000004</v>
      </c>
      <c r="AQ711" s="32">
        <v>3580.6</v>
      </c>
      <c r="AR711" s="32"/>
      <c r="AS711" s="74"/>
      <c r="AT711" s="32"/>
      <c r="AU711" s="32"/>
      <c r="AV711" s="32"/>
      <c r="AW711" s="32"/>
      <c r="AX711" s="32"/>
      <c r="AY711" s="76">
        <f t="shared" si="181"/>
        <v>258744.19839999999</v>
      </c>
      <c r="AZ711" s="78"/>
      <c r="BA711" s="7"/>
      <c r="BB711" s="7"/>
    </row>
    <row r="712" spans="1:54" s="59" customFormat="1" x14ac:dyDescent="0.2">
      <c r="A712" s="24">
        <f t="shared" si="183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72">
        <v>39853</v>
      </c>
      <c r="G712" s="24"/>
      <c r="H712" s="71">
        <v>40</v>
      </c>
      <c r="I712" s="24" t="s">
        <v>102</v>
      </c>
      <c r="J712" s="70" t="s">
        <v>103</v>
      </c>
      <c r="K712" s="73" t="s">
        <v>70</v>
      </c>
      <c r="L712" s="70" t="s">
        <v>128</v>
      </c>
      <c r="M712" s="74">
        <v>14658</v>
      </c>
      <c r="N712" s="32"/>
      <c r="O712" s="32">
        <f t="shared" si="184"/>
        <v>14658</v>
      </c>
      <c r="P712" s="74">
        <v>1092</v>
      </c>
      <c r="Q712" s="32"/>
      <c r="R712" s="32"/>
      <c r="S712" s="33">
        <f t="shared" si="185"/>
        <v>2565.1499999999996</v>
      </c>
      <c r="T712" s="32">
        <f t="shared" si="186"/>
        <v>439.74</v>
      </c>
      <c r="U712" s="75">
        <f t="shared" si="187"/>
        <v>1055.376</v>
      </c>
      <c r="V712" s="32">
        <f t="shared" si="188"/>
        <v>293.16000000000003</v>
      </c>
      <c r="W712" s="74">
        <v>2931.6</v>
      </c>
      <c r="X712" s="74">
        <v>528</v>
      </c>
      <c r="Y712" s="74">
        <v>76</v>
      </c>
      <c r="Z712" s="74">
        <v>901.2</v>
      </c>
      <c r="AA712" s="74">
        <v>0</v>
      </c>
      <c r="AB712" s="74">
        <v>0</v>
      </c>
      <c r="AC712" s="74">
        <v>0</v>
      </c>
      <c r="AD712" s="74">
        <v>0</v>
      </c>
      <c r="AE712" s="32">
        <v>0</v>
      </c>
      <c r="AF712" s="32">
        <f t="shared" si="189"/>
        <v>249.18600000000001</v>
      </c>
      <c r="AG712" s="32">
        <f t="shared" si="182"/>
        <v>6449.52</v>
      </c>
      <c r="AH712" s="32">
        <f t="shared" si="190"/>
        <v>14494.079999999998</v>
      </c>
      <c r="AI712" s="32">
        <f t="shared" si="191"/>
        <v>30195.999999999996</v>
      </c>
      <c r="AJ712" s="32">
        <v>7329</v>
      </c>
      <c r="AK712" s="32">
        <f t="shared" si="192"/>
        <v>7329</v>
      </c>
      <c r="AL712" s="32">
        <v>876.2</v>
      </c>
      <c r="AM712" s="32">
        <f t="shared" si="193"/>
        <v>1811.7599999999998</v>
      </c>
      <c r="AN712" s="32">
        <f t="shared" si="194"/>
        <v>3019.6</v>
      </c>
      <c r="AO712" s="32">
        <f t="shared" si="195"/>
        <v>9058.7999999999993</v>
      </c>
      <c r="AP712" s="32">
        <f t="shared" si="196"/>
        <v>5435.28</v>
      </c>
      <c r="AQ712" s="32">
        <v>6139.45</v>
      </c>
      <c r="AR712" s="32">
        <f>(M712+W712+X712)/30*20</f>
        <v>12078.4</v>
      </c>
      <c r="AS712" s="74"/>
      <c r="AT712" s="32"/>
      <c r="AU712" s="32"/>
      <c r="AV712" s="32"/>
      <c r="AW712" s="32"/>
      <c r="AX712" s="32"/>
      <c r="AY712" s="76">
        <f t="shared" ref="AY712:AY775" si="197">(O712+P712+Q712+R712+S712+T712+U712+V712+W712+X712+Y712+Z712+AA712+AB712+AC712+AD712+AE712+AF712)*12+(AG712+AH712+AI712+AJ712+AK712+AL712+AM712+AN712+AO712+AP712+AQ712+AR712+AS712+AT712+AU712+AV712+AW712+AX712)</f>
        <v>401690.03399999999</v>
      </c>
      <c r="AZ712" s="78"/>
      <c r="BA712" s="7"/>
      <c r="BB712" s="7"/>
    </row>
    <row r="713" spans="1:54" s="59" customFormat="1" x14ac:dyDescent="0.2">
      <c r="A713" s="24">
        <f t="shared" si="183"/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72">
        <v>40770</v>
      </c>
      <c r="G713" s="24"/>
      <c r="H713" s="71">
        <v>16</v>
      </c>
      <c r="I713" s="24" t="s">
        <v>102</v>
      </c>
      <c r="J713" s="70" t="s">
        <v>103</v>
      </c>
      <c r="K713" s="73" t="s">
        <v>70</v>
      </c>
      <c r="L713" s="70" t="s">
        <v>128</v>
      </c>
      <c r="M713" s="74">
        <v>5863.2</v>
      </c>
      <c r="N713" s="32"/>
      <c r="O713" s="32">
        <f t="shared" si="184"/>
        <v>5863.2</v>
      </c>
      <c r="P713" s="74">
        <v>436.8</v>
      </c>
      <c r="Q713" s="32"/>
      <c r="R713" s="32"/>
      <c r="S713" s="33">
        <f t="shared" si="185"/>
        <v>1026.06</v>
      </c>
      <c r="T713" s="32">
        <f t="shared" si="186"/>
        <v>175.89599999999999</v>
      </c>
      <c r="U713" s="75">
        <f t="shared" si="187"/>
        <v>408.07919999999996</v>
      </c>
      <c r="V713" s="32">
        <f t="shared" si="188"/>
        <v>117.264</v>
      </c>
      <c r="W713" s="74">
        <v>938.12</v>
      </c>
      <c r="X713" s="74">
        <v>211.2</v>
      </c>
      <c r="Y713" s="74">
        <v>30.4</v>
      </c>
      <c r="Z713" s="74">
        <v>360.48</v>
      </c>
      <c r="AA713" s="74">
        <v>0</v>
      </c>
      <c r="AB713" s="74">
        <v>0</v>
      </c>
      <c r="AC713" s="74">
        <v>0</v>
      </c>
      <c r="AD713" s="74">
        <v>0</v>
      </c>
      <c r="AE713" s="32">
        <v>0</v>
      </c>
      <c r="AF713" s="32">
        <f t="shared" si="189"/>
        <v>99.674400000000006</v>
      </c>
      <c r="AG713" s="32">
        <f t="shared" ref="AG713:AG776" si="198">(M713*4%)*11</f>
        <v>2579.808</v>
      </c>
      <c r="AH713" s="32">
        <f t="shared" si="190"/>
        <v>5610.0159999999996</v>
      </c>
      <c r="AI713" s="32">
        <f t="shared" si="191"/>
        <v>11687.533333333333</v>
      </c>
      <c r="AJ713" s="32">
        <v>2931.6</v>
      </c>
      <c r="AK713" s="32">
        <f t="shared" si="192"/>
        <v>2931.6</v>
      </c>
      <c r="AL713" s="32">
        <v>876.2</v>
      </c>
      <c r="AM713" s="32">
        <f t="shared" si="193"/>
        <v>701.25199999999995</v>
      </c>
      <c r="AN713" s="32">
        <f t="shared" si="194"/>
        <v>1168.7533333333333</v>
      </c>
      <c r="AO713" s="32">
        <f t="shared" si="195"/>
        <v>3506.2599999999998</v>
      </c>
      <c r="AP713" s="32">
        <f t="shared" si="196"/>
        <v>2103.7559999999999</v>
      </c>
      <c r="AQ713" s="32">
        <v>2614.85</v>
      </c>
      <c r="AR713" s="32"/>
      <c r="AS713" s="74"/>
      <c r="AT713" s="32"/>
      <c r="AU713" s="32"/>
      <c r="AV713" s="32"/>
      <c r="AW713" s="32"/>
      <c r="AX713" s="32"/>
      <c r="AY713" s="76">
        <f t="shared" si="197"/>
        <v>152717.71186666665</v>
      </c>
      <c r="AZ713" s="78"/>
      <c r="BA713" s="7"/>
      <c r="BB713" s="7"/>
    </row>
    <row r="714" spans="1:54" s="59" customFormat="1" x14ac:dyDescent="0.2">
      <c r="A714" s="24">
        <f t="shared" ref="A714:A777" si="199">A713+1</f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72">
        <v>40777</v>
      </c>
      <c r="G714" s="24"/>
      <c r="H714" s="71">
        <v>40</v>
      </c>
      <c r="I714" s="24" t="s">
        <v>102</v>
      </c>
      <c r="J714" s="70" t="s">
        <v>103</v>
      </c>
      <c r="K714" s="73" t="s">
        <v>70</v>
      </c>
      <c r="L714" s="70" t="s">
        <v>128</v>
      </c>
      <c r="M714" s="74">
        <v>14658</v>
      </c>
      <c r="N714" s="32"/>
      <c r="O714" s="32">
        <f t="shared" si="184"/>
        <v>14658</v>
      </c>
      <c r="P714" s="74">
        <v>1092</v>
      </c>
      <c r="Q714" s="32"/>
      <c r="R714" s="32"/>
      <c r="S714" s="33">
        <f t="shared" si="185"/>
        <v>2565.1499999999996</v>
      </c>
      <c r="T714" s="32">
        <f t="shared" si="186"/>
        <v>439.74</v>
      </c>
      <c r="U714" s="75">
        <f t="shared" si="187"/>
        <v>1020.1967999999999</v>
      </c>
      <c r="V714" s="32">
        <f t="shared" si="188"/>
        <v>293.16000000000003</v>
      </c>
      <c r="W714" s="74">
        <v>2345.2800000000002</v>
      </c>
      <c r="X714" s="74">
        <v>528</v>
      </c>
      <c r="Y714" s="74">
        <v>76</v>
      </c>
      <c r="Z714" s="74">
        <v>901.2</v>
      </c>
      <c r="AA714" s="74">
        <v>0</v>
      </c>
      <c r="AB714" s="74">
        <v>0</v>
      </c>
      <c r="AC714" s="74">
        <v>0</v>
      </c>
      <c r="AD714" s="74">
        <v>0</v>
      </c>
      <c r="AE714" s="32">
        <v>0</v>
      </c>
      <c r="AF714" s="32">
        <f t="shared" si="189"/>
        <v>249.18600000000001</v>
      </c>
      <c r="AG714" s="32">
        <f t="shared" si="198"/>
        <v>6449.52</v>
      </c>
      <c r="AH714" s="32">
        <f t="shared" si="190"/>
        <v>14025.023999999999</v>
      </c>
      <c r="AI714" s="32">
        <f t="shared" si="191"/>
        <v>29218.799999999999</v>
      </c>
      <c r="AJ714" s="32">
        <v>7329</v>
      </c>
      <c r="AK714" s="32">
        <f t="shared" si="192"/>
        <v>7329</v>
      </c>
      <c r="AL714" s="32">
        <v>876.2</v>
      </c>
      <c r="AM714" s="32">
        <f t="shared" si="193"/>
        <v>1753.1279999999999</v>
      </c>
      <c r="AN714" s="32">
        <f t="shared" si="194"/>
        <v>2921.88</v>
      </c>
      <c r="AO714" s="32">
        <f t="shared" si="195"/>
        <v>8765.64</v>
      </c>
      <c r="AP714" s="32">
        <f t="shared" si="196"/>
        <v>5259.384</v>
      </c>
      <c r="AQ714" s="32">
        <v>6139.45</v>
      </c>
      <c r="AR714" s="32"/>
      <c r="AS714" s="74"/>
      <c r="AT714" s="32"/>
      <c r="AU714" s="32"/>
      <c r="AV714" s="32"/>
      <c r="AW714" s="32"/>
      <c r="AX714" s="32"/>
      <c r="AY714" s="76">
        <f t="shared" si="197"/>
        <v>380081.97960000008</v>
      </c>
      <c r="AZ714" s="78"/>
      <c r="BA714" s="7"/>
      <c r="BB714" s="7"/>
    </row>
    <row r="715" spans="1:54" s="59" customFormat="1" x14ac:dyDescent="0.2">
      <c r="A715" s="24">
        <f t="shared" si="199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72">
        <v>40770</v>
      </c>
      <c r="G715" s="24"/>
      <c r="H715" s="71">
        <v>40</v>
      </c>
      <c r="I715" s="24" t="s">
        <v>102</v>
      </c>
      <c r="J715" s="70" t="s">
        <v>103</v>
      </c>
      <c r="K715" s="73" t="s">
        <v>70</v>
      </c>
      <c r="L715" s="70" t="s">
        <v>128</v>
      </c>
      <c r="M715" s="74">
        <v>14658</v>
      </c>
      <c r="N715" s="32"/>
      <c r="O715" s="32">
        <f t="shared" si="184"/>
        <v>14658</v>
      </c>
      <c r="P715" s="74">
        <v>1092</v>
      </c>
      <c r="Q715" s="32"/>
      <c r="R715" s="32"/>
      <c r="S715" s="33">
        <f t="shared" si="185"/>
        <v>2565.1499999999996</v>
      </c>
      <c r="T715" s="32">
        <f t="shared" si="186"/>
        <v>439.74</v>
      </c>
      <c r="U715" s="75">
        <f t="shared" si="187"/>
        <v>1020.1967999999999</v>
      </c>
      <c r="V715" s="32">
        <f t="shared" si="188"/>
        <v>293.16000000000003</v>
      </c>
      <c r="W715" s="74">
        <v>2345.2800000000002</v>
      </c>
      <c r="X715" s="74">
        <v>528</v>
      </c>
      <c r="Y715" s="74">
        <v>76</v>
      </c>
      <c r="Z715" s="74">
        <v>901.2</v>
      </c>
      <c r="AA715" s="74">
        <v>0</v>
      </c>
      <c r="AB715" s="74">
        <v>0</v>
      </c>
      <c r="AC715" s="74">
        <v>0</v>
      </c>
      <c r="AD715" s="74">
        <v>0</v>
      </c>
      <c r="AE715" s="32">
        <v>0</v>
      </c>
      <c r="AF715" s="32">
        <f t="shared" si="189"/>
        <v>249.18600000000001</v>
      </c>
      <c r="AG715" s="32">
        <f t="shared" si="198"/>
        <v>6449.52</v>
      </c>
      <c r="AH715" s="32">
        <f t="shared" si="190"/>
        <v>14025.023999999999</v>
      </c>
      <c r="AI715" s="32">
        <f t="shared" si="191"/>
        <v>29218.799999999999</v>
      </c>
      <c r="AJ715" s="32">
        <v>7329</v>
      </c>
      <c r="AK715" s="32">
        <f t="shared" si="192"/>
        <v>7329</v>
      </c>
      <c r="AL715" s="32">
        <v>876.2</v>
      </c>
      <c r="AM715" s="32">
        <f t="shared" si="193"/>
        <v>1753.1279999999999</v>
      </c>
      <c r="AN715" s="32">
        <f t="shared" si="194"/>
        <v>2921.88</v>
      </c>
      <c r="AO715" s="32">
        <f t="shared" si="195"/>
        <v>8765.64</v>
      </c>
      <c r="AP715" s="32">
        <f t="shared" si="196"/>
        <v>5259.384</v>
      </c>
      <c r="AQ715" s="32">
        <v>6139.45</v>
      </c>
      <c r="AR715" s="32"/>
      <c r="AS715" s="74"/>
      <c r="AT715" s="32"/>
      <c r="AU715" s="32"/>
      <c r="AV715" s="32"/>
      <c r="AW715" s="32"/>
      <c r="AX715" s="32"/>
      <c r="AY715" s="76">
        <f t="shared" si="197"/>
        <v>380081.97960000008</v>
      </c>
      <c r="AZ715" s="78"/>
      <c r="BA715" s="7"/>
      <c r="BB715" s="7"/>
    </row>
    <row r="716" spans="1:54" s="59" customFormat="1" x14ac:dyDescent="0.2">
      <c r="A716" s="24">
        <f t="shared" si="199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72">
        <v>40770</v>
      </c>
      <c r="G716" s="24"/>
      <c r="H716" s="71">
        <v>31</v>
      </c>
      <c r="I716" s="24" t="s">
        <v>102</v>
      </c>
      <c r="J716" s="70" t="s">
        <v>103</v>
      </c>
      <c r="K716" s="73" t="s">
        <v>70</v>
      </c>
      <c r="L716" s="70" t="s">
        <v>128</v>
      </c>
      <c r="M716" s="74">
        <v>11360.1</v>
      </c>
      <c r="N716" s="32"/>
      <c r="O716" s="32">
        <f t="shared" ref="O716:O779" si="200">M716+N716</f>
        <v>11360.1</v>
      </c>
      <c r="P716" s="74">
        <v>846.3</v>
      </c>
      <c r="Q716" s="32"/>
      <c r="R716" s="32"/>
      <c r="S716" s="33">
        <f t="shared" si="185"/>
        <v>1988.0174999999999</v>
      </c>
      <c r="T716" s="32">
        <f t="shared" si="186"/>
        <v>340.803</v>
      </c>
      <c r="U716" s="75">
        <f t="shared" si="187"/>
        <v>790.66320000000007</v>
      </c>
      <c r="V716" s="32">
        <f t="shared" si="188"/>
        <v>227.202</v>
      </c>
      <c r="W716" s="74">
        <v>1817.62</v>
      </c>
      <c r="X716" s="74">
        <v>409.2</v>
      </c>
      <c r="Y716" s="74">
        <v>58.9</v>
      </c>
      <c r="Z716" s="74">
        <v>698.44</v>
      </c>
      <c r="AA716" s="74">
        <v>0</v>
      </c>
      <c r="AB716" s="74">
        <v>0</v>
      </c>
      <c r="AC716" s="74">
        <v>0</v>
      </c>
      <c r="AD716" s="74">
        <v>0</v>
      </c>
      <c r="AE716" s="32">
        <v>0</v>
      </c>
      <c r="AF716" s="32">
        <f t="shared" si="189"/>
        <v>193.12170000000003</v>
      </c>
      <c r="AG716" s="32">
        <f t="shared" si="198"/>
        <v>4998.4439999999995</v>
      </c>
      <c r="AH716" s="32">
        <f t="shared" si="190"/>
        <v>10869.536000000002</v>
      </c>
      <c r="AI716" s="32">
        <f t="shared" si="191"/>
        <v>22644.866666666669</v>
      </c>
      <c r="AJ716" s="32">
        <v>5680.05</v>
      </c>
      <c r="AK716" s="32">
        <f t="shared" si="192"/>
        <v>5680.05</v>
      </c>
      <c r="AL716" s="32">
        <v>876.2</v>
      </c>
      <c r="AM716" s="32">
        <f t="shared" si="193"/>
        <v>1358.6920000000002</v>
      </c>
      <c r="AN716" s="32">
        <f t="shared" si="194"/>
        <v>2264.4866666666671</v>
      </c>
      <c r="AO716" s="32">
        <f t="shared" si="195"/>
        <v>6793.4600000000009</v>
      </c>
      <c r="AP716" s="32">
        <f t="shared" si="196"/>
        <v>4076.0760000000005</v>
      </c>
      <c r="AQ716" s="32">
        <v>3580.6</v>
      </c>
      <c r="AR716" s="32"/>
      <c r="AS716" s="74"/>
      <c r="AT716" s="32"/>
      <c r="AU716" s="32"/>
      <c r="AV716" s="32"/>
      <c r="AW716" s="32"/>
      <c r="AX716" s="32"/>
      <c r="AY716" s="76">
        <f t="shared" si="197"/>
        <v>293586.87013333332</v>
      </c>
      <c r="AZ716" s="78"/>
      <c r="BA716" s="7"/>
      <c r="BB716" s="7"/>
    </row>
    <row r="717" spans="1:54" s="59" customFormat="1" x14ac:dyDescent="0.2">
      <c r="A717" s="24">
        <f t="shared" si="199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72">
        <v>40770</v>
      </c>
      <c r="G717" s="24"/>
      <c r="H717" s="71">
        <v>40</v>
      </c>
      <c r="I717" s="24" t="s">
        <v>102</v>
      </c>
      <c r="J717" s="70" t="s">
        <v>103</v>
      </c>
      <c r="K717" s="73" t="s">
        <v>70</v>
      </c>
      <c r="L717" s="70" t="s">
        <v>128</v>
      </c>
      <c r="M717" s="74">
        <v>14658</v>
      </c>
      <c r="N717" s="32"/>
      <c r="O717" s="32">
        <f t="shared" si="200"/>
        <v>14658</v>
      </c>
      <c r="P717" s="74">
        <v>1092</v>
      </c>
      <c r="Q717" s="32"/>
      <c r="R717" s="32"/>
      <c r="S717" s="33">
        <f t="shared" si="185"/>
        <v>2565.1499999999996</v>
      </c>
      <c r="T717" s="32">
        <f t="shared" si="186"/>
        <v>439.74</v>
      </c>
      <c r="U717" s="75">
        <f t="shared" si="187"/>
        <v>1020.1967999999999</v>
      </c>
      <c r="V717" s="32">
        <f t="shared" si="188"/>
        <v>293.16000000000003</v>
      </c>
      <c r="W717" s="74">
        <v>2345.2800000000002</v>
      </c>
      <c r="X717" s="74">
        <v>528</v>
      </c>
      <c r="Y717" s="74">
        <v>76</v>
      </c>
      <c r="Z717" s="74">
        <v>901.2</v>
      </c>
      <c r="AA717" s="74">
        <v>0</v>
      </c>
      <c r="AB717" s="74">
        <v>0</v>
      </c>
      <c r="AC717" s="74">
        <v>0</v>
      </c>
      <c r="AD717" s="74">
        <v>0</v>
      </c>
      <c r="AE717" s="32">
        <v>0</v>
      </c>
      <c r="AF717" s="32">
        <f t="shared" si="189"/>
        <v>249.18600000000001</v>
      </c>
      <c r="AG717" s="32">
        <f t="shared" si="198"/>
        <v>6449.52</v>
      </c>
      <c r="AH717" s="32">
        <f t="shared" si="190"/>
        <v>14025.023999999999</v>
      </c>
      <c r="AI717" s="32">
        <f t="shared" si="191"/>
        <v>29218.799999999999</v>
      </c>
      <c r="AJ717" s="32">
        <v>7329</v>
      </c>
      <c r="AK717" s="32">
        <f t="shared" si="192"/>
        <v>7329</v>
      </c>
      <c r="AL717" s="32">
        <v>876.2</v>
      </c>
      <c r="AM717" s="32">
        <f t="shared" si="193"/>
        <v>1753.1279999999999</v>
      </c>
      <c r="AN717" s="32">
        <f t="shared" si="194"/>
        <v>2921.88</v>
      </c>
      <c r="AO717" s="32">
        <f t="shared" si="195"/>
        <v>8765.64</v>
      </c>
      <c r="AP717" s="32">
        <f t="shared" si="196"/>
        <v>5259.384</v>
      </c>
      <c r="AQ717" s="32">
        <v>6139.45</v>
      </c>
      <c r="AR717" s="32"/>
      <c r="AS717" s="74"/>
      <c r="AT717" s="32"/>
      <c r="AU717" s="32"/>
      <c r="AV717" s="32"/>
      <c r="AW717" s="32"/>
      <c r="AX717" s="32"/>
      <c r="AY717" s="76">
        <f t="shared" si="197"/>
        <v>380081.97960000008</v>
      </c>
      <c r="AZ717" s="78"/>
      <c r="BA717" s="7"/>
      <c r="BB717" s="7"/>
    </row>
    <row r="718" spans="1:54" s="59" customFormat="1" x14ac:dyDescent="0.2">
      <c r="A718" s="24">
        <f t="shared" si="199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72">
        <v>40770</v>
      </c>
      <c r="G718" s="24"/>
      <c r="H718" s="71">
        <v>30</v>
      </c>
      <c r="I718" s="24" t="s">
        <v>102</v>
      </c>
      <c r="J718" s="70" t="s">
        <v>103</v>
      </c>
      <c r="K718" s="73" t="s">
        <v>70</v>
      </c>
      <c r="L718" s="70" t="s">
        <v>128</v>
      </c>
      <c r="M718" s="74">
        <v>10993.5</v>
      </c>
      <c r="N718" s="32"/>
      <c r="O718" s="32">
        <f t="shared" si="200"/>
        <v>10993.5</v>
      </c>
      <c r="P718" s="74">
        <v>819</v>
      </c>
      <c r="Q718" s="32"/>
      <c r="R718" s="32"/>
      <c r="S718" s="33">
        <f t="shared" si="185"/>
        <v>1923.8625</v>
      </c>
      <c r="T718" s="32">
        <f t="shared" si="186"/>
        <v>329.80500000000001</v>
      </c>
      <c r="U718" s="75">
        <f t="shared" si="187"/>
        <v>765.1475999999999</v>
      </c>
      <c r="V718" s="32">
        <f t="shared" si="188"/>
        <v>219.87</v>
      </c>
      <c r="W718" s="74">
        <v>1758.96</v>
      </c>
      <c r="X718" s="74">
        <v>396</v>
      </c>
      <c r="Y718" s="74">
        <v>57</v>
      </c>
      <c r="Z718" s="74">
        <v>675.9</v>
      </c>
      <c r="AA718" s="74">
        <v>0</v>
      </c>
      <c r="AB718" s="74">
        <v>0</v>
      </c>
      <c r="AC718" s="74">
        <v>0</v>
      </c>
      <c r="AD718" s="74">
        <v>0</v>
      </c>
      <c r="AE718" s="32">
        <v>0</v>
      </c>
      <c r="AF718" s="32">
        <f t="shared" si="189"/>
        <v>186.88950000000003</v>
      </c>
      <c r="AG718" s="32">
        <f t="shared" si="198"/>
        <v>4837.1400000000003</v>
      </c>
      <c r="AH718" s="32">
        <f t="shared" si="190"/>
        <v>10518.768</v>
      </c>
      <c r="AI718" s="32">
        <f t="shared" si="191"/>
        <v>21914.1</v>
      </c>
      <c r="AJ718" s="32">
        <v>5496.75</v>
      </c>
      <c r="AK718" s="32">
        <f t="shared" si="192"/>
        <v>5496.75</v>
      </c>
      <c r="AL718" s="32">
        <v>876.2</v>
      </c>
      <c r="AM718" s="32">
        <f t="shared" si="193"/>
        <v>1314.846</v>
      </c>
      <c r="AN718" s="32">
        <f t="shared" si="194"/>
        <v>2191.41</v>
      </c>
      <c r="AO718" s="32">
        <f t="shared" si="195"/>
        <v>6574.23</v>
      </c>
      <c r="AP718" s="32">
        <f t="shared" si="196"/>
        <v>3944.538</v>
      </c>
      <c r="AQ718" s="32">
        <v>3580.6</v>
      </c>
      <c r="AR718" s="32"/>
      <c r="AS718" s="74"/>
      <c r="AT718" s="32"/>
      <c r="AU718" s="32"/>
      <c r="AV718" s="32"/>
      <c r="AW718" s="32"/>
      <c r="AX718" s="32"/>
      <c r="AY718" s="76">
        <f t="shared" si="197"/>
        <v>284256.54720000003</v>
      </c>
      <c r="AZ718" s="78"/>
      <c r="BA718" s="7"/>
      <c r="BB718" s="7"/>
    </row>
    <row r="719" spans="1:54" s="59" customFormat="1" x14ac:dyDescent="0.2">
      <c r="A719" s="24">
        <f t="shared" si="199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72">
        <v>40770</v>
      </c>
      <c r="G719" s="24"/>
      <c r="H719" s="71">
        <v>40</v>
      </c>
      <c r="I719" s="24" t="s">
        <v>102</v>
      </c>
      <c r="J719" s="70" t="s">
        <v>103</v>
      </c>
      <c r="K719" s="73" t="s">
        <v>70</v>
      </c>
      <c r="L719" s="70" t="s">
        <v>128</v>
      </c>
      <c r="M719" s="74">
        <v>14658</v>
      </c>
      <c r="N719" s="32"/>
      <c r="O719" s="32">
        <f t="shared" si="200"/>
        <v>14658</v>
      </c>
      <c r="P719" s="74">
        <v>1092</v>
      </c>
      <c r="Q719" s="32"/>
      <c r="R719" s="32"/>
      <c r="S719" s="33">
        <f t="shared" si="185"/>
        <v>2565.1499999999996</v>
      </c>
      <c r="T719" s="32">
        <f t="shared" si="186"/>
        <v>439.74</v>
      </c>
      <c r="U719" s="75">
        <f t="shared" si="187"/>
        <v>1020.1967999999999</v>
      </c>
      <c r="V719" s="32">
        <f t="shared" si="188"/>
        <v>293.16000000000003</v>
      </c>
      <c r="W719" s="74">
        <v>2345.2800000000002</v>
      </c>
      <c r="X719" s="74">
        <v>528</v>
      </c>
      <c r="Y719" s="74">
        <v>76</v>
      </c>
      <c r="Z719" s="74">
        <v>901.2</v>
      </c>
      <c r="AA719" s="74">
        <v>0</v>
      </c>
      <c r="AB719" s="74">
        <v>0</v>
      </c>
      <c r="AC719" s="74">
        <v>0</v>
      </c>
      <c r="AD719" s="74">
        <v>0</v>
      </c>
      <c r="AE719" s="32">
        <v>3402.24</v>
      </c>
      <c r="AF719" s="32">
        <f t="shared" si="189"/>
        <v>249.18600000000001</v>
      </c>
      <c r="AG719" s="32">
        <f t="shared" si="198"/>
        <v>6449.52</v>
      </c>
      <c r="AH719" s="32">
        <f t="shared" si="190"/>
        <v>14025.023999999999</v>
      </c>
      <c r="AI719" s="32">
        <f t="shared" si="191"/>
        <v>29218.799999999999</v>
      </c>
      <c r="AJ719" s="32">
        <v>7329</v>
      </c>
      <c r="AK719" s="32">
        <f t="shared" si="192"/>
        <v>7329</v>
      </c>
      <c r="AL719" s="32">
        <v>876.2</v>
      </c>
      <c r="AM719" s="32">
        <f t="shared" si="193"/>
        <v>1753.1279999999999</v>
      </c>
      <c r="AN719" s="32">
        <f t="shared" si="194"/>
        <v>2921.88</v>
      </c>
      <c r="AO719" s="32">
        <f t="shared" si="195"/>
        <v>8765.64</v>
      </c>
      <c r="AP719" s="32">
        <f t="shared" si="196"/>
        <v>5259.384</v>
      </c>
      <c r="AQ719" s="32">
        <v>6139.45</v>
      </c>
      <c r="AR719" s="32"/>
      <c r="AS719" s="74"/>
      <c r="AT719" s="32"/>
      <c r="AU719" s="32"/>
      <c r="AV719" s="32"/>
      <c r="AW719" s="32"/>
      <c r="AX719" s="32"/>
      <c r="AY719" s="76">
        <f t="shared" si="197"/>
        <v>420908.85960000003</v>
      </c>
      <c r="AZ719" s="78"/>
      <c r="BA719" s="7"/>
      <c r="BB719" s="7"/>
    </row>
    <row r="720" spans="1:54" s="59" customFormat="1" x14ac:dyDescent="0.2">
      <c r="A720" s="24">
        <f t="shared" si="199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72">
        <v>40770</v>
      </c>
      <c r="G720" s="24"/>
      <c r="H720" s="71">
        <v>30</v>
      </c>
      <c r="I720" s="24" t="s">
        <v>102</v>
      </c>
      <c r="J720" s="70" t="s">
        <v>103</v>
      </c>
      <c r="K720" s="73" t="s">
        <v>70</v>
      </c>
      <c r="L720" s="70" t="s">
        <v>128</v>
      </c>
      <c r="M720" s="74">
        <v>10993.5</v>
      </c>
      <c r="N720" s="32"/>
      <c r="O720" s="32">
        <f t="shared" si="200"/>
        <v>10993.5</v>
      </c>
      <c r="P720" s="74">
        <v>819</v>
      </c>
      <c r="Q720" s="32"/>
      <c r="R720" s="32"/>
      <c r="S720" s="33">
        <f t="shared" si="185"/>
        <v>1923.8625</v>
      </c>
      <c r="T720" s="32">
        <f t="shared" si="186"/>
        <v>329.80500000000001</v>
      </c>
      <c r="U720" s="75">
        <f t="shared" si="187"/>
        <v>765.1475999999999</v>
      </c>
      <c r="V720" s="32">
        <f t="shared" si="188"/>
        <v>219.87</v>
      </c>
      <c r="W720" s="74">
        <v>1758.96</v>
      </c>
      <c r="X720" s="74">
        <v>396</v>
      </c>
      <c r="Y720" s="74">
        <v>57</v>
      </c>
      <c r="Z720" s="74">
        <v>675.9</v>
      </c>
      <c r="AA720" s="74">
        <v>0</v>
      </c>
      <c r="AB720" s="74">
        <v>0</v>
      </c>
      <c r="AC720" s="74">
        <v>0</v>
      </c>
      <c r="AD720" s="74">
        <v>0</v>
      </c>
      <c r="AE720" s="32">
        <v>0</v>
      </c>
      <c r="AF720" s="32">
        <f t="shared" si="189"/>
        <v>186.88950000000003</v>
      </c>
      <c r="AG720" s="32">
        <f t="shared" si="198"/>
        <v>4837.1400000000003</v>
      </c>
      <c r="AH720" s="32">
        <f t="shared" si="190"/>
        <v>10518.768</v>
      </c>
      <c r="AI720" s="32">
        <f t="shared" si="191"/>
        <v>21914.1</v>
      </c>
      <c r="AJ720" s="32">
        <v>5496.75</v>
      </c>
      <c r="AK720" s="32">
        <f t="shared" si="192"/>
        <v>5496.75</v>
      </c>
      <c r="AL720" s="32">
        <v>876.2</v>
      </c>
      <c r="AM720" s="32">
        <f t="shared" si="193"/>
        <v>1314.846</v>
      </c>
      <c r="AN720" s="32">
        <f t="shared" si="194"/>
        <v>2191.41</v>
      </c>
      <c r="AO720" s="32">
        <f t="shared" si="195"/>
        <v>6574.23</v>
      </c>
      <c r="AP720" s="32">
        <f t="shared" si="196"/>
        <v>3944.538</v>
      </c>
      <c r="AQ720" s="32">
        <v>3580.6</v>
      </c>
      <c r="AR720" s="32"/>
      <c r="AS720" s="74"/>
      <c r="AT720" s="32"/>
      <c r="AU720" s="32"/>
      <c r="AV720" s="32"/>
      <c r="AW720" s="32"/>
      <c r="AX720" s="32"/>
      <c r="AY720" s="76">
        <f t="shared" si="197"/>
        <v>284256.54720000003</v>
      </c>
      <c r="AZ720" s="78"/>
      <c r="BA720" s="7"/>
      <c r="BB720" s="7"/>
    </row>
    <row r="721" spans="1:54" s="59" customFormat="1" x14ac:dyDescent="0.2">
      <c r="A721" s="24">
        <f t="shared" si="199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72">
        <v>40770</v>
      </c>
      <c r="G721" s="24"/>
      <c r="H721" s="71">
        <v>40</v>
      </c>
      <c r="I721" s="24" t="s">
        <v>102</v>
      </c>
      <c r="J721" s="70" t="s">
        <v>108</v>
      </c>
      <c r="K721" s="73" t="s">
        <v>70</v>
      </c>
      <c r="L721" s="70" t="s">
        <v>128</v>
      </c>
      <c r="M721" s="74">
        <v>15620.1</v>
      </c>
      <c r="N721" s="32"/>
      <c r="O721" s="32">
        <f t="shared" si="200"/>
        <v>15620.1</v>
      </c>
      <c r="P721" s="74">
        <v>1092</v>
      </c>
      <c r="Q721" s="32"/>
      <c r="R721" s="32"/>
      <c r="S721" s="33">
        <f t="shared" si="185"/>
        <v>2733.5174999999999</v>
      </c>
      <c r="T721" s="32">
        <f t="shared" si="186"/>
        <v>468.60300000000001</v>
      </c>
      <c r="U721" s="75">
        <f t="shared" si="187"/>
        <v>1087.1592000000001</v>
      </c>
      <c r="V721" s="32">
        <f t="shared" si="188"/>
        <v>312.40199999999999</v>
      </c>
      <c r="W721" s="74">
        <v>2499.2199999999998</v>
      </c>
      <c r="X721" s="74">
        <v>552</v>
      </c>
      <c r="Y721" s="74">
        <v>81</v>
      </c>
      <c r="Z721" s="74">
        <v>901.2</v>
      </c>
      <c r="AA721" s="74">
        <v>0</v>
      </c>
      <c r="AB721" s="74">
        <v>0</v>
      </c>
      <c r="AC721" s="74">
        <v>0</v>
      </c>
      <c r="AD721" s="74">
        <v>0</v>
      </c>
      <c r="AE721" s="32">
        <v>0</v>
      </c>
      <c r="AF721" s="32">
        <f t="shared" si="189"/>
        <v>265.54170000000005</v>
      </c>
      <c r="AG721" s="32">
        <f t="shared" si="198"/>
        <v>6872.8440000000001</v>
      </c>
      <c r="AH721" s="32">
        <f t="shared" si="190"/>
        <v>14937.056</v>
      </c>
      <c r="AI721" s="32">
        <f t="shared" si="191"/>
        <v>31118.866666666669</v>
      </c>
      <c r="AJ721" s="32">
        <v>7810.05</v>
      </c>
      <c r="AK721" s="32">
        <f t="shared" si="192"/>
        <v>7810.0499999999993</v>
      </c>
      <c r="AL721" s="32">
        <v>876.2</v>
      </c>
      <c r="AM721" s="32">
        <f t="shared" si="193"/>
        <v>1867.1320000000001</v>
      </c>
      <c r="AN721" s="32">
        <f t="shared" si="194"/>
        <v>3111.8866666666668</v>
      </c>
      <c r="AO721" s="32">
        <f t="shared" si="195"/>
        <v>9335.66</v>
      </c>
      <c r="AP721" s="32">
        <f t="shared" si="196"/>
        <v>5601.3960000000006</v>
      </c>
      <c r="AQ721" s="32">
        <v>6139.45</v>
      </c>
      <c r="AR721" s="32"/>
      <c r="AS721" s="74"/>
      <c r="AT721" s="32"/>
      <c r="AU721" s="32"/>
      <c r="AV721" s="32"/>
      <c r="AW721" s="32"/>
      <c r="AX721" s="32"/>
      <c r="AY721" s="76">
        <f t="shared" si="197"/>
        <v>402833.51213333331</v>
      </c>
      <c r="AZ721" s="78"/>
      <c r="BA721" s="7"/>
      <c r="BB721" s="7"/>
    </row>
    <row r="722" spans="1:54" s="59" customFormat="1" x14ac:dyDescent="0.2">
      <c r="A722" s="24">
        <f t="shared" si="199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72">
        <v>40770</v>
      </c>
      <c r="G722" s="24"/>
      <c r="H722" s="71">
        <v>40</v>
      </c>
      <c r="I722" s="24" t="s">
        <v>102</v>
      </c>
      <c r="J722" s="70" t="s">
        <v>103</v>
      </c>
      <c r="K722" s="73" t="s">
        <v>70</v>
      </c>
      <c r="L722" s="70" t="s">
        <v>128</v>
      </c>
      <c r="M722" s="74">
        <v>14658</v>
      </c>
      <c r="N722" s="32"/>
      <c r="O722" s="32">
        <f t="shared" si="200"/>
        <v>14658</v>
      </c>
      <c r="P722" s="74">
        <v>1092</v>
      </c>
      <c r="Q722" s="32"/>
      <c r="R722" s="32"/>
      <c r="S722" s="33">
        <f t="shared" si="185"/>
        <v>2565.1499999999996</v>
      </c>
      <c r="T722" s="32">
        <f t="shared" si="186"/>
        <v>439.74</v>
      </c>
      <c r="U722" s="75">
        <f t="shared" si="187"/>
        <v>1020.1967999999999</v>
      </c>
      <c r="V722" s="32">
        <f t="shared" si="188"/>
        <v>293.16000000000003</v>
      </c>
      <c r="W722" s="74">
        <v>2345.2800000000002</v>
      </c>
      <c r="X722" s="74">
        <v>528</v>
      </c>
      <c r="Y722" s="74">
        <v>76</v>
      </c>
      <c r="Z722" s="74">
        <v>901.2</v>
      </c>
      <c r="AA722" s="74">
        <v>0</v>
      </c>
      <c r="AB722" s="74">
        <v>0</v>
      </c>
      <c r="AC722" s="74">
        <v>0</v>
      </c>
      <c r="AD722" s="74">
        <v>0</v>
      </c>
      <c r="AE722" s="32">
        <v>0</v>
      </c>
      <c r="AF722" s="32">
        <f t="shared" si="189"/>
        <v>249.18600000000001</v>
      </c>
      <c r="AG722" s="32">
        <f t="shared" si="198"/>
        <v>6449.52</v>
      </c>
      <c r="AH722" s="32">
        <f t="shared" si="190"/>
        <v>14025.023999999999</v>
      </c>
      <c r="AI722" s="32">
        <f t="shared" si="191"/>
        <v>29218.799999999999</v>
      </c>
      <c r="AJ722" s="32">
        <v>7329</v>
      </c>
      <c r="AK722" s="32">
        <f t="shared" si="192"/>
        <v>7329</v>
      </c>
      <c r="AL722" s="32">
        <v>876.2</v>
      </c>
      <c r="AM722" s="32">
        <f t="shared" si="193"/>
        <v>1753.1279999999999</v>
      </c>
      <c r="AN722" s="32">
        <f t="shared" si="194"/>
        <v>2921.88</v>
      </c>
      <c r="AO722" s="32">
        <f t="shared" si="195"/>
        <v>8765.64</v>
      </c>
      <c r="AP722" s="32">
        <f t="shared" si="196"/>
        <v>5259.384</v>
      </c>
      <c r="AQ722" s="32">
        <v>6139.45</v>
      </c>
      <c r="AR722" s="32"/>
      <c r="AS722" s="74"/>
      <c r="AT722" s="32"/>
      <c r="AU722" s="32"/>
      <c r="AV722" s="32"/>
      <c r="AW722" s="32"/>
      <c r="AX722" s="32"/>
      <c r="AY722" s="76">
        <f t="shared" si="197"/>
        <v>380081.97960000008</v>
      </c>
      <c r="AZ722" s="78"/>
      <c r="BA722" s="7"/>
      <c r="BB722" s="7"/>
    </row>
    <row r="723" spans="1:54" s="59" customFormat="1" x14ac:dyDescent="0.2">
      <c r="A723" s="24">
        <f t="shared" si="199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72">
        <v>40770</v>
      </c>
      <c r="G723" s="24"/>
      <c r="H723" s="71">
        <v>40</v>
      </c>
      <c r="I723" s="24" t="s">
        <v>102</v>
      </c>
      <c r="J723" s="70" t="s">
        <v>103</v>
      </c>
      <c r="K723" s="73" t="s">
        <v>70</v>
      </c>
      <c r="L723" s="70" t="s">
        <v>128</v>
      </c>
      <c r="M723" s="74">
        <v>14658</v>
      </c>
      <c r="N723" s="32"/>
      <c r="O723" s="32">
        <f t="shared" si="200"/>
        <v>14658</v>
      </c>
      <c r="P723" s="74">
        <v>1092</v>
      </c>
      <c r="Q723" s="32"/>
      <c r="R723" s="32"/>
      <c r="S723" s="33">
        <f t="shared" si="185"/>
        <v>2565.1499999999996</v>
      </c>
      <c r="T723" s="32">
        <f t="shared" si="186"/>
        <v>439.74</v>
      </c>
      <c r="U723" s="75">
        <f t="shared" si="187"/>
        <v>1020.1967999999999</v>
      </c>
      <c r="V723" s="32">
        <f t="shared" si="188"/>
        <v>293.16000000000003</v>
      </c>
      <c r="W723" s="74">
        <v>2345.2800000000002</v>
      </c>
      <c r="X723" s="74">
        <v>528</v>
      </c>
      <c r="Y723" s="74">
        <v>76</v>
      </c>
      <c r="Z723" s="74">
        <v>901.2</v>
      </c>
      <c r="AA723" s="74">
        <v>0</v>
      </c>
      <c r="AB723" s="74">
        <v>0</v>
      </c>
      <c r="AC723" s="74">
        <v>0</v>
      </c>
      <c r="AD723" s="74">
        <v>0</v>
      </c>
      <c r="AE723" s="32">
        <v>0</v>
      </c>
      <c r="AF723" s="32">
        <f t="shared" si="189"/>
        <v>249.18600000000001</v>
      </c>
      <c r="AG723" s="32">
        <f t="shared" si="198"/>
        <v>6449.52</v>
      </c>
      <c r="AH723" s="32">
        <f t="shared" si="190"/>
        <v>14025.023999999999</v>
      </c>
      <c r="AI723" s="32">
        <f t="shared" si="191"/>
        <v>29218.799999999999</v>
      </c>
      <c r="AJ723" s="32">
        <v>7329</v>
      </c>
      <c r="AK723" s="32">
        <f t="shared" si="192"/>
        <v>7329</v>
      </c>
      <c r="AL723" s="32">
        <v>876.2</v>
      </c>
      <c r="AM723" s="32">
        <f t="shared" si="193"/>
        <v>1753.1279999999999</v>
      </c>
      <c r="AN723" s="32">
        <f t="shared" si="194"/>
        <v>2921.88</v>
      </c>
      <c r="AO723" s="32">
        <f t="shared" si="195"/>
        <v>8765.64</v>
      </c>
      <c r="AP723" s="32">
        <f t="shared" si="196"/>
        <v>5259.384</v>
      </c>
      <c r="AQ723" s="32">
        <v>6139.45</v>
      </c>
      <c r="AR723" s="32"/>
      <c r="AS723" s="74"/>
      <c r="AT723" s="32"/>
      <c r="AU723" s="32"/>
      <c r="AV723" s="32"/>
      <c r="AW723" s="32"/>
      <c r="AX723" s="32"/>
      <c r="AY723" s="76">
        <f t="shared" si="197"/>
        <v>380081.97960000008</v>
      </c>
      <c r="AZ723" s="78"/>
      <c r="BA723" s="7"/>
      <c r="BB723" s="7"/>
    </row>
    <row r="724" spans="1:54" s="59" customFormat="1" x14ac:dyDescent="0.2">
      <c r="A724" s="24">
        <f t="shared" si="199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72">
        <v>40770</v>
      </c>
      <c r="G724" s="24"/>
      <c r="H724" s="71">
        <v>40</v>
      </c>
      <c r="I724" s="24" t="s">
        <v>102</v>
      </c>
      <c r="J724" s="70" t="s">
        <v>103</v>
      </c>
      <c r="K724" s="73" t="s">
        <v>70</v>
      </c>
      <c r="L724" s="70" t="s">
        <v>128</v>
      </c>
      <c r="M724" s="74">
        <v>14658</v>
      </c>
      <c r="N724" s="32"/>
      <c r="O724" s="32">
        <f t="shared" si="200"/>
        <v>14658</v>
      </c>
      <c r="P724" s="74">
        <v>1092</v>
      </c>
      <c r="Q724" s="32"/>
      <c r="R724" s="32"/>
      <c r="S724" s="33">
        <f t="shared" si="185"/>
        <v>2565.1499999999996</v>
      </c>
      <c r="T724" s="32">
        <f t="shared" si="186"/>
        <v>439.74</v>
      </c>
      <c r="U724" s="75">
        <f t="shared" si="187"/>
        <v>1020.1967999999999</v>
      </c>
      <c r="V724" s="32">
        <f t="shared" si="188"/>
        <v>293.16000000000003</v>
      </c>
      <c r="W724" s="74">
        <v>2345.2800000000002</v>
      </c>
      <c r="X724" s="74">
        <v>528</v>
      </c>
      <c r="Y724" s="74">
        <v>76</v>
      </c>
      <c r="Z724" s="74">
        <v>901.2</v>
      </c>
      <c r="AA724" s="74">
        <v>0</v>
      </c>
      <c r="AB724" s="74">
        <v>0</v>
      </c>
      <c r="AC724" s="74">
        <v>0</v>
      </c>
      <c r="AD724" s="74">
        <v>0</v>
      </c>
      <c r="AE724" s="32">
        <v>0</v>
      </c>
      <c r="AF724" s="32">
        <f t="shared" si="189"/>
        <v>249.18600000000001</v>
      </c>
      <c r="AG724" s="32">
        <f t="shared" si="198"/>
        <v>6449.52</v>
      </c>
      <c r="AH724" s="32">
        <f t="shared" si="190"/>
        <v>14025.023999999999</v>
      </c>
      <c r="AI724" s="32">
        <f t="shared" si="191"/>
        <v>29218.799999999999</v>
      </c>
      <c r="AJ724" s="32">
        <v>7329</v>
      </c>
      <c r="AK724" s="32">
        <f t="shared" si="192"/>
        <v>7329</v>
      </c>
      <c r="AL724" s="32">
        <v>876.2</v>
      </c>
      <c r="AM724" s="32">
        <f t="shared" si="193"/>
        <v>1753.1279999999999</v>
      </c>
      <c r="AN724" s="32">
        <f t="shared" si="194"/>
        <v>2921.88</v>
      </c>
      <c r="AO724" s="32">
        <f t="shared" si="195"/>
        <v>8765.64</v>
      </c>
      <c r="AP724" s="32">
        <f t="shared" si="196"/>
        <v>5259.384</v>
      </c>
      <c r="AQ724" s="32">
        <v>6139.45</v>
      </c>
      <c r="AR724" s="32"/>
      <c r="AS724" s="74"/>
      <c r="AT724" s="32"/>
      <c r="AU724" s="32"/>
      <c r="AV724" s="32"/>
      <c r="AW724" s="32"/>
      <c r="AX724" s="32"/>
      <c r="AY724" s="76">
        <f t="shared" si="197"/>
        <v>380081.97960000008</v>
      </c>
      <c r="AZ724" s="78"/>
      <c r="BA724" s="7"/>
      <c r="BB724" s="7"/>
    </row>
    <row r="725" spans="1:54" s="59" customFormat="1" x14ac:dyDescent="0.2">
      <c r="A725" s="24">
        <f t="shared" si="199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72">
        <v>40770</v>
      </c>
      <c r="G725" s="24"/>
      <c r="H725" s="71">
        <v>40</v>
      </c>
      <c r="I725" s="24" t="s">
        <v>102</v>
      </c>
      <c r="J725" s="70" t="s">
        <v>103</v>
      </c>
      <c r="K725" s="73" t="s">
        <v>70</v>
      </c>
      <c r="L725" s="70" t="s">
        <v>128</v>
      </c>
      <c r="M725" s="74">
        <v>14658</v>
      </c>
      <c r="N725" s="32"/>
      <c r="O725" s="32">
        <f t="shared" si="200"/>
        <v>14658</v>
      </c>
      <c r="P725" s="74">
        <v>1092</v>
      </c>
      <c r="Q725" s="32"/>
      <c r="R725" s="32"/>
      <c r="S725" s="33">
        <f t="shared" si="185"/>
        <v>2565.1499999999996</v>
      </c>
      <c r="T725" s="32">
        <f t="shared" si="186"/>
        <v>439.74</v>
      </c>
      <c r="U725" s="75">
        <f t="shared" si="187"/>
        <v>1020.1967999999999</v>
      </c>
      <c r="V725" s="32">
        <f t="shared" si="188"/>
        <v>293.16000000000003</v>
      </c>
      <c r="W725" s="74">
        <v>2345.2800000000002</v>
      </c>
      <c r="X725" s="74">
        <v>528</v>
      </c>
      <c r="Y725" s="74">
        <v>76</v>
      </c>
      <c r="Z725" s="74">
        <v>901.2</v>
      </c>
      <c r="AA725" s="74">
        <v>0</v>
      </c>
      <c r="AB725" s="74">
        <v>0</v>
      </c>
      <c r="AC725" s="74">
        <v>0</v>
      </c>
      <c r="AD725" s="74">
        <v>0</v>
      </c>
      <c r="AE725" s="32">
        <v>0</v>
      </c>
      <c r="AF725" s="32">
        <f t="shared" si="189"/>
        <v>249.18600000000001</v>
      </c>
      <c r="AG725" s="32">
        <f t="shared" si="198"/>
        <v>6449.52</v>
      </c>
      <c r="AH725" s="32">
        <f t="shared" si="190"/>
        <v>14025.023999999999</v>
      </c>
      <c r="AI725" s="32">
        <f t="shared" si="191"/>
        <v>29218.799999999999</v>
      </c>
      <c r="AJ725" s="32">
        <v>7329</v>
      </c>
      <c r="AK725" s="32">
        <f t="shared" si="192"/>
        <v>7329</v>
      </c>
      <c r="AL725" s="32">
        <v>876.2</v>
      </c>
      <c r="AM725" s="32">
        <f t="shared" si="193"/>
        <v>1753.1279999999999</v>
      </c>
      <c r="AN725" s="32">
        <f t="shared" si="194"/>
        <v>2921.88</v>
      </c>
      <c r="AO725" s="32">
        <f t="shared" si="195"/>
        <v>8765.64</v>
      </c>
      <c r="AP725" s="32">
        <f t="shared" si="196"/>
        <v>5259.384</v>
      </c>
      <c r="AQ725" s="32">
        <v>6139.45</v>
      </c>
      <c r="AR725" s="32"/>
      <c r="AS725" s="74"/>
      <c r="AT725" s="32"/>
      <c r="AU725" s="32"/>
      <c r="AV725" s="32"/>
      <c r="AW725" s="32"/>
      <c r="AX725" s="32"/>
      <c r="AY725" s="76">
        <f t="shared" si="197"/>
        <v>380081.97960000008</v>
      </c>
      <c r="AZ725" s="78"/>
      <c r="BA725" s="7"/>
      <c r="BB725" s="7"/>
    </row>
    <row r="726" spans="1:54" s="59" customFormat="1" x14ac:dyDescent="0.2">
      <c r="A726" s="24">
        <f t="shared" si="199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72">
        <v>40770</v>
      </c>
      <c r="G726" s="24"/>
      <c r="H726" s="71">
        <v>40</v>
      </c>
      <c r="I726" s="24" t="s">
        <v>102</v>
      </c>
      <c r="J726" s="70" t="s">
        <v>103</v>
      </c>
      <c r="K726" s="73" t="s">
        <v>70</v>
      </c>
      <c r="L726" s="70" t="s">
        <v>128</v>
      </c>
      <c r="M726" s="74">
        <v>14658</v>
      </c>
      <c r="N726" s="32"/>
      <c r="O726" s="32">
        <f t="shared" si="200"/>
        <v>14658</v>
      </c>
      <c r="P726" s="74">
        <v>1092</v>
      </c>
      <c r="Q726" s="32"/>
      <c r="R726" s="32"/>
      <c r="S726" s="33">
        <f t="shared" si="185"/>
        <v>2565.1499999999996</v>
      </c>
      <c r="T726" s="32">
        <f t="shared" si="186"/>
        <v>439.74</v>
      </c>
      <c r="U726" s="75">
        <f t="shared" si="187"/>
        <v>1020.1967999999999</v>
      </c>
      <c r="V726" s="32">
        <f t="shared" si="188"/>
        <v>293.16000000000003</v>
      </c>
      <c r="W726" s="74">
        <v>2345.2800000000002</v>
      </c>
      <c r="X726" s="74">
        <v>528</v>
      </c>
      <c r="Y726" s="74">
        <v>76</v>
      </c>
      <c r="Z726" s="74">
        <v>901.2</v>
      </c>
      <c r="AA726" s="74">
        <v>0</v>
      </c>
      <c r="AB726" s="74">
        <v>0</v>
      </c>
      <c r="AC726" s="74">
        <v>0</v>
      </c>
      <c r="AD726" s="74">
        <v>0</v>
      </c>
      <c r="AE726" s="32">
        <v>0</v>
      </c>
      <c r="AF726" s="32">
        <f t="shared" si="189"/>
        <v>249.18600000000001</v>
      </c>
      <c r="AG726" s="32">
        <f t="shared" si="198"/>
        <v>6449.52</v>
      </c>
      <c r="AH726" s="32">
        <f t="shared" si="190"/>
        <v>14025.023999999999</v>
      </c>
      <c r="AI726" s="32">
        <f t="shared" si="191"/>
        <v>29218.799999999999</v>
      </c>
      <c r="AJ726" s="32">
        <v>7329</v>
      </c>
      <c r="AK726" s="32">
        <f t="shared" si="192"/>
        <v>7329</v>
      </c>
      <c r="AL726" s="32">
        <v>876.2</v>
      </c>
      <c r="AM726" s="32">
        <f t="shared" si="193"/>
        <v>1753.1279999999999</v>
      </c>
      <c r="AN726" s="32">
        <f t="shared" si="194"/>
        <v>2921.88</v>
      </c>
      <c r="AO726" s="32">
        <f t="shared" si="195"/>
        <v>8765.64</v>
      </c>
      <c r="AP726" s="32">
        <f t="shared" si="196"/>
        <v>5259.384</v>
      </c>
      <c r="AQ726" s="32">
        <v>6139.45</v>
      </c>
      <c r="AR726" s="32"/>
      <c r="AS726" s="74"/>
      <c r="AT726" s="32"/>
      <c r="AU726" s="32"/>
      <c r="AV726" s="32"/>
      <c r="AW726" s="32"/>
      <c r="AX726" s="32"/>
      <c r="AY726" s="76">
        <f t="shared" si="197"/>
        <v>380081.97960000008</v>
      </c>
      <c r="AZ726" s="78"/>
      <c r="BA726" s="7"/>
      <c r="BB726" s="7"/>
    </row>
    <row r="727" spans="1:54" s="59" customFormat="1" x14ac:dyDescent="0.2">
      <c r="A727" s="24">
        <f t="shared" si="199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72">
        <v>40770</v>
      </c>
      <c r="G727" s="24"/>
      <c r="H727" s="71">
        <v>13</v>
      </c>
      <c r="I727" s="24" t="s">
        <v>102</v>
      </c>
      <c r="J727" s="70" t="s">
        <v>103</v>
      </c>
      <c r="K727" s="73" t="s">
        <v>70</v>
      </c>
      <c r="L727" s="70" t="s">
        <v>128</v>
      </c>
      <c r="M727" s="74">
        <v>4764</v>
      </c>
      <c r="N727" s="32"/>
      <c r="O727" s="32">
        <f t="shared" si="200"/>
        <v>4764</v>
      </c>
      <c r="P727" s="74">
        <v>354.9</v>
      </c>
      <c r="Q727" s="32"/>
      <c r="R727" s="32"/>
      <c r="S727" s="33">
        <f t="shared" si="185"/>
        <v>833.69999999999993</v>
      </c>
      <c r="T727" s="32">
        <f t="shared" si="186"/>
        <v>142.91999999999999</v>
      </c>
      <c r="U727" s="75">
        <f t="shared" si="187"/>
        <v>331.57439999999997</v>
      </c>
      <c r="V727" s="32">
        <f t="shared" si="188"/>
        <v>95.28</v>
      </c>
      <c r="W727" s="74">
        <v>762.24</v>
      </c>
      <c r="X727" s="74">
        <v>171.6</v>
      </c>
      <c r="Y727" s="74">
        <v>24.7</v>
      </c>
      <c r="Z727" s="74">
        <v>292.88</v>
      </c>
      <c r="AA727" s="74">
        <v>0</v>
      </c>
      <c r="AB727" s="74">
        <v>0</v>
      </c>
      <c r="AC727" s="74">
        <v>0</v>
      </c>
      <c r="AD727" s="74">
        <v>0</v>
      </c>
      <c r="AE727" s="32">
        <v>0</v>
      </c>
      <c r="AF727" s="32">
        <f t="shared" si="189"/>
        <v>80.988</v>
      </c>
      <c r="AG727" s="32">
        <f t="shared" si="198"/>
        <v>2096.16</v>
      </c>
      <c r="AH727" s="32">
        <f t="shared" si="190"/>
        <v>4558.2719999999999</v>
      </c>
      <c r="AI727" s="32">
        <f t="shared" si="191"/>
        <v>9496.4</v>
      </c>
      <c r="AJ727" s="32">
        <v>2382</v>
      </c>
      <c r="AK727" s="32">
        <f t="shared" si="192"/>
        <v>2382</v>
      </c>
      <c r="AL727" s="32">
        <v>876.2</v>
      </c>
      <c r="AM727" s="32">
        <f t="shared" si="193"/>
        <v>569.78399999999999</v>
      </c>
      <c r="AN727" s="32">
        <f t="shared" si="194"/>
        <v>949.64</v>
      </c>
      <c r="AO727" s="32">
        <f t="shared" si="195"/>
        <v>2848.92</v>
      </c>
      <c r="AP727" s="32">
        <f t="shared" si="196"/>
        <v>1709.3519999999999</v>
      </c>
      <c r="AQ727" s="32">
        <v>2614.85</v>
      </c>
      <c r="AR727" s="32"/>
      <c r="AS727" s="74"/>
      <c r="AT727" s="32"/>
      <c r="AU727" s="32"/>
      <c r="AV727" s="32"/>
      <c r="AW727" s="32"/>
      <c r="AX727" s="32"/>
      <c r="AY727" s="76">
        <f t="shared" si="197"/>
        <v>124740.96679999999</v>
      </c>
      <c r="AZ727" s="78"/>
      <c r="BA727" s="7"/>
      <c r="BB727" s="7"/>
    </row>
    <row r="728" spans="1:54" s="59" customFormat="1" x14ac:dyDescent="0.2">
      <c r="A728" s="24">
        <f t="shared" si="199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72">
        <v>40770</v>
      </c>
      <c r="G728" s="24"/>
      <c r="H728" s="71">
        <v>40</v>
      </c>
      <c r="I728" s="24" t="s">
        <v>102</v>
      </c>
      <c r="J728" s="70" t="s">
        <v>103</v>
      </c>
      <c r="K728" s="73" t="s">
        <v>70</v>
      </c>
      <c r="L728" s="70" t="s">
        <v>128</v>
      </c>
      <c r="M728" s="74">
        <v>14658</v>
      </c>
      <c r="N728" s="32"/>
      <c r="O728" s="32">
        <f t="shared" si="200"/>
        <v>14658</v>
      </c>
      <c r="P728" s="74">
        <v>1092</v>
      </c>
      <c r="Q728" s="32"/>
      <c r="R728" s="32"/>
      <c r="S728" s="33">
        <f t="shared" si="185"/>
        <v>2565.1499999999996</v>
      </c>
      <c r="T728" s="32">
        <f t="shared" si="186"/>
        <v>439.74</v>
      </c>
      <c r="U728" s="75">
        <f t="shared" si="187"/>
        <v>1020.1967999999999</v>
      </c>
      <c r="V728" s="32">
        <f t="shared" si="188"/>
        <v>293.16000000000003</v>
      </c>
      <c r="W728" s="74">
        <v>2345.2800000000002</v>
      </c>
      <c r="X728" s="74">
        <v>528</v>
      </c>
      <c r="Y728" s="74">
        <v>76</v>
      </c>
      <c r="Z728" s="74">
        <v>901.2</v>
      </c>
      <c r="AA728" s="74">
        <v>0</v>
      </c>
      <c r="AB728" s="74">
        <v>0</v>
      </c>
      <c r="AC728" s="74">
        <v>0</v>
      </c>
      <c r="AD728" s="74">
        <v>0</v>
      </c>
      <c r="AE728" s="32">
        <v>0</v>
      </c>
      <c r="AF728" s="32">
        <f t="shared" si="189"/>
        <v>249.18600000000001</v>
      </c>
      <c r="AG728" s="32">
        <f t="shared" si="198"/>
        <v>6449.52</v>
      </c>
      <c r="AH728" s="32">
        <f t="shared" si="190"/>
        <v>14025.023999999999</v>
      </c>
      <c r="AI728" s="32">
        <f t="shared" si="191"/>
        <v>29218.799999999999</v>
      </c>
      <c r="AJ728" s="32">
        <v>7329</v>
      </c>
      <c r="AK728" s="32">
        <f t="shared" si="192"/>
        <v>7329</v>
      </c>
      <c r="AL728" s="32">
        <v>876.2</v>
      </c>
      <c r="AM728" s="32">
        <f t="shared" si="193"/>
        <v>1753.1279999999999</v>
      </c>
      <c r="AN728" s="32">
        <f t="shared" si="194"/>
        <v>2921.88</v>
      </c>
      <c r="AO728" s="32">
        <f t="shared" si="195"/>
        <v>8765.64</v>
      </c>
      <c r="AP728" s="32">
        <f t="shared" si="196"/>
        <v>5259.384</v>
      </c>
      <c r="AQ728" s="32">
        <v>6139.45</v>
      </c>
      <c r="AR728" s="32"/>
      <c r="AS728" s="74"/>
      <c r="AT728" s="32"/>
      <c r="AU728" s="32"/>
      <c r="AV728" s="32"/>
      <c r="AW728" s="32"/>
      <c r="AX728" s="32"/>
      <c r="AY728" s="76">
        <f t="shared" si="197"/>
        <v>380081.97960000008</v>
      </c>
      <c r="AZ728" s="78"/>
      <c r="BA728" s="7"/>
      <c r="BB728" s="7"/>
    </row>
    <row r="729" spans="1:54" s="59" customFormat="1" x14ac:dyDescent="0.2">
      <c r="A729" s="24">
        <f t="shared" si="199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72">
        <v>40770</v>
      </c>
      <c r="G729" s="24"/>
      <c r="H729" s="71">
        <v>30</v>
      </c>
      <c r="I729" s="24" t="s">
        <v>102</v>
      </c>
      <c r="J729" s="70" t="s">
        <v>103</v>
      </c>
      <c r="K729" s="73" t="s">
        <v>70</v>
      </c>
      <c r="L729" s="70" t="s">
        <v>128</v>
      </c>
      <c r="M729" s="74">
        <v>10993.5</v>
      </c>
      <c r="N729" s="32"/>
      <c r="O729" s="32">
        <f t="shared" si="200"/>
        <v>10993.5</v>
      </c>
      <c r="P729" s="74">
        <v>819</v>
      </c>
      <c r="Q729" s="32"/>
      <c r="R729" s="32"/>
      <c r="S729" s="33">
        <f t="shared" si="185"/>
        <v>1923.8625</v>
      </c>
      <c r="T729" s="32">
        <f t="shared" si="186"/>
        <v>329.80500000000001</v>
      </c>
      <c r="U729" s="75">
        <f t="shared" si="187"/>
        <v>765.1475999999999</v>
      </c>
      <c r="V729" s="32">
        <f t="shared" si="188"/>
        <v>219.87</v>
      </c>
      <c r="W729" s="74">
        <v>1758.96</v>
      </c>
      <c r="X729" s="74">
        <v>396</v>
      </c>
      <c r="Y729" s="74">
        <v>57</v>
      </c>
      <c r="Z729" s="74">
        <v>675.9</v>
      </c>
      <c r="AA729" s="74">
        <v>0</v>
      </c>
      <c r="AB729" s="74">
        <v>0</v>
      </c>
      <c r="AC729" s="74">
        <v>0</v>
      </c>
      <c r="AD729" s="74">
        <v>0</v>
      </c>
      <c r="AE729" s="32">
        <v>0</v>
      </c>
      <c r="AF729" s="32">
        <f t="shared" si="189"/>
        <v>186.88950000000003</v>
      </c>
      <c r="AG729" s="32">
        <f t="shared" si="198"/>
        <v>4837.1400000000003</v>
      </c>
      <c r="AH729" s="32">
        <f t="shared" si="190"/>
        <v>10518.768</v>
      </c>
      <c r="AI729" s="32">
        <f t="shared" si="191"/>
        <v>21914.1</v>
      </c>
      <c r="AJ729" s="32">
        <v>5496.75</v>
      </c>
      <c r="AK729" s="32">
        <f t="shared" si="192"/>
        <v>5496.75</v>
      </c>
      <c r="AL729" s="32">
        <v>876.2</v>
      </c>
      <c r="AM729" s="32">
        <f t="shared" si="193"/>
        <v>1314.846</v>
      </c>
      <c r="AN729" s="32">
        <f t="shared" si="194"/>
        <v>2191.41</v>
      </c>
      <c r="AO729" s="32">
        <f t="shared" si="195"/>
        <v>6574.23</v>
      </c>
      <c r="AP729" s="32">
        <f t="shared" si="196"/>
        <v>3944.538</v>
      </c>
      <c r="AQ729" s="32">
        <v>3580.6</v>
      </c>
      <c r="AR729" s="32"/>
      <c r="AS729" s="74"/>
      <c r="AT729" s="32"/>
      <c r="AU729" s="32"/>
      <c r="AV729" s="32"/>
      <c r="AW729" s="32"/>
      <c r="AX729" s="32"/>
      <c r="AY729" s="76">
        <f t="shared" si="197"/>
        <v>284256.54720000003</v>
      </c>
      <c r="AZ729" s="78"/>
      <c r="BA729" s="7"/>
      <c r="BB729" s="7"/>
    </row>
    <row r="730" spans="1:54" s="59" customFormat="1" x14ac:dyDescent="0.2">
      <c r="A730" s="24">
        <f t="shared" si="199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72">
        <v>40770</v>
      </c>
      <c r="G730" s="24"/>
      <c r="H730" s="71">
        <v>40</v>
      </c>
      <c r="I730" s="24" t="s">
        <v>102</v>
      </c>
      <c r="J730" s="70" t="s">
        <v>103</v>
      </c>
      <c r="K730" s="73" t="s">
        <v>70</v>
      </c>
      <c r="L730" s="70" t="s">
        <v>128</v>
      </c>
      <c r="M730" s="74">
        <v>14658</v>
      </c>
      <c r="N730" s="32"/>
      <c r="O730" s="32">
        <f t="shared" si="200"/>
        <v>14658</v>
      </c>
      <c r="P730" s="74">
        <v>1092</v>
      </c>
      <c r="Q730" s="32"/>
      <c r="R730" s="32"/>
      <c r="S730" s="33">
        <f t="shared" si="185"/>
        <v>2565.1499999999996</v>
      </c>
      <c r="T730" s="32">
        <f t="shared" si="186"/>
        <v>439.74</v>
      </c>
      <c r="U730" s="75">
        <f t="shared" si="187"/>
        <v>1020.1967999999999</v>
      </c>
      <c r="V730" s="32">
        <f t="shared" si="188"/>
        <v>293.16000000000003</v>
      </c>
      <c r="W730" s="74">
        <v>2345.2800000000002</v>
      </c>
      <c r="X730" s="74">
        <v>528</v>
      </c>
      <c r="Y730" s="74">
        <v>76</v>
      </c>
      <c r="Z730" s="74">
        <v>901.2</v>
      </c>
      <c r="AA730" s="74">
        <v>0</v>
      </c>
      <c r="AB730" s="74">
        <v>0</v>
      </c>
      <c r="AC730" s="74">
        <v>0</v>
      </c>
      <c r="AD730" s="74">
        <v>0</v>
      </c>
      <c r="AE730" s="32">
        <v>0</v>
      </c>
      <c r="AF730" s="32">
        <f t="shared" si="189"/>
        <v>249.18600000000001</v>
      </c>
      <c r="AG730" s="32">
        <f t="shared" si="198"/>
        <v>6449.52</v>
      </c>
      <c r="AH730" s="32">
        <f t="shared" si="190"/>
        <v>14025.023999999999</v>
      </c>
      <c r="AI730" s="32">
        <f t="shared" si="191"/>
        <v>29218.799999999999</v>
      </c>
      <c r="AJ730" s="32">
        <v>7329</v>
      </c>
      <c r="AK730" s="32">
        <f t="shared" si="192"/>
        <v>7329</v>
      </c>
      <c r="AL730" s="32">
        <v>876.2</v>
      </c>
      <c r="AM730" s="32">
        <f t="shared" si="193"/>
        <v>1753.1279999999999</v>
      </c>
      <c r="AN730" s="32">
        <f t="shared" si="194"/>
        <v>2921.88</v>
      </c>
      <c r="AO730" s="32">
        <f t="shared" si="195"/>
        <v>8765.64</v>
      </c>
      <c r="AP730" s="32">
        <f t="shared" si="196"/>
        <v>5259.384</v>
      </c>
      <c r="AQ730" s="32">
        <v>6139.45</v>
      </c>
      <c r="AR730" s="32"/>
      <c r="AS730" s="74"/>
      <c r="AT730" s="32"/>
      <c r="AU730" s="32"/>
      <c r="AV730" s="32"/>
      <c r="AW730" s="32"/>
      <c r="AX730" s="32"/>
      <c r="AY730" s="76">
        <f t="shared" si="197"/>
        <v>380081.97960000008</v>
      </c>
      <c r="AZ730" s="78"/>
      <c r="BA730" s="7"/>
      <c r="BB730" s="7"/>
    </row>
    <row r="731" spans="1:54" s="59" customFormat="1" x14ac:dyDescent="0.2">
      <c r="A731" s="24">
        <f t="shared" si="199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72">
        <v>40770</v>
      </c>
      <c r="G731" s="24"/>
      <c r="H731" s="71">
        <v>40</v>
      </c>
      <c r="I731" s="24" t="s">
        <v>102</v>
      </c>
      <c r="J731" s="70" t="s">
        <v>103</v>
      </c>
      <c r="K731" s="73" t="s">
        <v>70</v>
      </c>
      <c r="L731" s="70" t="s">
        <v>128</v>
      </c>
      <c r="M731" s="74">
        <v>14658</v>
      </c>
      <c r="N731" s="32"/>
      <c r="O731" s="32">
        <f t="shared" si="200"/>
        <v>14658</v>
      </c>
      <c r="P731" s="74">
        <v>1092</v>
      </c>
      <c r="Q731" s="32"/>
      <c r="R731" s="32"/>
      <c r="S731" s="33">
        <f t="shared" si="185"/>
        <v>2565.1499999999996</v>
      </c>
      <c r="T731" s="32">
        <f t="shared" si="186"/>
        <v>439.74</v>
      </c>
      <c r="U731" s="75">
        <f t="shared" si="187"/>
        <v>1020.1967999999999</v>
      </c>
      <c r="V731" s="32">
        <f t="shared" si="188"/>
        <v>293.16000000000003</v>
      </c>
      <c r="W731" s="74">
        <v>2345.2800000000002</v>
      </c>
      <c r="X731" s="74">
        <v>528</v>
      </c>
      <c r="Y731" s="74">
        <v>76</v>
      </c>
      <c r="Z731" s="74">
        <v>901.2</v>
      </c>
      <c r="AA731" s="74">
        <v>0</v>
      </c>
      <c r="AB731" s="74">
        <v>0</v>
      </c>
      <c r="AC731" s="74">
        <v>0</v>
      </c>
      <c r="AD731" s="74">
        <v>0</v>
      </c>
      <c r="AE731" s="32">
        <v>0</v>
      </c>
      <c r="AF731" s="32">
        <f t="shared" si="189"/>
        <v>249.18600000000001</v>
      </c>
      <c r="AG731" s="32">
        <f t="shared" si="198"/>
        <v>6449.52</v>
      </c>
      <c r="AH731" s="32">
        <f t="shared" si="190"/>
        <v>14025.023999999999</v>
      </c>
      <c r="AI731" s="32">
        <f t="shared" si="191"/>
        <v>29218.799999999999</v>
      </c>
      <c r="AJ731" s="32">
        <v>7329</v>
      </c>
      <c r="AK731" s="32">
        <f t="shared" si="192"/>
        <v>7329</v>
      </c>
      <c r="AL731" s="32">
        <v>876.2</v>
      </c>
      <c r="AM731" s="32">
        <f t="shared" si="193"/>
        <v>1753.1279999999999</v>
      </c>
      <c r="AN731" s="32">
        <f t="shared" si="194"/>
        <v>2921.88</v>
      </c>
      <c r="AO731" s="32">
        <f t="shared" si="195"/>
        <v>8765.64</v>
      </c>
      <c r="AP731" s="32">
        <f t="shared" si="196"/>
        <v>5259.384</v>
      </c>
      <c r="AQ731" s="32">
        <v>6139.45</v>
      </c>
      <c r="AR731" s="32"/>
      <c r="AS731" s="74"/>
      <c r="AT731" s="32"/>
      <c r="AU731" s="32"/>
      <c r="AV731" s="32"/>
      <c r="AW731" s="32"/>
      <c r="AX731" s="32"/>
      <c r="AY731" s="76">
        <f t="shared" si="197"/>
        <v>380081.97960000008</v>
      </c>
      <c r="AZ731" s="78"/>
      <c r="BA731" s="7"/>
      <c r="BB731" s="7"/>
    </row>
    <row r="732" spans="1:54" s="59" customFormat="1" x14ac:dyDescent="0.2">
      <c r="A732" s="24">
        <f t="shared" si="199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72">
        <v>41680</v>
      </c>
      <c r="G732" s="24"/>
      <c r="H732" s="71">
        <v>40</v>
      </c>
      <c r="I732" s="24" t="s">
        <v>102</v>
      </c>
      <c r="J732" s="70" t="s">
        <v>103</v>
      </c>
      <c r="K732" s="73" t="s">
        <v>70</v>
      </c>
      <c r="L732" s="70" t="s">
        <v>128</v>
      </c>
      <c r="M732" s="74">
        <v>14658</v>
      </c>
      <c r="N732" s="32"/>
      <c r="O732" s="32">
        <f t="shared" si="200"/>
        <v>14658</v>
      </c>
      <c r="P732" s="74">
        <v>1092</v>
      </c>
      <c r="Q732" s="32"/>
      <c r="R732" s="32"/>
      <c r="S732" s="33">
        <f t="shared" si="185"/>
        <v>2565.1499999999996</v>
      </c>
      <c r="T732" s="32">
        <f t="shared" si="186"/>
        <v>439.74</v>
      </c>
      <c r="U732" s="75">
        <f t="shared" si="187"/>
        <v>967.42799999999988</v>
      </c>
      <c r="V732" s="32">
        <f t="shared" si="188"/>
        <v>293.16000000000003</v>
      </c>
      <c r="W732" s="74">
        <v>1465.8</v>
      </c>
      <c r="X732" s="74">
        <v>528</v>
      </c>
      <c r="Y732" s="74">
        <v>76</v>
      </c>
      <c r="Z732" s="74">
        <v>901.2</v>
      </c>
      <c r="AA732" s="74">
        <v>0</v>
      </c>
      <c r="AB732" s="74">
        <v>0</v>
      </c>
      <c r="AC732" s="74">
        <v>0</v>
      </c>
      <c r="AD732" s="74">
        <v>0</v>
      </c>
      <c r="AE732" s="32">
        <v>0</v>
      </c>
      <c r="AF732" s="32">
        <f t="shared" si="189"/>
        <v>249.18600000000001</v>
      </c>
      <c r="AG732" s="32">
        <f t="shared" si="198"/>
        <v>6449.52</v>
      </c>
      <c r="AH732" s="32">
        <f t="shared" si="190"/>
        <v>13321.439999999999</v>
      </c>
      <c r="AI732" s="32">
        <f t="shared" si="191"/>
        <v>27752.999999999996</v>
      </c>
      <c r="AJ732" s="32">
        <v>7329</v>
      </c>
      <c r="AK732" s="32">
        <f t="shared" si="192"/>
        <v>7329</v>
      </c>
      <c r="AL732" s="32">
        <v>876.2</v>
      </c>
      <c r="AM732" s="32">
        <f t="shared" si="193"/>
        <v>1665.1799999999998</v>
      </c>
      <c r="AN732" s="32">
        <f t="shared" si="194"/>
        <v>2775.2999999999997</v>
      </c>
      <c r="AO732" s="32">
        <f t="shared" si="195"/>
        <v>8325.9</v>
      </c>
      <c r="AP732" s="32">
        <f t="shared" si="196"/>
        <v>4995.5399999999991</v>
      </c>
      <c r="AQ732" s="32">
        <v>6139.45</v>
      </c>
      <c r="AR732" s="32"/>
      <c r="AS732" s="74"/>
      <c r="AT732" s="32"/>
      <c r="AU732" s="32"/>
      <c r="AV732" s="32"/>
      <c r="AW732" s="32"/>
      <c r="AX732" s="32"/>
      <c r="AY732" s="76">
        <f t="shared" si="197"/>
        <v>365787.49800000002</v>
      </c>
      <c r="AZ732" s="78"/>
      <c r="BA732" s="7"/>
      <c r="BB732" s="7"/>
    </row>
    <row r="733" spans="1:54" s="59" customFormat="1" x14ac:dyDescent="0.2">
      <c r="A733" s="24">
        <f t="shared" si="199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72">
        <v>41680</v>
      </c>
      <c r="G733" s="24"/>
      <c r="H733" s="71">
        <v>40</v>
      </c>
      <c r="I733" s="24" t="s">
        <v>102</v>
      </c>
      <c r="J733" s="70" t="s">
        <v>103</v>
      </c>
      <c r="K733" s="73" t="s">
        <v>70</v>
      </c>
      <c r="L733" s="70" t="s">
        <v>128</v>
      </c>
      <c r="M733" s="74">
        <v>14658</v>
      </c>
      <c r="N733" s="32"/>
      <c r="O733" s="32">
        <f t="shared" si="200"/>
        <v>14658</v>
      </c>
      <c r="P733" s="74">
        <v>1092</v>
      </c>
      <c r="Q733" s="32"/>
      <c r="R733" s="32"/>
      <c r="S733" s="33">
        <f t="shared" si="185"/>
        <v>2565.1499999999996</v>
      </c>
      <c r="T733" s="32">
        <f t="shared" si="186"/>
        <v>439.74</v>
      </c>
      <c r="U733" s="75">
        <f t="shared" si="187"/>
        <v>967.42799999999988</v>
      </c>
      <c r="V733" s="32">
        <f t="shared" si="188"/>
        <v>293.16000000000003</v>
      </c>
      <c r="W733" s="74">
        <v>1465.8</v>
      </c>
      <c r="X733" s="74">
        <v>528</v>
      </c>
      <c r="Y733" s="74">
        <v>76</v>
      </c>
      <c r="Z733" s="74">
        <v>901.2</v>
      </c>
      <c r="AA733" s="74">
        <v>0</v>
      </c>
      <c r="AB733" s="74">
        <v>0</v>
      </c>
      <c r="AC733" s="74">
        <v>0</v>
      </c>
      <c r="AD733" s="74">
        <v>0</v>
      </c>
      <c r="AE733" s="32">
        <v>0</v>
      </c>
      <c r="AF733" s="32">
        <f t="shared" si="189"/>
        <v>249.18600000000001</v>
      </c>
      <c r="AG733" s="32">
        <f t="shared" si="198"/>
        <v>6449.52</v>
      </c>
      <c r="AH733" s="32">
        <f t="shared" si="190"/>
        <v>13321.439999999999</v>
      </c>
      <c r="AI733" s="32">
        <f t="shared" si="191"/>
        <v>27752.999999999996</v>
      </c>
      <c r="AJ733" s="32">
        <v>7329</v>
      </c>
      <c r="AK733" s="32">
        <f t="shared" si="192"/>
        <v>7329</v>
      </c>
      <c r="AL733" s="32">
        <v>876.2</v>
      </c>
      <c r="AM733" s="32">
        <f t="shared" si="193"/>
        <v>1665.1799999999998</v>
      </c>
      <c r="AN733" s="32">
        <f t="shared" si="194"/>
        <v>2775.2999999999997</v>
      </c>
      <c r="AO733" s="32">
        <f t="shared" si="195"/>
        <v>8325.9</v>
      </c>
      <c r="AP733" s="32">
        <f t="shared" si="196"/>
        <v>4995.5399999999991</v>
      </c>
      <c r="AQ733" s="32">
        <v>6139.45</v>
      </c>
      <c r="AR733" s="32"/>
      <c r="AS733" s="74"/>
      <c r="AT733" s="32"/>
      <c r="AU733" s="32"/>
      <c r="AV733" s="32"/>
      <c r="AW733" s="32"/>
      <c r="AX733" s="32"/>
      <c r="AY733" s="76">
        <f t="shared" si="197"/>
        <v>365787.49800000002</v>
      </c>
      <c r="AZ733" s="78"/>
      <c r="BA733" s="7"/>
      <c r="BB733" s="7"/>
    </row>
    <row r="734" spans="1:54" s="59" customFormat="1" x14ac:dyDescent="0.2">
      <c r="A734" s="24">
        <f t="shared" si="199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72">
        <v>41680</v>
      </c>
      <c r="G734" s="24"/>
      <c r="H734" s="71">
        <v>40</v>
      </c>
      <c r="I734" s="24" t="s">
        <v>102</v>
      </c>
      <c r="J734" s="70" t="s">
        <v>103</v>
      </c>
      <c r="K734" s="73" t="s">
        <v>70</v>
      </c>
      <c r="L734" s="70" t="s">
        <v>128</v>
      </c>
      <c r="M734" s="74">
        <v>14658</v>
      </c>
      <c r="N734" s="32"/>
      <c r="O734" s="32">
        <f t="shared" si="200"/>
        <v>14658</v>
      </c>
      <c r="P734" s="74">
        <v>1092</v>
      </c>
      <c r="Q734" s="32"/>
      <c r="R734" s="32"/>
      <c r="S734" s="33">
        <f t="shared" si="185"/>
        <v>2565.1499999999996</v>
      </c>
      <c r="T734" s="32">
        <f t="shared" si="186"/>
        <v>439.74</v>
      </c>
      <c r="U734" s="75">
        <f t="shared" si="187"/>
        <v>967.42799999999988</v>
      </c>
      <c r="V734" s="32">
        <f t="shared" si="188"/>
        <v>293.16000000000003</v>
      </c>
      <c r="W734" s="74">
        <v>1465.8</v>
      </c>
      <c r="X734" s="74">
        <v>528</v>
      </c>
      <c r="Y734" s="74">
        <v>76</v>
      </c>
      <c r="Z734" s="74">
        <v>901.2</v>
      </c>
      <c r="AA734" s="74">
        <v>0</v>
      </c>
      <c r="AB734" s="74">
        <v>0</v>
      </c>
      <c r="AC734" s="74">
        <v>0</v>
      </c>
      <c r="AD734" s="74">
        <v>0</v>
      </c>
      <c r="AE734" s="32">
        <v>0</v>
      </c>
      <c r="AF734" s="32">
        <f t="shared" si="189"/>
        <v>249.18600000000001</v>
      </c>
      <c r="AG734" s="32">
        <f t="shared" si="198"/>
        <v>6449.52</v>
      </c>
      <c r="AH734" s="32">
        <f t="shared" si="190"/>
        <v>13321.439999999999</v>
      </c>
      <c r="AI734" s="32">
        <f t="shared" si="191"/>
        <v>27752.999999999996</v>
      </c>
      <c r="AJ734" s="32">
        <v>7329</v>
      </c>
      <c r="AK734" s="32">
        <f t="shared" si="192"/>
        <v>7329</v>
      </c>
      <c r="AL734" s="32">
        <v>876.2</v>
      </c>
      <c r="AM734" s="32">
        <f t="shared" si="193"/>
        <v>1665.1799999999998</v>
      </c>
      <c r="AN734" s="32">
        <f t="shared" si="194"/>
        <v>2775.2999999999997</v>
      </c>
      <c r="AO734" s="32">
        <f t="shared" si="195"/>
        <v>8325.9</v>
      </c>
      <c r="AP734" s="32">
        <f t="shared" si="196"/>
        <v>4995.5399999999991</v>
      </c>
      <c r="AQ734" s="32">
        <v>6139.45</v>
      </c>
      <c r="AR734" s="32"/>
      <c r="AS734" s="74"/>
      <c r="AT734" s="32"/>
      <c r="AU734" s="32"/>
      <c r="AV734" s="32"/>
      <c r="AW734" s="32"/>
      <c r="AX734" s="32"/>
      <c r="AY734" s="76">
        <f t="shared" si="197"/>
        <v>365787.49800000002</v>
      </c>
      <c r="AZ734" s="78"/>
      <c r="BA734" s="7"/>
      <c r="BB734" s="7"/>
    </row>
    <row r="735" spans="1:54" s="59" customFormat="1" x14ac:dyDescent="0.2">
      <c r="A735" s="24">
        <f t="shared" si="199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72">
        <v>41680</v>
      </c>
      <c r="G735" s="24"/>
      <c r="H735" s="71">
        <v>40</v>
      </c>
      <c r="I735" s="24" t="s">
        <v>102</v>
      </c>
      <c r="J735" s="70" t="s">
        <v>103</v>
      </c>
      <c r="K735" s="73" t="s">
        <v>70</v>
      </c>
      <c r="L735" s="70" t="s">
        <v>128</v>
      </c>
      <c r="M735" s="74">
        <v>14658</v>
      </c>
      <c r="N735" s="32"/>
      <c r="O735" s="32">
        <f t="shared" si="200"/>
        <v>14658</v>
      </c>
      <c r="P735" s="74">
        <v>1092</v>
      </c>
      <c r="Q735" s="32"/>
      <c r="R735" s="32"/>
      <c r="S735" s="33">
        <f t="shared" si="185"/>
        <v>2565.1499999999996</v>
      </c>
      <c r="T735" s="32">
        <f t="shared" si="186"/>
        <v>439.74</v>
      </c>
      <c r="U735" s="75">
        <f t="shared" si="187"/>
        <v>967.42799999999988</v>
      </c>
      <c r="V735" s="32">
        <f t="shared" si="188"/>
        <v>293.16000000000003</v>
      </c>
      <c r="W735" s="74">
        <v>1465.8</v>
      </c>
      <c r="X735" s="74">
        <v>528</v>
      </c>
      <c r="Y735" s="74">
        <v>76</v>
      </c>
      <c r="Z735" s="74">
        <v>901.2</v>
      </c>
      <c r="AA735" s="74">
        <v>0</v>
      </c>
      <c r="AB735" s="74">
        <v>0</v>
      </c>
      <c r="AC735" s="74">
        <v>0</v>
      </c>
      <c r="AD735" s="74">
        <v>0</v>
      </c>
      <c r="AE735" s="32">
        <v>0</v>
      </c>
      <c r="AF735" s="32">
        <f t="shared" si="189"/>
        <v>249.18600000000001</v>
      </c>
      <c r="AG735" s="32">
        <f t="shared" si="198"/>
        <v>6449.52</v>
      </c>
      <c r="AH735" s="32">
        <f t="shared" si="190"/>
        <v>13321.439999999999</v>
      </c>
      <c r="AI735" s="32">
        <f t="shared" si="191"/>
        <v>27752.999999999996</v>
      </c>
      <c r="AJ735" s="32">
        <v>7329</v>
      </c>
      <c r="AK735" s="32">
        <f t="shared" si="192"/>
        <v>7329</v>
      </c>
      <c r="AL735" s="32">
        <v>876.2</v>
      </c>
      <c r="AM735" s="32">
        <f t="shared" si="193"/>
        <v>1665.1799999999998</v>
      </c>
      <c r="AN735" s="32">
        <f t="shared" si="194"/>
        <v>2775.2999999999997</v>
      </c>
      <c r="AO735" s="32">
        <f t="shared" si="195"/>
        <v>8325.9</v>
      </c>
      <c r="AP735" s="32">
        <f t="shared" si="196"/>
        <v>4995.5399999999991</v>
      </c>
      <c r="AQ735" s="32">
        <v>6139.45</v>
      </c>
      <c r="AR735" s="32"/>
      <c r="AS735" s="74"/>
      <c r="AT735" s="32"/>
      <c r="AU735" s="32"/>
      <c r="AV735" s="32"/>
      <c r="AW735" s="32"/>
      <c r="AX735" s="32"/>
      <c r="AY735" s="76">
        <f t="shared" si="197"/>
        <v>365787.49800000002</v>
      </c>
      <c r="AZ735" s="78"/>
      <c r="BA735" s="7"/>
      <c r="BB735" s="7"/>
    </row>
    <row r="736" spans="1:54" s="59" customFormat="1" x14ac:dyDescent="0.2">
      <c r="A736" s="24">
        <f t="shared" si="199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72">
        <v>41680</v>
      </c>
      <c r="G736" s="24"/>
      <c r="H736" s="71">
        <v>40</v>
      </c>
      <c r="I736" s="24" t="s">
        <v>102</v>
      </c>
      <c r="J736" s="70" t="s">
        <v>103</v>
      </c>
      <c r="K736" s="73" t="s">
        <v>70</v>
      </c>
      <c r="L736" s="70" t="s">
        <v>128</v>
      </c>
      <c r="M736" s="74">
        <v>14658</v>
      </c>
      <c r="N736" s="32"/>
      <c r="O736" s="32">
        <f t="shared" si="200"/>
        <v>14658</v>
      </c>
      <c r="P736" s="74">
        <v>1092</v>
      </c>
      <c r="Q736" s="32"/>
      <c r="R736" s="32"/>
      <c r="S736" s="33">
        <f t="shared" si="185"/>
        <v>2565.1499999999996</v>
      </c>
      <c r="T736" s="32">
        <f t="shared" si="186"/>
        <v>439.74</v>
      </c>
      <c r="U736" s="75">
        <f t="shared" si="187"/>
        <v>967.42799999999988</v>
      </c>
      <c r="V736" s="32">
        <f t="shared" si="188"/>
        <v>293.16000000000003</v>
      </c>
      <c r="W736" s="74">
        <v>1465.8</v>
      </c>
      <c r="X736" s="74">
        <v>528</v>
      </c>
      <c r="Y736" s="74">
        <v>76</v>
      </c>
      <c r="Z736" s="74">
        <v>901.2</v>
      </c>
      <c r="AA736" s="74">
        <v>0</v>
      </c>
      <c r="AB736" s="74">
        <v>0</v>
      </c>
      <c r="AC736" s="74">
        <v>0</v>
      </c>
      <c r="AD736" s="74">
        <v>0</v>
      </c>
      <c r="AE736" s="32">
        <v>0</v>
      </c>
      <c r="AF736" s="32">
        <f t="shared" si="189"/>
        <v>249.18600000000001</v>
      </c>
      <c r="AG736" s="32">
        <f t="shared" si="198"/>
        <v>6449.52</v>
      </c>
      <c r="AH736" s="32">
        <f t="shared" si="190"/>
        <v>13321.439999999999</v>
      </c>
      <c r="AI736" s="32">
        <f t="shared" si="191"/>
        <v>27752.999999999996</v>
      </c>
      <c r="AJ736" s="32">
        <v>7329</v>
      </c>
      <c r="AK736" s="32">
        <f t="shared" si="192"/>
        <v>7329</v>
      </c>
      <c r="AL736" s="32">
        <v>876.2</v>
      </c>
      <c r="AM736" s="32">
        <f t="shared" si="193"/>
        <v>1665.1799999999998</v>
      </c>
      <c r="AN736" s="32">
        <f t="shared" si="194"/>
        <v>2775.2999999999997</v>
      </c>
      <c r="AO736" s="32">
        <f t="shared" si="195"/>
        <v>8325.9</v>
      </c>
      <c r="AP736" s="32">
        <f t="shared" si="196"/>
        <v>4995.5399999999991</v>
      </c>
      <c r="AQ736" s="32">
        <v>6139.45</v>
      </c>
      <c r="AR736" s="32"/>
      <c r="AS736" s="74"/>
      <c r="AT736" s="32"/>
      <c r="AU736" s="32"/>
      <c r="AV736" s="32"/>
      <c r="AW736" s="32"/>
      <c r="AX736" s="32"/>
      <c r="AY736" s="76">
        <f t="shared" si="197"/>
        <v>365787.49800000002</v>
      </c>
      <c r="AZ736" s="78"/>
      <c r="BA736" s="7"/>
      <c r="BB736" s="7"/>
    </row>
    <row r="737" spans="1:54" s="59" customFormat="1" x14ac:dyDescent="0.2">
      <c r="A737" s="24">
        <f t="shared" si="199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72">
        <v>43696</v>
      </c>
      <c r="G737" s="24"/>
      <c r="H737" s="71">
        <v>12</v>
      </c>
      <c r="I737" s="24" t="s">
        <v>102</v>
      </c>
      <c r="J737" s="70" t="s">
        <v>103</v>
      </c>
      <c r="K737" s="73" t="s">
        <v>70</v>
      </c>
      <c r="L737" s="70" t="s">
        <v>128</v>
      </c>
      <c r="M737" s="74">
        <v>4397.3999999999996</v>
      </c>
      <c r="N737" s="32"/>
      <c r="O737" s="32">
        <f t="shared" si="200"/>
        <v>4397.3999999999996</v>
      </c>
      <c r="P737" s="74">
        <v>327.60000000000002</v>
      </c>
      <c r="Q737" s="32"/>
      <c r="R737" s="32"/>
      <c r="S737" s="33">
        <f t="shared" si="185"/>
        <v>769.54499999999985</v>
      </c>
      <c r="T737" s="32">
        <f t="shared" si="186"/>
        <v>131.922</v>
      </c>
      <c r="U737" s="75">
        <f t="shared" si="187"/>
        <v>263.84399999999999</v>
      </c>
      <c r="V737" s="32">
        <f t="shared" si="188"/>
        <v>87.947999999999993</v>
      </c>
      <c r="W737" s="74">
        <v>0</v>
      </c>
      <c r="X737" s="74">
        <v>158.4</v>
      </c>
      <c r="Y737" s="74">
        <v>22.8</v>
      </c>
      <c r="Z737" s="74">
        <v>270.36</v>
      </c>
      <c r="AA737" s="74">
        <v>0</v>
      </c>
      <c r="AB737" s="74">
        <v>0</v>
      </c>
      <c r="AC737" s="74">
        <v>0</v>
      </c>
      <c r="AD737" s="74">
        <v>0</v>
      </c>
      <c r="AE737" s="32">
        <v>0</v>
      </c>
      <c r="AF737" s="32">
        <f t="shared" si="189"/>
        <v>74.755799999999994</v>
      </c>
      <c r="AG737" s="32">
        <f t="shared" si="198"/>
        <v>1934.8559999999998</v>
      </c>
      <c r="AH737" s="32">
        <f t="shared" si="190"/>
        <v>3644.6399999999994</v>
      </c>
      <c r="AI737" s="32">
        <f t="shared" si="191"/>
        <v>7592.9999999999991</v>
      </c>
      <c r="AJ737" s="32">
        <v>244.3</v>
      </c>
      <c r="AK737" s="32">
        <f t="shared" si="192"/>
        <v>2198.6999999999998</v>
      </c>
      <c r="AL737" s="32">
        <v>876.2</v>
      </c>
      <c r="AM737" s="32">
        <f t="shared" si="193"/>
        <v>455.57999999999993</v>
      </c>
      <c r="AN737" s="32">
        <f t="shared" si="194"/>
        <v>759.3</v>
      </c>
      <c r="AO737" s="32">
        <f t="shared" si="195"/>
        <v>2277.8999999999996</v>
      </c>
      <c r="AP737" s="32">
        <f t="shared" si="196"/>
        <v>1366.7399999999998</v>
      </c>
      <c r="AQ737" s="32">
        <v>2614.85</v>
      </c>
      <c r="AR737" s="32"/>
      <c r="AS737" s="74"/>
      <c r="AT737" s="32"/>
      <c r="AU737" s="32"/>
      <c r="AV737" s="32"/>
      <c r="AW737" s="32"/>
      <c r="AX737" s="32"/>
      <c r="AY737" s="76">
        <f t="shared" si="197"/>
        <v>102020.96359999999</v>
      </c>
      <c r="AZ737" s="78"/>
      <c r="BA737" s="7"/>
      <c r="BB737" s="7"/>
    </row>
    <row r="738" spans="1:54" s="59" customFormat="1" x14ac:dyDescent="0.2">
      <c r="A738" s="24">
        <f t="shared" si="199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72">
        <v>41869</v>
      </c>
      <c r="G738" s="24"/>
      <c r="H738" s="71">
        <v>40</v>
      </c>
      <c r="I738" s="24" t="s">
        <v>102</v>
      </c>
      <c r="J738" s="70" t="s">
        <v>103</v>
      </c>
      <c r="K738" s="73" t="s">
        <v>70</v>
      </c>
      <c r="L738" s="70" t="s">
        <v>128</v>
      </c>
      <c r="M738" s="74">
        <v>14658</v>
      </c>
      <c r="N738" s="32"/>
      <c r="O738" s="32">
        <f t="shared" si="200"/>
        <v>14658</v>
      </c>
      <c r="P738" s="74">
        <v>1092</v>
      </c>
      <c r="Q738" s="32"/>
      <c r="R738" s="32"/>
      <c r="S738" s="33">
        <f t="shared" si="185"/>
        <v>2565.1499999999996</v>
      </c>
      <c r="T738" s="32">
        <f t="shared" si="186"/>
        <v>439.74</v>
      </c>
      <c r="U738" s="75">
        <f t="shared" si="187"/>
        <v>967.42799999999988</v>
      </c>
      <c r="V738" s="32">
        <f t="shared" si="188"/>
        <v>293.16000000000003</v>
      </c>
      <c r="W738" s="74">
        <v>1465.8</v>
      </c>
      <c r="X738" s="74">
        <v>528</v>
      </c>
      <c r="Y738" s="74">
        <v>76</v>
      </c>
      <c r="Z738" s="74">
        <v>901.2</v>
      </c>
      <c r="AA738" s="74">
        <v>0</v>
      </c>
      <c r="AB738" s="74">
        <v>0</v>
      </c>
      <c r="AC738" s="74">
        <v>0</v>
      </c>
      <c r="AD738" s="74">
        <v>0</v>
      </c>
      <c r="AE738" s="32">
        <v>0</v>
      </c>
      <c r="AF738" s="32">
        <f t="shared" si="189"/>
        <v>249.18600000000001</v>
      </c>
      <c r="AG738" s="32">
        <f t="shared" si="198"/>
        <v>6449.52</v>
      </c>
      <c r="AH738" s="32">
        <f t="shared" si="190"/>
        <v>13321.439999999999</v>
      </c>
      <c r="AI738" s="32">
        <f t="shared" si="191"/>
        <v>27752.999999999996</v>
      </c>
      <c r="AJ738" s="32">
        <v>7329</v>
      </c>
      <c r="AK738" s="32">
        <f t="shared" si="192"/>
        <v>7329</v>
      </c>
      <c r="AL738" s="32">
        <v>876.2</v>
      </c>
      <c r="AM738" s="32">
        <f t="shared" si="193"/>
        <v>1665.1799999999998</v>
      </c>
      <c r="AN738" s="32">
        <f t="shared" si="194"/>
        <v>2775.2999999999997</v>
      </c>
      <c r="AO738" s="32">
        <f t="shared" si="195"/>
        <v>8325.9</v>
      </c>
      <c r="AP738" s="32">
        <f t="shared" si="196"/>
        <v>4995.5399999999991</v>
      </c>
      <c r="AQ738" s="32">
        <v>6139.45</v>
      </c>
      <c r="AR738" s="32"/>
      <c r="AS738" s="74"/>
      <c r="AT738" s="32"/>
      <c r="AU738" s="32"/>
      <c r="AV738" s="32"/>
      <c r="AW738" s="32"/>
      <c r="AX738" s="32"/>
      <c r="AY738" s="76">
        <f t="shared" si="197"/>
        <v>365787.49800000002</v>
      </c>
      <c r="AZ738" s="78"/>
      <c r="BA738" s="7"/>
      <c r="BB738" s="7"/>
    </row>
    <row r="739" spans="1:54" s="59" customFormat="1" x14ac:dyDescent="0.2">
      <c r="A739" s="24">
        <f t="shared" si="199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72">
        <v>41883</v>
      </c>
      <c r="G739" s="24"/>
      <c r="H739" s="71">
        <v>34</v>
      </c>
      <c r="I739" s="24" t="s">
        <v>102</v>
      </c>
      <c r="J739" s="70" t="s">
        <v>103</v>
      </c>
      <c r="K739" s="73" t="s">
        <v>70</v>
      </c>
      <c r="L739" s="70" t="s">
        <v>128</v>
      </c>
      <c r="M739" s="74">
        <v>12459.300000000001</v>
      </c>
      <c r="N739" s="32"/>
      <c r="O739" s="32">
        <f t="shared" si="200"/>
        <v>12459.300000000001</v>
      </c>
      <c r="P739" s="74">
        <v>928.2</v>
      </c>
      <c r="Q739" s="32"/>
      <c r="R739" s="32"/>
      <c r="S739" s="33">
        <f t="shared" si="185"/>
        <v>2180.3775000000001</v>
      </c>
      <c r="T739" s="32">
        <f t="shared" si="186"/>
        <v>373.779</v>
      </c>
      <c r="U739" s="75">
        <f t="shared" si="187"/>
        <v>822.31440000000009</v>
      </c>
      <c r="V739" s="32">
        <f t="shared" si="188"/>
        <v>249.18600000000004</v>
      </c>
      <c r="W739" s="74">
        <v>1245.94</v>
      </c>
      <c r="X739" s="74">
        <v>448.8</v>
      </c>
      <c r="Y739" s="74">
        <v>64.599999999999994</v>
      </c>
      <c r="Z739" s="74">
        <v>766.02</v>
      </c>
      <c r="AA739" s="74">
        <v>0</v>
      </c>
      <c r="AB739" s="74">
        <v>0</v>
      </c>
      <c r="AC739" s="74">
        <v>0</v>
      </c>
      <c r="AD739" s="74">
        <v>0</v>
      </c>
      <c r="AE739" s="32">
        <v>0</v>
      </c>
      <c r="AF739" s="32">
        <f t="shared" si="189"/>
        <v>211.80810000000002</v>
      </c>
      <c r="AG739" s="32">
        <f t="shared" si="198"/>
        <v>5482.0920000000006</v>
      </c>
      <c r="AH739" s="32">
        <f t="shared" si="190"/>
        <v>11323.232000000002</v>
      </c>
      <c r="AI739" s="32">
        <f t="shared" si="191"/>
        <v>23590.066666666669</v>
      </c>
      <c r="AJ739" s="32">
        <v>6229.65</v>
      </c>
      <c r="AK739" s="32">
        <f t="shared" si="192"/>
        <v>6229.6500000000005</v>
      </c>
      <c r="AL739" s="32">
        <v>876.2</v>
      </c>
      <c r="AM739" s="32">
        <f t="shared" si="193"/>
        <v>1415.4040000000002</v>
      </c>
      <c r="AN739" s="32">
        <f t="shared" si="194"/>
        <v>2359.0066666666671</v>
      </c>
      <c r="AO739" s="32">
        <f t="shared" si="195"/>
        <v>7077.02</v>
      </c>
      <c r="AP739" s="32">
        <f t="shared" si="196"/>
        <v>4246.2120000000004</v>
      </c>
      <c r="AQ739" s="32">
        <v>3580.6</v>
      </c>
      <c r="AR739" s="32"/>
      <c r="AS739" s="74"/>
      <c r="AT739" s="32"/>
      <c r="AU739" s="32"/>
      <c r="AV739" s="32"/>
      <c r="AW739" s="32"/>
      <c r="AX739" s="32"/>
      <c r="AY739" s="76">
        <f t="shared" si="197"/>
        <v>309413.03333333338</v>
      </c>
      <c r="AZ739" s="78"/>
      <c r="BA739" s="7"/>
      <c r="BB739" s="7"/>
    </row>
    <row r="740" spans="1:54" s="59" customFormat="1" x14ac:dyDescent="0.2">
      <c r="A740" s="24">
        <f t="shared" si="199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72">
        <v>42402</v>
      </c>
      <c r="G740" s="24"/>
      <c r="H740" s="71">
        <v>23</v>
      </c>
      <c r="I740" s="24" t="s">
        <v>102</v>
      </c>
      <c r="J740" s="70" t="s">
        <v>103</v>
      </c>
      <c r="K740" s="73" t="s">
        <v>70</v>
      </c>
      <c r="L740" s="70" t="s">
        <v>128</v>
      </c>
      <c r="M740" s="74">
        <v>8428.5</v>
      </c>
      <c r="N740" s="32"/>
      <c r="O740" s="32">
        <f t="shared" si="200"/>
        <v>8428.5</v>
      </c>
      <c r="P740" s="74">
        <v>627.9</v>
      </c>
      <c r="Q740" s="32"/>
      <c r="R740" s="32"/>
      <c r="S740" s="33">
        <f t="shared" si="185"/>
        <v>1474.9875</v>
      </c>
      <c r="T740" s="32">
        <f t="shared" si="186"/>
        <v>252.85499999999999</v>
      </c>
      <c r="U740" s="75">
        <f t="shared" si="187"/>
        <v>505.71</v>
      </c>
      <c r="V740" s="32">
        <f t="shared" si="188"/>
        <v>168.57</v>
      </c>
      <c r="W740" s="74">
        <v>0</v>
      </c>
      <c r="X740" s="74">
        <v>303.60000000000002</v>
      </c>
      <c r="Y740" s="74">
        <v>43.7</v>
      </c>
      <c r="Z740" s="74">
        <v>518.20000000000005</v>
      </c>
      <c r="AA740" s="74">
        <v>0</v>
      </c>
      <c r="AB740" s="74">
        <v>0</v>
      </c>
      <c r="AC740" s="74">
        <v>0</v>
      </c>
      <c r="AD740" s="74">
        <v>0</v>
      </c>
      <c r="AE740" s="32">
        <v>0</v>
      </c>
      <c r="AF740" s="32">
        <f t="shared" si="189"/>
        <v>143.28450000000001</v>
      </c>
      <c r="AG740" s="32">
        <f t="shared" si="198"/>
        <v>3708.54</v>
      </c>
      <c r="AH740" s="32">
        <f t="shared" si="190"/>
        <v>6985.68</v>
      </c>
      <c r="AI740" s="32">
        <f t="shared" si="191"/>
        <v>14553.5</v>
      </c>
      <c r="AJ740" s="32">
        <v>4214.25</v>
      </c>
      <c r="AK740" s="32">
        <f t="shared" si="192"/>
        <v>4214.25</v>
      </c>
      <c r="AL740" s="32">
        <v>876.2</v>
      </c>
      <c r="AM740" s="32">
        <f t="shared" si="193"/>
        <v>873.21</v>
      </c>
      <c r="AN740" s="32">
        <f t="shared" si="194"/>
        <v>1455.35</v>
      </c>
      <c r="AO740" s="32">
        <f t="shared" si="195"/>
        <v>4366.05</v>
      </c>
      <c r="AP740" s="32">
        <f t="shared" si="196"/>
        <v>2619.63</v>
      </c>
      <c r="AQ740" s="32">
        <v>3580.6</v>
      </c>
      <c r="AR740" s="32"/>
      <c r="AS740" s="74"/>
      <c r="AT740" s="32"/>
      <c r="AU740" s="32"/>
      <c r="AV740" s="32"/>
      <c r="AW740" s="32"/>
      <c r="AX740" s="32"/>
      <c r="AY740" s="76">
        <f t="shared" si="197"/>
        <v>197054.94399999996</v>
      </c>
      <c r="AZ740" s="78"/>
      <c r="BA740" s="7"/>
      <c r="BB740" s="7"/>
    </row>
    <row r="741" spans="1:54" s="59" customFormat="1" x14ac:dyDescent="0.2">
      <c r="A741" s="24">
        <f t="shared" si="199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72">
        <v>42402</v>
      </c>
      <c r="G741" s="24"/>
      <c r="H741" s="71">
        <v>22</v>
      </c>
      <c r="I741" s="24" t="s">
        <v>102</v>
      </c>
      <c r="J741" s="70" t="s">
        <v>103</v>
      </c>
      <c r="K741" s="73" t="s">
        <v>70</v>
      </c>
      <c r="L741" s="70" t="s">
        <v>128</v>
      </c>
      <c r="M741" s="74">
        <v>8061.9</v>
      </c>
      <c r="N741" s="32"/>
      <c r="O741" s="32">
        <f t="shared" si="200"/>
        <v>8061.9</v>
      </c>
      <c r="P741" s="74">
        <v>600.6</v>
      </c>
      <c r="Q741" s="32"/>
      <c r="R741" s="32"/>
      <c r="S741" s="33">
        <f t="shared" si="185"/>
        <v>1410.8324999999998</v>
      </c>
      <c r="T741" s="32">
        <f t="shared" si="186"/>
        <v>241.85699999999997</v>
      </c>
      <c r="U741" s="75">
        <f t="shared" si="187"/>
        <v>483.71399999999994</v>
      </c>
      <c r="V741" s="32">
        <f t="shared" si="188"/>
        <v>161.238</v>
      </c>
      <c r="W741" s="74">
        <v>0</v>
      </c>
      <c r="X741" s="74">
        <v>290.39999999999998</v>
      </c>
      <c r="Y741" s="74">
        <v>41.8</v>
      </c>
      <c r="Z741" s="74">
        <v>495.66</v>
      </c>
      <c r="AA741" s="74">
        <v>0</v>
      </c>
      <c r="AB741" s="74">
        <v>0</v>
      </c>
      <c r="AC741" s="74">
        <v>0</v>
      </c>
      <c r="AD741" s="74">
        <v>649</v>
      </c>
      <c r="AE741" s="32">
        <v>0</v>
      </c>
      <c r="AF741" s="32">
        <f t="shared" si="189"/>
        <v>137.0523</v>
      </c>
      <c r="AG741" s="32">
        <f t="shared" si="198"/>
        <v>3547.2359999999999</v>
      </c>
      <c r="AH741" s="32">
        <f t="shared" si="190"/>
        <v>6681.8399999999992</v>
      </c>
      <c r="AI741" s="32">
        <f t="shared" si="191"/>
        <v>13920.499999999998</v>
      </c>
      <c r="AJ741" s="32">
        <v>4030.95</v>
      </c>
      <c r="AK741" s="32">
        <f t="shared" si="192"/>
        <v>4030.9499999999994</v>
      </c>
      <c r="AL741" s="32">
        <v>876.2</v>
      </c>
      <c r="AM741" s="32">
        <f t="shared" si="193"/>
        <v>835.2299999999999</v>
      </c>
      <c r="AN741" s="32">
        <f t="shared" si="194"/>
        <v>1392.0499999999997</v>
      </c>
      <c r="AO741" s="32">
        <f t="shared" si="195"/>
        <v>4176.1499999999996</v>
      </c>
      <c r="AP741" s="32">
        <f t="shared" si="196"/>
        <v>2505.6899999999996</v>
      </c>
      <c r="AQ741" s="32">
        <v>3580.6</v>
      </c>
      <c r="AR741" s="32"/>
      <c r="AS741" s="74"/>
      <c r="AT741" s="32"/>
      <c r="AU741" s="32"/>
      <c r="AV741" s="32"/>
      <c r="AW741" s="32"/>
      <c r="AX741" s="32"/>
      <c r="AY741" s="76">
        <f t="shared" si="197"/>
        <v>196466.0416</v>
      </c>
      <c r="AZ741" s="78"/>
      <c r="BA741" s="7"/>
      <c r="BB741" s="7"/>
    </row>
    <row r="742" spans="1:54" s="59" customFormat="1" x14ac:dyDescent="0.2">
      <c r="A742" s="24">
        <f t="shared" si="199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72">
        <v>42961</v>
      </c>
      <c r="G742" s="24"/>
      <c r="H742" s="71">
        <v>40</v>
      </c>
      <c r="I742" s="24" t="s">
        <v>102</v>
      </c>
      <c r="J742" s="70" t="s">
        <v>103</v>
      </c>
      <c r="K742" s="73" t="s">
        <v>70</v>
      </c>
      <c r="L742" s="70" t="s">
        <v>128</v>
      </c>
      <c r="M742" s="74">
        <v>14658</v>
      </c>
      <c r="N742" s="32"/>
      <c r="O742" s="32">
        <f t="shared" si="200"/>
        <v>14658</v>
      </c>
      <c r="P742" s="74">
        <v>1092</v>
      </c>
      <c r="Q742" s="32"/>
      <c r="R742" s="32"/>
      <c r="S742" s="33">
        <f t="shared" si="185"/>
        <v>2565.1499999999996</v>
      </c>
      <c r="T742" s="32">
        <f t="shared" si="186"/>
        <v>439.74</v>
      </c>
      <c r="U742" s="75">
        <f t="shared" si="187"/>
        <v>879.48</v>
      </c>
      <c r="V742" s="32">
        <f t="shared" si="188"/>
        <v>293.16000000000003</v>
      </c>
      <c r="W742" s="74">
        <v>0</v>
      </c>
      <c r="X742" s="74">
        <v>528</v>
      </c>
      <c r="Y742" s="74">
        <v>76</v>
      </c>
      <c r="Z742" s="74">
        <v>901.2</v>
      </c>
      <c r="AA742" s="74">
        <v>0</v>
      </c>
      <c r="AB742" s="74">
        <v>0</v>
      </c>
      <c r="AC742" s="74">
        <v>0</v>
      </c>
      <c r="AD742" s="74">
        <v>0</v>
      </c>
      <c r="AE742" s="32">
        <v>0</v>
      </c>
      <c r="AF742" s="32">
        <f t="shared" si="189"/>
        <v>249.18600000000001</v>
      </c>
      <c r="AG742" s="32">
        <f t="shared" si="198"/>
        <v>6449.52</v>
      </c>
      <c r="AH742" s="32">
        <f t="shared" si="190"/>
        <v>12148.8</v>
      </c>
      <c r="AI742" s="32">
        <f t="shared" si="191"/>
        <v>25310</v>
      </c>
      <c r="AJ742" s="32">
        <v>7329</v>
      </c>
      <c r="AK742" s="32">
        <f t="shared" si="192"/>
        <v>7329</v>
      </c>
      <c r="AL742" s="32">
        <v>876.2</v>
      </c>
      <c r="AM742" s="32">
        <f t="shared" si="193"/>
        <v>1518.6</v>
      </c>
      <c r="AN742" s="32">
        <f t="shared" si="194"/>
        <v>2531</v>
      </c>
      <c r="AO742" s="32">
        <f t="shared" si="195"/>
        <v>7593</v>
      </c>
      <c r="AP742" s="32">
        <f t="shared" si="196"/>
        <v>4555.8</v>
      </c>
      <c r="AQ742" s="32">
        <v>6139.45</v>
      </c>
      <c r="AR742" s="32"/>
      <c r="AS742" s="74"/>
      <c r="AT742" s="32"/>
      <c r="AU742" s="32"/>
      <c r="AV742" s="32"/>
      <c r="AW742" s="32"/>
      <c r="AX742" s="32"/>
      <c r="AY742" s="76">
        <f t="shared" si="197"/>
        <v>341963.36200000008</v>
      </c>
      <c r="AZ742" s="78"/>
      <c r="BA742" s="7"/>
      <c r="BB742" s="7"/>
    </row>
    <row r="743" spans="1:54" s="59" customFormat="1" x14ac:dyDescent="0.2">
      <c r="A743" s="24">
        <f t="shared" si="199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72">
        <v>43704</v>
      </c>
      <c r="G743" s="24"/>
      <c r="H743" s="71">
        <v>30</v>
      </c>
      <c r="I743" s="24" t="s">
        <v>102</v>
      </c>
      <c r="J743" s="70" t="s">
        <v>103</v>
      </c>
      <c r="K743" s="73" t="s">
        <v>70</v>
      </c>
      <c r="L743" s="70" t="s">
        <v>128</v>
      </c>
      <c r="M743" s="74">
        <v>10993.5</v>
      </c>
      <c r="N743" s="32"/>
      <c r="O743" s="32">
        <f t="shared" si="200"/>
        <v>10993.5</v>
      </c>
      <c r="P743" s="74">
        <v>819</v>
      </c>
      <c r="Q743" s="32"/>
      <c r="R743" s="32"/>
      <c r="S743" s="33">
        <f t="shared" si="185"/>
        <v>1923.8625</v>
      </c>
      <c r="T743" s="32">
        <f t="shared" si="186"/>
        <v>329.80500000000001</v>
      </c>
      <c r="U743" s="75">
        <f t="shared" si="187"/>
        <v>659.61</v>
      </c>
      <c r="V743" s="32">
        <f t="shared" si="188"/>
        <v>219.87</v>
      </c>
      <c r="W743" s="74">
        <v>0</v>
      </c>
      <c r="X743" s="74">
        <v>396</v>
      </c>
      <c r="Y743" s="74">
        <v>57</v>
      </c>
      <c r="Z743" s="74">
        <v>675.9</v>
      </c>
      <c r="AA743" s="74">
        <v>0</v>
      </c>
      <c r="AB743" s="74">
        <v>0</v>
      </c>
      <c r="AC743" s="74">
        <v>0</v>
      </c>
      <c r="AD743" s="74">
        <v>0</v>
      </c>
      <c r="AE743" s="32">
        <v>0</v>
      </c>
      <c r="AF743" s="32">
        <f t="shared" si="189"/>
        <v>186.88950000000003</v>
      </c>
      <c r="AG743" s="32">
        <f t="shared" si="198"/>
        <v>4837.1400000000003</v>
      </c>
      <c r="AH743" s="32">
        <f t="shared" si="190"/>
        <v>9111.5999999999985</v>
      </c>
      <c r="AI743" s="32">
        <f t="shared" si="191"/>
        <v>18982.5</v>
      </c>
      <c r="AJ743" s="32">
        <v>488.6</v>
      </c>
      <c r="AK743" s="32">
        <f t="shared" si="192"/>
        <v>5496.75</v>
      </c>
      <c r="AL743" s="32">
        <v>876.2</v>
      </c>
      <c r="AM743" s="32">
        <f t="shared" si="193"/>
        <v>1138.9499999999998</v>
      </c>
      <c r="AN743" s="32">
        <f t="shared" si="194"/>
        <v>1898.25</v>
      </c>
      <c r="AO743" s="32">
        <f t="shared" si="195"/>
        <v>5694.75</v>
      </c>
      <c r="AP743" s="32">
        <f t="shared" si="196"/>
        <v>3416.85</v>
      </c>
      <c r="AQ743" s="32">
        <v>3580.6</v>
      </c>
      <c r="AR743" s="32"/>
      <c r="AS743" s="74"/>
      <c r="AT743" s="32"/>
      <c r="AU743" s="32"/>
      <c r="AV743" s="32"/>
      <c r="AW743" s="32"/>
      <c r="AX743" s="32"/>
      <c r="AY743" s="76">
        <f t="shared" si="197"/>
        <v>250659.43400000001</v>
      </c>
      <c r="AZ743" s="78"/>
      <c r="BA743" s="7"/>
      <c r="BB743" s="7"/>
    </row>
    <row r="744" spans="1:54" s="59" customFormat="1" x14ac:dyDescent="0.2">
      <c r="A744" s="24">
        <f t="shared" si="199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72">
        <v>43710</v>
      </c>
      <c r="G744" s="24"/>
      <c r="H744" s="71">
        <v>28</v>
      </c>
      <c r="I744" s="24" t="s">
        <v>102</v>
      </c>
      <c r="J744" s="70" t="s">
        <v>103</v>
      </c>
      <c r="K744" s="73" t="s">
        <v>70</v>
      </c>
      <c r="L744" s="70" t="s">
        <v>128</v>
      </c>
      <c r="M744" s="74">
        <v>10260.6</v>
      </c>
      <c r="N744" s="32"/>
      <c r="O744" s="32">
        <f t="shared" si="200"/>
        <v>10260.6</v>
      </c>
      <c r="P744" s="74">
        <v>764.4</v>
      </c>
      <c r="Q744" s="32"/>
      <c r="R744" s="32"/>
      <c r="S744" s="33">
        <f t="shared" si="185"/>
        <v>1795.605</v>
      </c>
      <c r="T744" s="32">
        <f t="shared" si="186"/>
        <v>307.81799999999998</v>
      </c>
      <c r="U744" s="75">
        <f t="shared" si="187"/>
        <v>615.63599999999997</v>
      </c>
      <c r="V744" s="32">
        <f t="shared" si="188"/>
        <v>205.21200000000002</v>
      </c>
      <c r="W744" s="74">
        <v>0</v>
      </c>
      <c r="X744" s="74">
        <v>369.6</v>
      </c>
      <c r="Y744" s="74">
        <v>53.2</v>
      </c>
      <c r="Z744" s="74">
        <v>630.84</v>
      </c>
      <c r="AA744" s="74">
        <v>0</v>
      </c>
      <c r="AB744" s="74">
        <v>0</v>
      </c>
      <c r="AC744" s="74">
        <v>0</v>
      </c>
      <c r="AD744" s="74">
        <v>0</v>
      </c>
      <c r="AE744" s="32">
        <v>0</v>
      </c>
      <c r="AF744" s="32">
        <f t="shared" si="189"/>
        <v>174.43020000000001</v>
      </c>
      <c r="AG744" s="32">
        <f t="shared" si="198"/>
        <v>4514.6640000000007</v>
      </c>
      <c r="AH744" s="32">
        <f t="shared" si="190"/>
        <v>8504.16</v>
      </c>
      <c r="AI744" s="32">
        <f t="shared" si="191"/>
        <v>17717</v>
      </c>
      <c r="AJ744" s="32">
        <v>384.77</v>
      </c>
      <c r="AK744" s="32">
        <f t="shared" si="192"/>
        <v>5130.3</v>
      </c>
      <c r="AL744" s="32">
        <v>876.2</v>
      </c>
      <c r="AM744" s="32">
        <f t="shared" si="193"/>
        <v>1063.02</v>
      </c>
      <c r="AN744" s="32">
        <f t="shared" si="194"/>
        <v>1771.7000000000003</v>
      </c>
      <c r="AO744" s="32">
        <f t="shared" si="195"/>
        <v>5315.1</v>
      </c>
      <c r="AP744" s="32">
        <f t="shared" si="196"/>
        <v>3189.0600000000004</v>
      </c>
      <c r="AQ744" s="32">
        <v>3580.6</v>
      </c>
      <c r="AR744" s="32"/>
      <c r="AS744" s="74"/>
      <c r="AT744" s="32"/>
      <c r="AU744" s="32"/>
      <c r="AV744" s="32"/>
      <c r="AW744" s="32"/>
      <c r="AX744" s="32"/>
      <c r="AY744" s="76">
        <f t="shared" si="197"/>
        <v>234174.6684</v>
      </c>
      <c r="AZ744" s="78"/>
      <c r="BA744" s="7"/>
      <c r="BB744" s="7"/>
    </row>
    <row r="745" spans="1:54" s="59" customFormat="1" x14ac:dyDescent="0.2">
      <c r="A745" s="24">
        <f t="shared" si="199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72">
        <v>38771</v>
      </c>
      <c r="G745" s="24"/>
      <c r="H745" s="71">
        <v>40</v>
      </c>
      <c r="I745" s="24" t="s">
        <v>102</v>
      </c>
      <c r="J745" s="70" t="s">
        <v>103</v>
      </c>
      <c r="K745" s="73" t="s">
        <v>70</v>
      </c>
      <c r="L745" s="70" t="s">
        <v>129</v>
      </c>
      <c r="M745" s="74">
        <v>14658</v>
      </c>
      <c r="N745" s="32"/>
      <c r="O745" s="32">
        <f t="shared" si="200"/>
        <v>14658</v>
      </c>
      <c r="P745" s="74">
        <v>1092</v>
      </c>
      <c r="Q745" s="32"/>
      <c r="R745" s="32"/>
      <c r="S745" s="33">
        <f t="shared" si="185"/>
        <v>2565.1499999999996</v>
      </c>
      <c r="T745" s="32">
        <f t="shared" si="186"/>
        <v>439.74</v>
      </c>
      <c r="U745" s="75">
        <f t="shared" si="187"/>
        <v>1108.1448</v>
      </c>
      <c r="V745" s="32">
        <f t="shared" si="188"/>
        <v>293.16000000000003</v>
      </c>
      <c r="W745" s="74">
        <v>3811.08</v>
      </c>
      <c r="X745" s="74">
        <v>528</v>
      </c>
      <c r="Y745" s="74">
        <v>76</v>
      </c>
      <c r="Z745" s="74">
        <v>901.2</v>
      </c>
      <c r="AA745" s="74">
        <v>0</v>
      </c>
      <c r="AB745" s="74">
        <v>0</v>
      </c>
      <c r="AC745" s="74">
        <v>0</v>
      </c>
      <c r="AD745" s="74">
        <v>0</v>
      </c>
      <c r="AE745" s="32">
        <v>0</v>
      </c>
      <c r="AF745" s="32">
        <f t="shared" si="189"/>
        <v>249.18600000000001</v>
      </c>
      <c r="AG745" s="32">
        <f t="shared" si="198"/>
        <v>6449.52</v>
      </c>
      <c r="AH745" s="32">
        <f t="shared" si="190"/>
        <v>15197.664000000002</v>
      </c>
      <c r="AI745" s="32">
        <f t="shared" si="191"/>
        <v>31661.800000000007</v>
      </c>
      <c r="AJ745" s="32">
        <v>7329</v>
      </c>
      <c r="AK745" s="32">
        <f t="shared" si="192"/>
        <v>7329</v>
      </c>
      <c r="AL745" s="32">
        <v>876.2</v>
      </c>
      <c r="AM745" s="32">
        <f t="shared" si="193"/>
        <v>1899.7080000000003</v>
      </c>
      <c r="AN745" s="32">
        <f t="shared" si="194"/>
        <v>3166.1800000000003</v>
      </c>
      <c r="AO745" s="32">
        <f t="shared" si="195"/>
        <v>9498.5400000000009</v>
      </c>
      <c r="AP745" s="32">
        <f t="shared" si="196"/>
        <v>5699.1240000000007</v>
      </c>
      <c r="AQ745" s="32">
        <v>6139.45</v>
      </c>
      <c r="AR745" s="32"/>
      <c r="AS745" s="74"/>
      <c r="AT745" s="32"/>
      <c r="AU745" s="32"/>
      <c r="AV745" s="32"/>
      <c r="AW745" s="32"/>
      <c r="AX745" s="32"/>
      <c r="AY745" s="76">
        <f t="shared" si="197"/>
        <v>403906.11560000002</v>
      </c>
      <c r="AZ745" s="78"/>
      <c r="BA745" s="7"/>
      <c r="BB745" s="7"/>
    </row>
    <row r="746" spans="1:54" s="59" customFormat="1" x14ac:dyDescent="0.2">
      <c r="A746" s="24">
        <f t="shared" si="199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72">
        <v>39129</v>
      </c>
      <c r="G746" s="24"/>
      <c r="H746" s="71">
        <v>39</v>
      </c>
      <c r="I746" s="24" t="s">
        <v>102</v>
      </c>
      <c r="J746" s="70" t="s">
        <v>103</v>
      </c>
      <c r="K746" s="73" t="s">
        <v>70</v>
      </c>
      <c r="L746" s="70" t="s">
        <v>129</v>
      </c>
      <c r="M746" s="74">
        <v>14291.7</v>
      </c>
      <c r="N746" s="32"/>
      <c r="O746" s="32">
        <f t="shared" si="200"/>
        <v>14291.7</v>
      </c>
      <c r="P746" s="74">
        <v>1064.7</v>
      </c>
      <c r="Q746" s="32"/>
      <c r="R746" s="32"/>
      <c r="S746" s="33">
        <f t="shared" si="185"/>
        <v>2501.0475000000001</v>
      </c>
      <c r="T746" s="32">
        <f t="shared" si="186"/>
        <v>428.75100000000003</v>
      </c>
      <c r="U746" s="75">
        <f t="shared" si="187"/>
        <v>1063.3019999999999</v>
      </c>
      <c r="V746" s="32">
        <f t="shared" si="188"/>
        <v>285.834</v>
      </c>
      <c r="W746" s="74">
        <v>3430</v>
      </c>
      <c r="X746" s="74">
        <v>514.79999999999995</v>
      </c>
      <c r="Y746" s="74">
        <v>74.099999999999994</v>
      </c>
      <c r="Z746" s="74">
        <v>878.68</v>
      </c>
      <c r="AA746" s="74">
        <v>0</v>
      </c>
      <c r="AB746" s="74">
        <v>0</v>
      </c>
      <c r="AC746" s="74">
        <v>0</v>
      </c>
      <c r="AD746" s="74">
        <v>0</v>
      </c>
      <c r="AE746" s="32">
        <v>0</v>
      </c>
      <c r="AF746" s="32">
        <f t="shared" si="189"/>
        <v>242.95890000000003</v>
      </c>
      <c r="AG746" s="32">
        <f t="shared" si="198"/>
        <v>6288.348</v>
      </c>
      <c r="AH746" s="32">
        <f t="shared" si="190"/>
        <v>14589.2</v>
      </c>
      <c r="AI746" s="32">
        <f t="shared" si="191"/>
        <v>30394.166666666668</v>
      </c>
      <c r="AJ746" s="32">
        <v>7145.85</v>
      </c>
      <c r="AK746" s="32">
        <f t="shared" si="192"/>
        <v>7145.85</v>
      </c>
      <c r="AL746" s="32">
        <v>876.2</v>
      </c>
      <c r="AM746" s="32">
        <f t="shared" si="193"/>
        <v>1823.65</v>
      </c>
      <c r="AN746" s="32">
        <f t="shared" si="194"/>
        <v>3039.4166666666665</v>
      </c>
      <c r="AO746" s="32">
        <f t="shared" si="195"/>
        <v>9118.25</v>
      </c>
      <c r="AP746" s="32">
        <f t="shared" si="196"/>
        <v>5470.95</v>
      </c>
      <c r="AQ746" s="32">
        <v>3580.6</v>
      </c>
      <c r="AR746" s="32"/>
      <c r="AS746" s="74"/>
      <c r="AT746" s="32"/>
      <c r="AU746" s="32"/>
      <c r="AV746" s="32"/>
      <c r="AW746" s="32"/>
      <c r="AX746" s="32"/>
      <c r="AY746" s="76">
        <f t="shared" si="197"/>
        <v>386782.96213333332</v>
      </c>
      <c r="AZ746" s="78"/>
      <c r="BA746" s="7"/>
      <c r="BB746" s="7"/>
    </row>
    <row r="747" spans="1:54" s="59" customFormat="1" x14ac:dyDescent="0.2">
      <c r="A747" s="24">
        <f t="shared" si="199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72">
        <v>39335</v>
      </c>
      <c r="G747" s="24"/>
      <c r="H747" s="71">
        <v>40</v>
      </c>
      <c r="I747" s="24" t="s">
        <v>102</v>
      </c>
      <c r="J747" s="70" t="s">
        <v>103</v>
      </c>
      <c r="K747" s="73" t="s">
        <v>70</v>
      </c>
      <c r="L747" s="70" t="s">
        <v>129</v>
      </c>
      <c r="M747" s="74">
        <v>14658</v>
      </c>
      <c r="N747" s="32"/>
      <c r="O747" s="32">
        <f t="shared" si="200"/>
        <v>14658</v>
      </c>
      <c r="P747" s="74">
        <v>1092</v>
      </c>
      <c r="Q747" s="32"/>
      <c r="R747" s="32"/>
      <c r="S747" s="33">
        <f t="shared" si="185"/>
        <v>2565.1499999999996</v>
      </c>
      <c r="T747" s="32">
        <f t="shared" si="186"/>
        <v>439.74</v>
      </c>
      <c r="U747" s="75">
        <f t="shared" si="187"/>
        <v>1090.5551999999998</v>
      </c>
      <c r="V747" s="32">
        <f t="shared" si="188"/>
        <v>293.16000000000003</v>
      </c>
      <c r="W747" s="74">
        <v>3517.92</v>
      </c>
      <c r="X747" s="74">
        <v>528</v>
      </c>
      <c r="Y747" s="74">
        <v>76</v>
      </c>
      <c r="Z747" s="74">
        <v>901.2</v>
      </c>
      <c r="AA747" s="74">
        <v>0</v>
      </c>
      <c r="AB747" s="74">
        <v>0</v>
      </c>
      <c r="AC747" s="74">
        <v>0</v>
      </c>
      <c r="AD747" s="74">
        <v>0</v>
      </c>
      <c r="AE747" s="32">
        <v>0</v>
      </c>
      <c r="AF747" s="32">
        <f t="shared" si="189"/>
        <v>249.18600000000001</v>
      </c>
      <c r="AG747" s="32">
        <f t="shared" si="198"/>
        <v>6449.52</v>
      </c>
      <c r="AH747" s="32">
        <f t="shared" si="190"/>
        <v>14963.135999999999</v>
      </c>
      <c r="AI747" s="32">
        <f t="shared" si="191"/>
        <v>31173.199999999997</v>
      </c>
      <c r="AJ747" s="32">
        <v>7329</v>
      </c>
      <c r="AK747" s="32">
        <f t="shared" si="192"/>
        <v>7329</v>
      </c>
      <c r="AL747" s="32">
        <v>876.2</v>
      </c>
      <c r="AM747" s="32">
        <f t="shared" si="193"/>
        <v>1870.3919999999998</v>
      </c>
      <c r="AN747" s="32">
        <f t="shared" si="194"/>
        <v>3117.3199999999997</v>
      </c>
      <c r="AO747" s="32">
        <f t="shared" si="195"/>
        <v>9351.9599999999991</v>
      </c>
      <c r="AP747" s="32">
        <f t="shared" si="196"/>
        <v>5611.1759999999995</v>
      </c>
      <c r="AQ747" s="32">
        <v>6139.45</v>
      </c>
      <c r="AR747" s="32"/>
      <c r="AS747" s="74"/>
      <c r="AT747" s="32"/>
      <c r="AU747" s="32"/>
      <c r="AV747" s="32"/>
      <c r="AW747" s="32"/>
      <c r="AX747" s="32"/>
      <c r="AY747" s="76">
        <f t="shared" si="197"/>
        <v>399141.28840000008</v>
      </c>
      <c r="AZ747" s="78"/>
      <c r="BA747" s="7"/>
      <c r="BB747" s="7"/>
    </row>
    <row r="748" spans="1:54" s="59" customFormat="1" x14ac:dyDescent="0.2">
      <c r="A748" s="24">
        <f t="shared" si="199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72">
        <v>39335</v>
      </c>
      <c r="G748" s="24"/>
      <c r="H748" s="71">
        <v>40</v>
      </c>
      <c r="I748" s="24" t="s">
        <v>102</v>
      </c>
      <c r="J748" s="70" t="s">
        <v>103</v>
      </c>
      <c r="K748" s="73" t="s">
        <v>70</v>
      </c>
      <c r="L748" s="70" t="s">
        <v>129</v>
      </c>
      <c r="M748" s="74">
        <v>14658</v>
      </c>
      <c r="N748" s="32"/>
      <c r="O748" s="32">
        <f t="shared" si="200"/>
        <v>14658</v>
      </c>
      <c r="P748" s="74">
        <v>1092</v>
      </c>
      <c r="Q748" s="32"/>
      <c r="R748" s="32"/>
      <c r="S748" s="33">
        <f t="shared" si="185"/>
        <v>2565.1499999999996</v>
      </c>
      <c r="T748" s="32">
        <f t="shared" si="186"/>
        <v>439.74</v>
      </c>
      <c r="U748" s="75">
        <f t="shared" si="187"/>
        <v>1090.5551999999998</v>
      </c>
      <c r="V748" s="32">
        <f t="shared" si="188"/>
        <v>293.16000000000003</v>
      </c>
      <c r="W748" s="74">
        <v>3517.92</v>
      </c>
      <c r="X748" s="74">
        <v>528</v>
      </c>
      <c r="Y748" s="74">
        <v>76</v>
      </c>
      <c r="Z748" s="74">
        <v>901.2</v>
      </c>
      <c r="AA748" s="74">
        <v>0</v>
      </c>
      <c r="AB748" s="74">
        <v>0</v>
      </c>
      <c r="AC748" s="74">
        <v>0</v>
      </c>
      <c r="AD748" s="74">
        <v>0</v>
      </c>
      <c r="AE748" s="32">
        <v>0</v>
      </c>
      <c r="AF748" s="32">
        <f t="shared" si="189"/>
        <v>249.18600000000001</v>
      </c>
      <c r="AG748" s="32">
        <f t="shared" si="198"/>
        <v>6449.52</v>
      </c>
      <c r="AH748" s="32">
        <f t="shared" si="190"/>
        <v>14963.135999999999</v>
      </c>
      <c r="AI748" s="32">
        <f t="shared" si="191"/>
        <v>31173.199999999997</v>
      </c>
      <c r="AJ748" s="32">
        <v>7329</v>
      </c>
      <c r="AK748" s="32">
        <f t="shared" si="192"/>
        <v>7329</v>
      </c>
      <c r="AL748" s="32">
        <v>876.2</v>
      </c>
      <c r="AM748" s="32">
        <f t="shared" si="193"/>
        <v>1870.3919999999998</v>
      </c>
      <c r="AN748" s="32">
        <f t="shared" si="194"/>
        <v>3117.3199999999997</v>
      </c>
      <c r="AO748" s="32">
        <f t="shared" si="195"/>
        <v>9351.9599999999991</v>
      </c>
      <c r="AP748" s="32">
        <f t="shared" si="196"/>
        <v>5611.1759999999995</v>
      </c>
      <c r="AQ748" s="32">
        <v>6139.45</v>
      </c>
      <c r="AR748" s="32"/>
      <c r="AS748" s="74"/>
      <c r="AT748" s="32"/>
      <c r="AU748" s="32"/>
      <c r="AV748" s="32"/>
      <c r="AW748" s="32"/>
      <c r="AX748" s="32"/>
      <c r="AY748" s="76">
        <f t="shared" si="197"/>
        <v>399141.28840000008</v>
      </c>
      <c r="AZ748" s="78"/>
      <c r="BA748" s="7"/>
      <c r="BB748" s="7"/>
    </row>
    <row r="749" spans="1:54" s="59" customFormat="1" x14ac:dyDescent="0.2">
      <c r="A749" s="24">
        <f t="shared" si="199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72">
        <v>39328</v>
      </c>
      <c r="G749" s="24"/>
      <c r="H749" s="71">
        <v>40</v>
      </c>
      <c r="I749" s="24" t="s">
        <v>102</v>
      </c>
      <c r="J749" s="70" t="s">
        <v>103</v>
      </c>
      <c r="K749" s="73" t="s">
        <v>70</v>
      </c>
      <c r="L749" s="70" t="s">
        <v>129</v>
      </c>
      <c r="M749" s="74">
        <v>14658</v>
      </c>
      <c r="N749" s="32"/>
      <c r="O749" s="32">
        <f t="shared" si="200"/>
        <v>14658</v>
      </c>
      <c r="P749" s="74">
        <v>1092</v>
      </c>
      <c r="Q749" s="32"/>
      <c r="R749" s="32"/>
      <c r="S749" s="33">
        <f t="shared" si="185"/>
        <v>2565.1499999999996</v>
      </c>
      <c r="T749" s="32">
        <f t="shared" si="186"/>
        <v>439.74</v>
      </c>
      <c r="U749" s="75">
        <f t="shared" si="187"/>
        <v>1090.5551999999998</v>
      </c>
      <c r="V749" s="32">
        <f t="shared" si="188"/>
        <v>293.16000000000003</v>
      </c>
      <c r="W749" s="74">
        <v>3517.92</v>
      </c>
      <c r="X749" s="74">
        <v>528</v>
      </c>
      <c r="Y749" s="74">
        <v>76</v>
      </c>
      <c r="Z749" s="74">
        <v>901.2</v>
      </c>
      <c r="AA749" s="74">
        <v>0</v>
      </c>
      <c r="AB749" s="74">
        <v>0</v>
      </c>
      <c r="AC749" s="74">
        <v>0</v>
      </c>
      <c r="AD749" s="74">
        <v>0</v>
      </c>
      <c r="AE749" s="32">
        <v>0</v>
      </c>
      <c r="AF749" s="32">
        <f t="shared" si="189"/>
        <v>249.18600000000001</v>
      </c>
      <c r="AG749" s="32">
        <f t="shared" si="198"/>
        <v>6449.52</v>
      </c>
      <c r="AH749" s="32">
        <f t="shared" si="190"/>
        <v>14963.135999999999</v>
      </c>
      <c r="AI749" s="32">
        <f t="shared" si="191"/>
        <v>31173.199999999997</v>
      </c>
      <c r="AJ749" s="32">
        <v>7329</v>
      </c>
      <c r="AK749" s="32">
        <f t="shared" si="192"/>
        <v>7329</v>
      </c>
      <c r="AL749" s="32">
        <v>876.2</v>
      </c>
      <c r="AM749" s="32">
        <f t="shared" si="193"/>
        <v>1870.3919999999998</v>
      </c>
      <c r="AN749" s="32">
        <f t="shared" si="194"/>
        <v>3117.3199999999997</v>
      </c>
      <c r="AO749" s="32">
        <f t="shared" si="195"/>
        <v>9351.9599999999991</v>
      </c>
      <c r="AP749" s="32">
        <f t="shared" si="196"/>
        <v>5611.1759999999995</v>
      </c>
      <c r="AQ749" s="32">
        <v>6139.45</v>
      </c>
      <c r="AR749" s="32"/>
      <c r="AS749" s="74"/>
      <c r="AT749" s="32"/>
      <c r="AU749" s="32"/>
      <c r="AV749" s="32"/>
      <c r="AW749" s="32"/>
      <c r="AX749" s="32"/>
      <c r="AY749" s="76">
        <f t="shared" si="197"/>
        <v>399141.28840000008</v>
      </c>
      <c r="AZ749" s="78"/>
      <c r="BA749" s="7"/>
      <c r="BB749" s="7"/>
    </row>
    <row r="750" spans="1:54" s="59" customFormat="1" x14ac:dyDescent="0.2">
      <c r="A750" s="24">
        <f t="shared" si="199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72">
        <v>40770</v>
      </c>
      <c r="G750" s="24"/>
      <c r="H750" s="71">
        <v>28</v>
      </c>
      <c r="I750" s="24" t="s">
        <v>102</v>
      </c>
      <c r="J750" s="70" t="s">
        <v>103</v>
      </c>
      <c r="K750" s="73" t="s">
        <v>70</v>
      </c>
      <c r="L750" s="70" t="s">
        <v>129</v>
      </c>
      <c r="M750" s="74">
        <v>10260.6</v>
      </c>
      <c r="N750" s="32"/>
      <c r="O750" s="32">
        <f t="shared" si="200"/>
        <v>10260.6</v>
      </c>
      <c r="P750" s="74">
        <v>764.4</v>
      </c>
      <c r="Q750" s="32"/>
      <c r="R750" s="32"/>
      <c r="S750" s="33">
        <f t="shared" si="185"/>
        <v>1795.605</v>
      </c>
      <c r="T750" s="32">
        <f t="shared" si="186"/>
        <v>307.81799999999998</v>
      </c>
      <c r="U750" s="75">
        <f t="shared" si="187"/>
        <v>714.13800000000003</v>
      </c>
      <c r="V750" s="32">
        <f t="shared" si="188"/>
        <v>205.21200000000002</v>
      </c>
      <c r="W750" s="74">
        <v>1641.7</v>
      </c>
      <c r="X750" s="74">
        <v>369.6</v>
      </c>
      <c r="Y750" s="74">
        <v>53.2</v>
      </c>
      <c r="Z750" s="74">
        <v>630.84</v>
      </c>
      <c r="AA750" s="74">
        <v>0</v>
      </c>
      <c r="AB750" s="74">
        <v>0</v>
      </c>
      <c r="AC750" s="74">
        <v>0</v>
      </c>
      <c r="AD750" s="74">
        <v>826</v>
      </c>
      <c r="AE750" s="32">
        <v>0</v>
      </c>
      <c r="AF750" s="32">
        <f t="shared" si="189"/>
        <v>174.43020000000001</v>
      </c>
      <c r="AG750" s="32">
        <f t="shared" si="198"/>
        <v>4514.6640000000007</v>
      </c>
      <c r="AH750" s="32">
        <f t="shared" si="190"/>
        <v>9817.52</v>
      </c>
      <c r="AI750" s="32">
        <f t="shared" si="191"/>
        <v>20453.166666666668</v>
      </c>
      <c r="AJ750" s="32">
        <v>5130.3</v>
      </c>
      <c r="AK750" s="32">
        <f t="shared" si="192"/>
        <v>5130.3</v>
      </c>
      <c r="AL750" s="32">
        <v>876.2</v>
      </c>
      <c r="AM750" s="32">
        <f t="shared" si="193"/>
        <v>1227.19</v>
      </c>
      <c r="AN750" s="32">
        <f t="shared" si="194"/>
        <v>2045.3166666666671</v>
      </c>
      <c r="AO750" s="32">
        <f t="shared" si="195"/>
        <v>6135.9500000000007</v>
      </c>
      <c r="AP750" s="32">
        <f t="shared" si="196"/>
        <v>3681.5700000000006</v>
      </c>
      <c r="AQ750" s="32">
        <v>3580.6</v>
      </c>
      <c r="AR750" s="32"/>
      <c r="AS750" s="74"/>
      <c r="AT750" s="32"/>
      <c r="AU750" s="32"/>
      <c r="AV750" s="32"/>
      <c r="AW750" s="32"/>
      <c r="AX750" s="32"/>
      <c r="AY750" s="76">
        <f t="shared" si="197"/>
        <v>275515.29573333333</v>
      </c>
      <c r="AZ750" s="78"/>
      <c r="BA750" s="7"/>
      <c r="BB750" s="7"/>
    </row>
    <row r="751" spans="1:54" s="59" customFormat="1" x14ac:dyDescent="0.2">
      <c r="A751" s="24">
        <f t="shared" si="199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72">
        <v>40770</v>
      </c>
      <c r="G751" s="24"/>
      <c r="H751" s="71">
        <v>21</v>
      </c>
      <c r="I751" s="24" t="s">
        <v>102</v>
      </c>
      <c r="J751" s="70" t="s">
        <v>103</v>
      </c>
      <c r="K751" s="73" t="s">
        <v>70</v>
      </c>
      <c r="L751" s="70" t="s">
        <v>129</v>
      </c>
      <c r="M751" s="74">
        <v>7695.6</v>
      </c>
      <c r="N751" s="32"/>
      <c r="O751" s="32">
        <f t="shared" si="200"/>
        <v>7695.6</v>
      </c>
      <c r="P751" s="74">
        <v>573.29999999999995</v>
      </c>
      <c r="Q751" s="32"/>
      <c r="R751" s="32"/>
      <c r="S751" s="33">
        <f t="shared" si="185"/>
        <v>1346.73</v>
      </c>
      <c r="T751" s="32">
        <f t="shared" si="186"/>
        <v>230.86799999999999</v>
      </c>
      <c r="U751" s="75">
        <f t="shared" si="187"/>
        <v>535.61399999999992</v>
      </c>
      <c r="V751" s="32">
        <f t="shared" si="188"/>
        <v>153.91200000000001</v>
      </c>
      <c r="W751" s="74">
        <v>1231.3</v>
      </c>
      <c r="X751" s="74">
        <v>277.2</v>
      </c>
      <c r="Y751" s="74">
        <v>39.9</v>
      </c>
      <c r="Z751" s="74">
        <v>473.12</v>
      </c>
      <c r="AA751" s="74">
        <v>0</v>
      </c>
      <c r="AB751" s="74">
        <v>0</v>
      </c>
      <c r="AC751" s="74">
        <v>0</v>
      </c>
      <c r="AD751" s="74">
        <v>1239</v>
      </c>
      <c r="AE751" s="32">
        <v>1616.06</v>
      </c>
      <c r="AF751" s="32">
        <f t="shared" si="189"/>
        <v>130.82520000000002</v>
      </c>
      <c r="AG751" s="32">
        <f t="shared" si="198"/>
        <v>3386.0640000000003</v>
      </c>
      <c r="AH751" s="32">
        <f t="shared" si="190"/>
        <v>7363.2800000000007</v>
      </c>
      <c r="AI751" s="32">
        <f t="shared" si="191"/>
        <v>15340.166666666668</v>
      </c>
      <c r="AJ751" s="32">
        <v>3847.8</v>
      </c>
      <c r="AK751" s="32">
        <f t="shared" si="192"/>
        <v>3847.8000000000006</v>
      </c>
      <c r="AL751" s="32">
        <v>876.2</v>
      </c>
      <c r="AM751" s="32">
        <f t="shared" si="193"/>
        <v>920.41000000000008</v>
      </c>
      <c r="AN751" s="32">
        <f t="shared" si="194"/>
        <v>1534.0166666666667</v>
      </c>
      <c r="AO751" s="32">
        <f t="shared" si="195"/>
        <v>4602.05</v>
      </c>
      <c r="AP751" s="32">
        <f t="shared" si="196"/>
        <v>2761.23</v>
      </c>
      <c r="AQ751" s="32">
        <v>3580.6</v>
      </c>
      <c r="AR751" s="32"/>
      <c r="AS751" s="74"/>
      <c r="AT751" s="32"/>
      <c r="AU751" s="32"/>
      <c r="AV751" s="32"/>
      <c r="AW751" s="32"/>
      <c r="AX751" s="32"/>
      <c r="AY751" s="76">
        <f t="shared" si="197"/>
        <v>234580.76773333334</v>
      </c>
      <c r="AZ751" s="78"/>
      <c r="BA751" s="7"/>
      <c r="BB751" s="7"/>
    </row>
    <row r="752" spans="1:54" s="59" customFormat="1" x14ac:dyDescent="0.2">
      <c r="A752" s="24">
        <f t="shared" si="199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72">
        <v>40770</v>
      </c>
      <c r="G752" s="24"/>
      <c r="H752" s="71">
        <v>32</v>
      </c>
      <c r="I752" s="24" t="s">
        <v>102</v>
      </c>
      <c r="J752" s="70" t="s">
        <v>103</v>
      </c>
      <c r="K752" s="73" t="s">
        <v>70</v>
      </c>
      <c r="L752" s="70" t="s">
        <v>129</v>
      </c>
      <c r="M752" s="74">
        <v>11726.4</v>
      </c>
      <c r="N752" s="32"/>
      <c r="O752" s="32">
        <f t="shared" si="200"/>
        <v>11726.4</v>
      </c>
      <c r="P752" s="74">
        <v>873.6</v>
      </c>
      <c r="Q752" s="32"/>
      <c r="R752" s="32"/>
      <c r="S752" s="33">
        <f t="shared" si="185"/>
        <v>2052.12</v>
      </c>
      <c r="T752" s="32">
        <f t="shared" si="186"/>
        <v>351.79199999999997</v>
      </c>
      <c r="U752" s="75">
        <f t="shared" si="187"/>
        <v>816.15719999999988</v>
      </c>
      <c r="V752" s="32">
        <f t="shared" si="188"/>
        <v>234.52799999999999</v>
      </c>
      <c r="W752" s="74">
        <v>1876.22</v>
      </c>
      <c r="X752" s="74">
        <v>422.4</v>
      </c>
      <c r="Y752" s="74">
        <v>60.8</v>
      </c>
      <c r="Z752" s="74">
        <v>720.96</v>
      </c>
      <c r="AA752" s="74">
        <v>0</v>
      </c>
      <c r="AB752" s="74">
        <v>0</v>
      </c>
      <c r="AC752" s="74">
        <v>0</v>
      </c>
      <c r="AD752" s="74">
        <v>944</v>
      </c>
      <c r="AE752" s="32">
        <v>0</v>
      </c>
      <c r="AF752" s="32">
        <f t="shared" si="189"/>
        <v>199.34880000000001</v>
      </c>
      <c r="AG752" s="32">
        <f t="shared" si="198"/>
        <v>5159.616</v>
      </c>
      <c r="AH752" s="32">
        <f t="shared" si="190"/>
        <v>11220.016</v>
      </c>
      <c r="AI752" s="32">
        <f t="shared" si="191"/>
        <v>23375.033333333333</v>
      </c>
      <c r="AJ752" s="32">
        <v>5863.2</v>
      </c>
      <c r="AK752" s="32">
        <f t="shared" si="192"/>
        <v>5863.2</v>
      </c>
      <c r="AL752" s="32">
        <v>876.2</v>
      </c>
      <c r="AM752" s="32">
        <f t="shared" si="193"/>
        <v>1402.502</v>
      </c>
      <c r="AN752" s="32">
        <f t="shared" si="194"/>
        <v>2337.5033333333331</v>
      </c>
      <c r="AO752" s="32">
        <f t="shared" si="195"/>
        <v>7012.5099999999993</v>
      </c>
      <c r="AP752" s="32">
        <f t="shared" si="196"/>
        <v>4207.5059999999994</v>
      </c>
      <c r="AQ752" s="32">
        <v>3580.6</v>
      </c>
      <c r="AR752" s="32"/>
      <c r="AS752" s="74"/>
      <c r="AT752" s="32"/>
      <c r="AU752" s="32"/>
      <c r="AV752" s="32"/>
      <c r="AW752" s="32"/>
      <c r="AX752" s="32"/>
      <c r="AY752" s="76">
        <f t="shared" si="197"/>
        <v>314237.79866666661</v>
      </c>
      <c r="AZ752" s="78"/>
      <c r="BA752" s="7"/>
      <c r="BB752" s="7"/>
    </row>
    <row r="753" spans="1:54" s="59" customFormat="1" x14ac:dyDescent="0.2">
      <c r="A753" s="24">
        <f t="shared" si="199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72">
        <v>40770</v>
      </c>
      <c r="G753" s="24"/>
      <c r="H753" s="71">
        <v>33</v>
      </c>
      <c r="I753" s="24" t="s">
        <v>102</v>
      </c>
      <c r="J753" s="70" t="s">
        <v>103</v>
      </c>
      <c r="K753" s="73" t="s">
        <v>70</v>
      </c>
      <c r="L753" s="70" t="s">
        <v>129</v>
      </c>
      <c r="M753" s="74">
        <v>12093</v>
      </c>
      <c r="N753" s="32"/>
      <c r="O753" s="32">
        <f t="shared" si="200"/>
        <v>12093</v>
      </c>
      <c r="P753" s="74">
        <v>900.9</v>
      </c>
      <c r="Q753" s="32"/>
      <c r="R753" s="32"/>
      <c r="S753" s="33">
        <f t="shared" si="185"/>
        <v>2116.2750000000001</v>
      </c>
      <c r="T753" s="32">
        <f t="shared" si="186"/>
        <v>362.78999999999996</v>
      </c>
      <c r="U753" s="75">
        <f t="shared" si="187"/>
        <v>841.67280000000005</v>
      </c>
      <c r="V753" s="32">
        <f t="shared" si="188"/>
        <v>241.86</v>
      </c>
      <c r="W753" s="74">
        <v>1934.88</v>
      </c>
      <c r="X753" s="74">
        <v>435.6</v>
      </c>
      <c r="Y753" s="74">
        <v>62.7</v>
      </c>
      <c r="Z753" s="74">
        <v>743.5</v>
      </c>
      <c r="AA753" s="74">
        <v>0</v>
      </c>
      <c r="AB753" s="74">
        <v>0</v>
      </c>
      <c r="AC753" s="74">
        <v>0</v>
      </c>
      <c r="AD753" s="74">
        <v>1947</v>
      </c>
      <c r="AE753" s="32">
        <v>0</v>
      </c>
      <c r="AF753" s="32">
        <f t="shared" si="189"/>
        <v>205.58100000000002</v>
      </c>
      <c r="AG753" s="32">
        <f t="shared" si="198"/>
        <v>5320.92</v>
      </c>
      <c r="AH753" s="32">
        <f t="shared" si="190"/>
        <v>11570.784000000001</v>
      </c>
      <c r="AI753" s="32">
        <f t="shared" si="191"/>
        <v>24105.800000000003</v>
      </c>
      <c r="AJ753" s="32">
        <v>6046.5</v>
      </c>
      <c r="AK753" s="32">
        <f t="shared" si="192"/>
        <v>6046.5</v>
      </c>
      <c r="AL753" s="32">
        <v>876.2</v>
      </c>
      <c r="AM753" s="32">
        <f t="shared" si="193"/>
        <v>1446.3480000000002</v>
      </c>
      <c r="AN753" s="32">
        <f t="shared" si="194"/>
        <v>2410.5800000000004</v>
      </c>
      <c r="AO753" s="32">
        <f t="shared" si="195"/>
        <v>7231.7400000000007</v>
      </c>
      <c r="AP753" s="32">
        <f t="shared" si="196"/>
        <v>4339.0440000000008</v>
      </c>
      <c r="AQ753" s="32">
        <v>3580.6</v>
      </c>
      <c r="AR753" s="32"/>
      <c r="AS753" s="74"/>
      <c r="AT753" s="32"/>
      <c r="AU753" s="32"/>
      <c r="AV753" s="32"/>
      <c r="AW753" s="32"/>
      <c r="AX753" s="32"/>
      <c r="AY753" s="76">
        <f t="shared" si="197"/>
        <v>335604.12160000001</v>
      </c>
      <c r="AZ753" s="78"/>
      <c r="BA753" s="7"/>
      <c r="BB753" s="7"/>
    </row>
    <row r="754" spans="1:54" s="59" customFormat="1" x14ac:dyDescent="0.2">
      <c r="A754" s="24">
        <f t="shared" si="199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72">
        <v>40770</v>
      </c>
      <c r="G754" s="24"/>
      <c r="H754" s="71">
        <v>24</v>
      </c>
      <c r="I754" s="24" t="s">
        <v>102</v>
      </c>
      <c r="J754" s="70" t="s">
        <v>103</v>
      </c>
      <c r="K754" s="73" t="s">
        <v>70</v>
      </c>
      <c r="L754" s="70" t="s">
        <v>129</v>
      </c>
      <c r="M754" s="74">
        <v>8794.7999999999993</v>
      </c>
      <c r="N754" s="32"/>
      <c r="O754" s="32">
        <f t="shared" si="200"/>
        <v>8794.7999999999993</v>
      </c>
      <c r="P754" s="74">
        <v>655.20000000000005</v>
      </c>
      <c r="Q754" s="32"/>
      <c r="R754" s="32"/>
      <c r="S754" s="33">
        <f t="shared" si="185"/>
        <v>1539.0899999999997</v>
      </c>
      <c r="T754" s="32">
        <f t="shared" si="186"/>
        <v>263.84399999999999</v>
      </c>
      <c r="U754" s="75">
        <f t="shared" si="187"/>
        <v>612.11759999999992</v>
      </c>
      <c r="V754" s="32">
        <f t="shared" si="188"/>
        <v>175.89599999999999</v>
      </c>
      <c r="W754" s="74">
        <v>1407.16</v>
      </c>
      <c r="X754" s="74">
        <v>316.8</v>
      </c>
      <c r="Y754" s="74">
        <v>45.6</v>
      </c>
      <c r="Z754" s="74">
        <v>540.72</v>
      </c>
      <c r="AA754" s="74">
        <v>0</v>
      </c>
      <c r="AB754" s="74">
        <v>0</v>
      </c>
      <c r="AC754" s="74">
        <v>0</v>
      </c>
      <c r="AD754" s="74">
        <v>0</v>
      </c>
      <c r="AE754" s="32">
        <v>0</v>
      </c>
      <c r="AF754" s="32">
        <f t="shared" si="189"/>
        <v>149.51159999999999</v>
      </c>
      <c r="AG754" s="32">
        <f t="shared" si="198"/>
        <v>3869.7119999999995</v>
      </c>
      <c r="AH754" s="32">
        <f t="shared" si="190"/>
        <v>8415.007999999998</v>
      </c>
      <c r="AI754" s="32">
        <f t="shared" si="191"/>
        <v>17531.266666666663</v>
      </c>
      <c r="AJ754" s="32">
        <v>4397.3999999999996</v>
      </c>
      <c r="AK754" s="32">
        <f t="shared" si="192"/>
        <v>4397.3999999999996</v>
      </c>
      <c r="AL754" s="32">
        <v>876.2</v>
      </c>
      <c r="AM754" s="32">
        <f t="shared" si="193"/>
        <v>1051.8759999999997</v>
      </c>
      <c r="AN754" s="32">
        <f t="shared" si="194"/>
        <v>1753.1266666666666</v>
      </c>
      <c r="AO754" s="32">
        <f t="shared" si="195"/>
        <v>5259.3799999999992</v>
      </c>
      <c r="AP754" s="32">
        <f t="shared" si="196"/>
        <v>3155.6279999999997</v>
      </c>
      <c r="AQ754" s="32">
        <v>3580.6</v>
      </c>
      <c r="AR754" s="32"/>
      <c r="AS754" s="74"/>
      <c r="AT754" s="32"/>
      <c r="AU754" s="32"/>
      <c r="AV754" s="32"/>
      <c r="AW754" s="32"/>
      <c r="AX754" s="32"/>
      <c r="AY754" s="76">
        <f t="shared" si="197"/>
        <v>228296.46773333329</v>
      </c>
      <c r="AZ754" s="78"/>
      <c r="BA754" s="7"/>
      <c r="BB754" s="7"/>
    </row>
    <row r="755" spans="1:54" s="59" customFormat="1" x14ac:dyDescent="0.2">
      <c r="A755" s="24">
        <f t="shared" si="199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72">
        <v>40770</v>
      </c>
      <c r="G755" s="24"/>
      <c r="H755" s="71">
        <v>12</v>
      </c>
      <c r="I755" s="24" t="s">
        <v>102</v>
      </c>
      <c r="J755" s="70" t="s">
        <v>103</v>
      </c>
      <c r="K755" s="73" t="s">
        <v>70</v>
      </c>
      <c r="L755" s="70" t="s">
        <v>129</v>
      </c>
      <c r="M755" s="74">
        <v>4397.3999999999996</v>
      </c>
      <c r="N755" s="32"/>
      <c r="O755" s="32">
        <f t="shared" si="200"/>
        <v>4397.3999999999996</v>
      </c>
      <c r="P755" s="74">
        <v>327.60000000000002</v>
      </c>
      <c r="Q755" s="32"/>
      <c r="R755" s="32"/>
      <c r="S755" s="33">
        <f t="shared" si="185"/>
        <v>769.54499999999985</v>
      </c>
      <c r="T755" s="32">
        <f t="shared" si="186"/>
        <v>131.922</v>
      </c>
      <c r="U755" s="75">
        <f t="shared" si="187"/>
        <v>306.05879999999996</v>
      </c>
      <c r="V755" s="32">
        <f t="shared" si="188"/>
        <v>87.947999999999993</v>
      </c>
      <c r="W755" s="74">
        <v>703.58</v>
      </c>
      <c r="X755" s="74">
        <v>158.4</v>
      </c>
      <c r="Y755" s="74">
        <v>22.8</v>
      </c>
      <c r="Z755" s="74">
        <v>270.36</v>
      </c>
      <c r="AA755" s="74">
        <v>0</v>
      </c>
      <c r="AB755" s="74">
        <v>0</v>
      </c>
      <c r="AC755" s="74">
        <v>0</v>
      </c>
      <c r="AD755" s="74">
        <v>0</v>
      </c>
      <c r="AE755" s="32">
        <v>0</v>
      </c>
      <c r="AF755" s="32">
        <f t="shared" si="189"/>
        <v>74.755799999999994</v>
      </c>
      <c r="AG755" s="32">
        <f t="shared" si="198"/>
        <v>1934.8559999999998</v>
      </c>
      <c r="AH755" s="32">
        <f t="shared" si="190"/>
        <v>4207.503999999999</v>
      </c>
      <c r="AI755" s="32">
        <f t="shared" si="191"/>
        <v>8765.6333333333314</v>
      </c>
      <c r="AJ755" s="32">
        <v>2198.6999999999998</v>
      </c>
      <c r="AK755" s="32">
        <f t="shared" si="192"/>
        <v>2198.6999999999998</v>
      </c>
      <c r="AL755" s="32">
        <v>876.2</v>
      </c>
      <c r="AM755" s="32">
        <f t="shared" si="193"/>
        <v>525.93799999999987</v>
      </c>
      <c r="AN755" s="32">
        <f t="shared" si="194"/>
        <v>876.56333333333328</v>
      </c>
      <c r="AO755" s="32">
        <f t="shared" si="195"/>
        <v>2629.6899999999996</v>
      </c>
      <c r="AP755" s="32">
        <f t="shared" si="196"/>
        <v>1577.8139999999999</v>
      </c>
      <c r="AQ755" s="32">
        <v>2614.85</v>
      </c>
      <c r="AR755" s="32"/>
      <c r="AS755" s="74"/>
      <c r="AT755" s="32"/>
      <c r="AU755" s="32"/>
      <c r="AV755" s="32"/>
      <c r="AW755" s="32"/>
      <c r="AX755" s="32"/>
      <c r="AY755" s="76">
        <f t="shared" si="197"/>
        <v>115410.88386666664</v>
      </c>
      <c r="AZ755" s="78"/>
      <c r="BA755" s="7"/>
      <c r="BB755" s="7"/>
    </row>
    <row r="756" spans="1:54" s="59" customFormat="1" x14ac:dyDescent="0.2">
      <c r="A756" s="24">
        <f t="shared" si="199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72">
        <v>43696</v>
      </c>
      <c r="G756" s="24"/>
      <c r="H756" s="71">
        <v>11</v>
      </c>
      <c r="I756" s="24" t="s">
        <v>102</v>
      </c>
      <c r="J756" s="70" t="s">
        <v>103</v>
      </c>
      <c r="K756" s="73" t="s">
        <v>70</v>
      </c>
      <c r="L756" s="70" t="s">
        <v>129</v>
      </c>
      <c r="M756" s="74">
        <v>4031.1</v>
      </c>
      <c r="N756" s="32"/>
      <c r="O756" s="32">
        <f t="shared" si="200"/>
        <v>4031.1</v>
      </c>
      <c r="P756" s="74">
        <v>300.3</v>
      </c>
      <c r="Q756" s="32"/>
      <c r="R756" s="32"/>
      <c r="S756" s="33">
        <f t="shared" si="185"/>
        <v>705.4425</v>
      </c>
      <c r="T756" s="32">
        <f t="shared" si="186"/>
        <v>120.93299999999999</v>
      </c>
      <c r="U756" s="75">
        <f t="shared" si="187"/>
        <v>241.86599999999999</v>
      </c>
      <c r="V756" s="32">
        <f t="shared" si="188"/>
        <v>80.622</v>
      </c>
      <c r="W756" s="74">
        <v>0</v>
      </c>
      <c r="X756" s="74">
        <v>145.19999999999999</v>
      </c>
      <c r="Y756" s="74">
        <v>20.9</v>
      </c>
      <c r="Z756" s="74">
        <v>247.84</v>
      </c>
      <c r="AA756" s="74">
        <v>0</v>
      </c>
      <c r="AB756" s="74">
        <v>0</v>
      </c>
      <c r="AC756" s="74">
        <v>0</v>
      </c>
      <c r="AD756" s="74">
        <v>0</v>
      </c>
      <c r="AE756" s="32">
        <v>0</v>
      </c>
      <c r="AF756" s="32">
        <f t="shared" si="189"/>
        <v>68.528700000000001</v>
      </c>
      <c r="AG756" s="32">
        <f t="shared" si="198"/>
        <v>1773.684</v>
      </c>
      <c r="AH756" s="32">
        <f t="shared" si="190"/>
        <v>3341.04</v>
      </c>
      <c r="AI756" s="32">
        <f t="shared" si="191"/>
        <v>6960.5</v>
      </c>
      <c r="AJ756" s="32">
        <v>223.95</v>
      </c>
      <c r="AK756" s="32">
        <f t="shared" si="192"/>
        <v>2015.5500000000002</v>
      </c>
      <c r="AL756" s="32">
        <v>876.2</v>
      </c>
      <c r="AM756" s="32">
        <f t="shared" si="193"/>
        <v>417.63</v>
      </c>
      <c r="AN756" s="32">
        <f t="shared" si="194"/>
        <v>696.05000000000007</v>
      </c>
      <c r="AO756" s="32">
        <f t="shared" si="195"/>
        <v>2088.15</v>
      </c>
      <c r="AP756" s="32">
        <f t="shared" si="196"/>
        <v>1252.8900000000001</v>
      </c>
      <c r="AQ756" s="32">
        <v>2614.85</v>
      </c>
      <c r="AR756" s="32"/>
      <c r="AS756" s="74"/>
      <c r="AT756" s="32"/>
      <c r="AU756" s="32"/>
      <c r="AV756" s="32"/>
      <c r="AW756" s="32"/>
      <c r="AX756" s="32"/>
      <c r="AY756" s="76">
        <f t="shared" si="197"/>
        <v>93813.280399999989</v>
      </c>
      <c r="AZ756" s="78"/>
      <c r="BA756" s="7"/>
      <c r="BB756" s="7"/>
    </row>
    <row r="757" spans="1:54" s="59" customFormat="1" x14ac:dyDescent="0.2">
      <c r="A757" s="24">
        <f t="shared" si="199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72">
        <v>42402</v>
      </c>
      <c r="G757" s="24"/>
      <c r="H757" s="71">
        <v>33</v>
      </c>
      <c r="I757" s="24" t="s">
        <v>102</v>
      </c>
      <c r="J757" s="70" t="s">
        <v>103</v>
      </c>
      <c r="K757" s="73" t="s">
        <v>70</v>
      </c>
      <c r="L757" s="70" t="s">
        <v>129</v>
      </c>
      <c r="M757" s="74">
        <v>12093</v>
      </c>
      <c r="N757" s="32"/>
      <c r="O757" s="32">
        <f t="shared" si="200"/>
        <v>12093</v>
      </c>
      <c r="P757" s="74">
        <v>900.9</v>
      </c>
      <c r="Q757" s="32"/>
      <c r="R757" s="32"/>
      <c r="S757" s="33">
        <f t="shared" si="185"/>
        <v>2116.2750000000001</v>
      </c>
      <c r="T757" s="32">
        <f t="shared" si="186"/>
        <v>362.78999999999996</v>
      </c>
      <c r="U757" s="75">
        <f t="shared" si="187"/>
        <v>725.57999999999993</v>
      </c>
      <c r="V757" s="32">
        <f t="shared" si="188"/>
        <v>241.86</v>
      </c>
      <c r="W757" s="74">
        <v>0</v>
      </c>
      <c r="X757" s="74">
        <v>435.6</v>
      </c>
      <c r="Y757" s="74">
        <v>62.7</v>
      </c>
      <c r="Z757" s="74">
        <v>743.5</v>
      </c>
      <c r="AA757" s="74">
        <v>0</v>
      </c>
      <c r="AB757" s="74">
        <v>0</v>
      </c>
      <c r="AC757" s="74">
        <v>0</v>
      </c>
      <c r="AD757" s="74">
        <v>0</v>
      </c>
      <c r="AE757" s="32">
        <v>0</v>
      </c>
      <c r="AF757" s="32">
        <f t="shared" si="189"/>
        <v>205.58100000000002</v>
      </c>
      <c r="AG757" s="32">
        <f t="shared" si="198"/>
        <v>5320.92</v>
      </c>
      <c r="AH757" s="32">
        <f t="shared" si="190"/>
        <v>10022.880000000001</v>
      </c>
      <c r="AI757" s="32">
        <f t="shared" si="191"/>
        <v>20881</v>
      </c>
      <c r="AJ757" s="32">
        <v>6046.5</v>
      </c>
      <c r="AK757" s="32">
        <f t="shared" si="192"/>
        <v>6046.5</v>
      </c>
      <c r="AL757" s="32">
        <v>876.2</v>
      </c>
      <c r="AM757" s="32">
        <f t="shared" si="193"/>
        <v>1252.8600000000001</v>
      </c>
      <c r="AN757" s="32">
        <f t="shared" si="194"/>
        <v>2088.1</v>
      </c>
      <c r="AO757" s="32">
        <f t="shared" si="195"/>
        <v>6264.3</v>
      </c>
      <c r="AP757" s="32">
        <f t="shared" si="196"/>
        <v>3758.58</v>
      </c>
      <c r="AQ757" s="32">
        <v>3580.6</v>
      </c>
      <c r="AR757" s="32"/>
      <c r="AS757" s="74"/>
      <c r="AT757" s="32"/>
      <c r="AU757" s="32"/>
      <c r="AV757" s="32"/>
      <c r="AW757" s="32"/>
      <c r="AX757" s="32"/>
      <c r="AY757" s="76">
        <f t="shared" si="197"/>
        <v>280791.87199999997</v>
      </c>
      <c r="AZ757" s="78"/>
      <c r="BA757" s="7"/>
      <c r="BB757" s="7"/>
    </row>
    <row r="758" spans="1:54" s="59" customFormat="1" x14ac:dyDescent="0.2">
      <c r="A758" s="24">
        <f t="shared" si="199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72">
        <v>42402</v>
      </c>
      <c r="G758" s="24"/>
      <c r="H758" s="71">
        <v>12</v>
      </c>
      <c r="I758" s="24" t="s">
        <v>102</v>
      </c>
      <c r="J758" s="70" t="s">
        <v>103</v>
      </c>
      <c r="K758" s="73" t="s">
        <v>70</v>
      </c>
      <c r="L758" s="70" t="s">
        <v>129</v>
      </c>
      <c r="M758" s="74">
        <v>4397.3999999999996</v>
      </c>
      <c r="N758" s="32"/>
      <c r="O758" s="32">
        <f t="shared" si="200"/>
        <v>4397.3999999999996</v>
      </c>
      <c r="P758" s="74">
        <v>327.60000000000002</v>
      </c>
      <c r="Q758" s="32"/>
      <c r="R758" s="32"/>
      <c r="S758" s="33">
        <f t="shared" si="185"/>
        <v>769.54499999999985</v>
      </c>
      <c r="T758" s="32">
        <f t="shared" si="186"/>
        <v>131.922</v>
      </c>
      <c r="U758" s="75">
        <f t="shared" si="187"/>
        <v>263.84399999999999</v>
      </c>
      <c r="V758" s="32">
        <f t="shared" si="188"/>
        <v>87.947999999999993</v>
      </c>
      <c r="W758" s="74">
        <v>0</v>
      </c>
      <c r="X758" s="74">
        <v>158.4</v>
      </c>
      <c r="Y758" s="74">
        <v>22.8</v>
      </c>
      <c r="Z758" s="74">
        <v>270.36</v>
      </c>
      <c r="AA758" s="74">
        <v>0</v>
      </c>
      <c r="AB758" s="74">
        <v>0</v>
      </c>
      <c r="AC758" s="74">
        <v>0</v>
      </c>
      <c r="AD758" s="74">
        <v>0</v>
      </c>
      <c r="AE758" s="32">
        <v>0</v>
      </c>
      <c r="AF758" s="32">
        <f t="shared" si="189"/>
        <v>74.755799999999994</v>
      </c>
      <c r="AG758" s="32">
        <f t="shared" si="198"/>
        <v>1934.8559999999998</v>
      </c>
      <c r="AH758" s="32">
        <f t="shared" si="190"/>
        <v>3644.6399999999994</v>
      </c>
      <c r="AI758" s="32">
        <f t="shared" si="191"/>
        <v>7592.9999999999991</v>
      </c>
      <c r="AJ758" s="32">
        <v>2198.6999999999998</v>
      </c>
      <c r="AK758" s="32">
        <f t="shared" si="192"/>
        <v>2198.6999999999998</v>
      </c>
      <c r="AL758" s="32">
        <v>876.2</v>
      </c>
      <c r="AM758" s="32">
        <f t="shared" si="193"/>
        <v>455.57999999999993</v>
      </c>
      <c r="AN758" s="32">
        <f t="shared" si="194"/>
        <v>759.3</v>
      </c>
      <c r="AO758" s="32">
        <f t="shared" si="195"/>
        <v>2277.8999999999996</v>
      </c>
      <c r="AP758" s="32">
        <f t="shared" si="196"/>
        <v>1366.7399999999998</v>
      </c>
      <c r="AQ758" s="32">
        <v>2614.85</v>
      </c>
      <c r="AR758" s="32"/>
      <c r="AS758" s="74"/>
      <c r="AT758" s="32"/>
      <c r="AU758" s="32"/>
      <c r="AV758" s="32"/>
      <c r="AW758" s="32"/>
      <c r="AX758" s="32"/>
      <c r="AY758" s="76">
        <f t="shared" si="197"/>
        <v>103975.36359999998</v>
      </c>
      <c r="AZ758" s="78"/>
      <c r="BA758" s="7"/>
      <c r="BB758" s="7"/>
    </row>
    <row r="759" spans="1:54" s="59" customFormat="1" x14ac:dyDescent="0.2">
      <c r="A759" s="24">
        <f t="shared" si="199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72">
        <v>43696</v>
      </c>
      <c r="G759" s="24"/>
      <c r="H759" s="71">
        <v>14</v>
      </c>
      <c r="I759" s="24" t="s">
        <v>102</v>
      </c>
      <c r="J759" s="70" t="s">
        <v>103</v>
      </c>
      <c r="K759" s="73" t="s">
        <v>70</v>
      </c>
      <c r="L759" s="70" t="s">
        <v>129</v>
      </c>
      <c r="M759" s="74">
        <v>5130.3</v>
      </c>
      <c r="N759" s="32"/>
      <c r="O759" s="32">
        <f t="shared" si="200"/>
        <v>5130.3</v>
      </c>
      <c r="P759" s="74">
        <v>382.2</v>
      </c>
      <c r="Q759" s="32"/>
      <c r="R759" s="32"/>
      <c r="S759" s="33">
        <f t="shared" si="185"/>
        <v>897.80250000000001</v>
      </c>
      <c r="T759" s="32">
        <f t="shared" si="186"/>
        <v>153.90899999999999</v>
      </c>
      <c r="U759" s="75">
        <f t="shared" si="187"/>
        <v>307.81799999999998</v>
      </c>
      <c r="V759" s="32">
        <f t="shared" si="188"/>
        <v>102.60600000000001</v>
      </c>
      <c r="W759" s="74">
        <v>0</v>
      </c>
      <c r="X759" s="74">
        <v>184.8</v>
      </c>
      <c r="Y759" s="74">
        <v>26.6</v>
      </c>
      <c r="Z759" s="74">
        <v>315.42</v>
      </c>
      <c r="AA759" s="74">
        <v>0</v>
      </c>
      <c r="AB759" s="74">
        <v>0</v>
      </c>
      <c r="AC759" s="74">
        <v>0</v>
      </c>
      <c r="AD759" s="74">
        <v>0</v>
      </c>
      <c r="AE759" s="32">
        <v>0</v>
      </c>
      <c r="AF759" s="32">
        <f t="shared" si="189"/>
        <v>87.215100000000007</v>
      </c>
      <c r="AG759" s="32">
        <f t="shared" si="198"/>
        <v>2257.3320000000003</v>
      </c>
      <c r="AH759" s="32">
        <f t="shared" si="190"/>
        <v>4252.08</v>
      </c>
      <c r="AI759" s="32">
        <f t="shared" si="191"/>
        <v>8858.5</v>
      </c>
      <c r="AJ759" s="32">
        <v>285.02</v>
      </c>
      <c r="AK759" s="32">
        <f t="shared" si="192"/>
        <v>2565.15</v>
      </c>
      <c r="AL759" s="32">
        <v>876.2</v>
      </c>
      <c r="AM759" s="32">
        <f t="shared" si="193"/>
        <v>531.51</v>
      </c>
      <c r="AN759" s="32">
        <f t="shared" si="194"/>
        <v>885.85000000000014</v>
      </c>
      <c r="AO759" s="32">
        <f t="shared" si="195"/>
        <v>2657.55</v>
      </c>
      <c r="AP759" s="32">
        <f t="shared" si="196"/>
        <v>1594.5300000000002</v>
      </c>
      <c r="AQ759" s="32">
        <v>2614.85</v>
      </c>
      <c r="AR759" s="32"/>
      <c r="AS759" s="74"/>
      <c r="AT759" s="32"/>
      <c r="AU759" s="32"/>
      <c r="AV759" s="32"/>
      <c r="AW759" s="32"/>
      <c r="AX759" s="32"/>
      <c r="AY759" s="76">
        <f t="shared" si="197"/>
        <v>118442.6192</v>
      </c>
      <c r="AZ759" s="78"/>
      <c r="BA759" s="7"/>
      <c r="BB759" s="7"/>
    </row>
    <row r="760" spans="1:54" s="59" customFormat="1" x14ac:dyDescent="0.2">
      <c r="A760" s="24">
        <f t="shared" si="199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72">
        <v>42961</v>
      </c>
      <c r="G760" s="24"/>
      <c r="H760" s="71">
        <v>27</v>
      </c>
      <c r="I760" s="24" t="s">
        <v>102</v>
      </c>
      <c r="J760" s="70" t="s">
        <v>103</v>
      </c>
      <c r="K760" s="73" t="s">
        <v>70</v>
      </c>
      <c r="L760" s="70" t="s">
        <v>129</v>
      </c>
      <c r="M760" s="74">
        <v>9894.2999999999993</v>
      </c>
      <c r="N760" s="32"/>
      <c r="O760" s="32">
        <f t="shared" si="200"/>
        <v>9894.2999999999993</v>
      </c>
      <c r="P760" s="74">
        <v>737.1</v>
      </c>
      <c r="Q760" s="32"/>
      <c r="R760" s="32"/>
      <c r="S760" s="33">
        <f t="shared" si="185"/>
        <v>1731.5024999999998</v>
      </c>
      <c r="T760" s="32">
        <f t="shared" si="186"/>
        <v>296.82899999999995</v>
      </c>
      <c r="U760" s="75">
        <f t="shared" si="187"/>
        <v>593.6579999999999</v>
      </c>
      <c r="V760" s="32">
        <f t="shared" si="188"/>
        <v>197.886</v>
      </c>
      <c r="W760" s="74">
        <v>0</v>
      </c>
      <c r="X760" s="74">
        <v>356.4</v>
      </c>
      <c r="Y760" s="74">
        <v>51.3</v>
      </c>
      <c r="Z760" s="74">
        <v>608.32000000000005</v>
      </c>
      <c r="AA760" s="74">
        <v>0</v>
      </c>
      <c r="AB760" s="74">
        <v>0</v>
      </c>
      <c r="AC760" s="74">
        <v>0</v>
      </c>
      <c r="AD760" s="74">
        <v>0</v>
      </c>
      <c r="AE760" s="32">
        <v>0</v>
      </c>
      <c r="AF760" s="32">
        <f t="shared" si="189"/>
        <v>168.20310000000001</v>
      </c>
      <c r="AG760" s="32">
        <f t="shared" si="198"/>
        <v>4353.4920000000002</v>
      </c>
      <c r="AH760" s="32">
        <f t="shared" si="190"/>
        <v>8200.5599999999977</v>
      </c>
      <c r="AI760" s="32">
        <f t="shared" si="191"/>
        <v>17084.499999999996</v>
      </c>
      <c r="AJ760" s="32">
        <v>4947.1499999999996</v>
      </c>
      <c r="AK760" s="32">
        <f t="shared" si="192"/>
        <v>4947.1499999999996</v>
      </c>
      <c r="AL760" s="32">
        <v>876.2</v>
      </c>
      <c r="AM760" s="32">
        <f t="shared" si="193"/>
        <v>1025.0699999999997</v>
      </c>
      <c r="AN760" s="32">
        <f t="shared" si="194"/>
        <v>1708.4499999999998</v>
      </c>
      <c r="AO760" s="32">
        <f t="shared" si="195"/>
        <v>5125.3499999999995</v>
      </c>
      <c r="AP760" s="32">
        <f t="shared" si="196"/>
        <v>3075.2099999999996</v>
      </c>
      <c r="AQ760" s="32">
        <v>3580.6</v>
      </c>
      <c r="AR760" s="32"/>
      <c r="AS760" s="74"/>
      <c r="AT760" s="32"/>
      <c r="AU760" s="32"/>
      <c r="AV760" s="32"/>
      <c r="AW760" s="32"/>
      <c r="AX760" s="32"/>
      <c r="AY760" s="76">
        <f t="shared" si="197"/>
        <v>230549.71519999998</v>
      </c>
      <c r="AZ760" s="78"/>
      <c r="BA760" s="7"/>
      <c r="BB760" s="7"/>
    </row>
    <row r="761" spans="1:54" s="59" customFormat="1" x14ac:dyDescent="0.2">
      <c r="A761" s="24">
        <f t="shared" si="199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72">
        <v>43696</v>
      </c>
      <c r="G761" s="24"/>
      <c r="H761" s="71">
        <v>11</v>
      </c>
      <c r="I761" s="24" t="s">
        <v>102</v>
      </c>
      <c r="J761" s="70" t="s">
        <v>103</v>
      </c>
      <c r="K761" s="73" t="s">
        <v>70</v>
      </c>
      <c r="L761" s="70" t="s">
        <v>129</v>
      </c>
      <c r="M761" s="74">
        <v>4031.1</v>
      </c>
      <c r="N761" s="32"/>
      <c r="O761" s="32">
        <f t="shared" si="200"/>
        <v>4031.1</v>
      </c>
      <c r="P761" s="74">
        <v>300.3</v>
      </c>
      <c r="Q761" s="32"/>
      <c r="R761" s="32"/>
      <c r="S761" s="33">
        <f t="shared" si="185"/>
        <v>705.4425</v>
      </c>
      <c r="T761" s="32">
        <f t="shared" si="186"/>
        <v>120.93299999999999</v>
      </c>
      <c r="U761" s="75">
        <f t="shared" si="187"/>
        <v>241.86599999999999</v>
      </c>
      <c r="V761" s="32">
        <f t="shared" si="188"/>
        <v>80.622</v>
      </c>
      <c r="W761" s="74">
        <v>0</v>
      </c>
      <c r="X761" s="74">
        <v>145.19999999999999</v>
      </c>
      <c r="Y761" s="74">
        <v>20.9</v>
      </c>
      <c r="Z761" s="74">
        <v>247.84</v>
      </c>
      <c r="AA761" s="74">
        <v>0</v>
      </c>
      <c r="AB761" s="74">
        <v>0</v>
      </c>
      <c r="AC761" s="74">
        <v>0</v>
      </c>
      <c r="AD761" s="74">
        <v>0</v>
      </c>
      <c r="AE761" s="32">
        <v>0</v>
      </c>
      <c r="AF761" s="32">
        <f t="shared" si="189"/>
        <v>68.528700000000001</v>
      </c>
      <c r="AG761" s="32">
        <f t="shared" si="198"/>
        <v>1773.684</v>
      </c>
      <c r="AH761" s="32">
        <f t="shared" si="190"/>
        <v>3341.04</v>
      </c>
      <c r="AI761" s="32">
        <f t="shared" si="191"/>
        <v>6960.5</v>
      </c>
      <c r="AJ761" s="32">
        <v>223.95</v>
      </c>
      <c r="AK761" s="32">
        <f t="shared" si="192"/>
        <v>2015.5500000000002</v>
      </c>
      <c r="AL761" s="32">
        <v>876.2</v>
      </c>
      <c r="AM761" s="32">
        <f t="shared" si="193"/>
        <v>417.63</v>
      </c>
      <c r="AN761" s="32">
        <f t="shared" si="194"/>
        <v>696.05000000000007</v>
      </c>
      <c r="AO761" s="32">
        <f t="shared" si="195"/>
        <v>2088.15</v>
      </c>
      <c r="AP761" s="32">
        <f t="shared" si="196"/>
        <v>1252.8900000000001</v>
      </c>
      <c r="AQ761" s="32">
        <v>2614.85</v>
      </c>
      <c r="AR761" s="32"/>
      <c r="AS761" s="74"/>
      <c r="AT761" s="32"/>
      <c r="AU761" s="32"/>
      <c r="AV761" s="32"/>
      <c r="AW761" s="32"/>
      <c r="AX761" s="32"/>
      <c r="AY761" s="76">
        <f t="shared" si="197"/>
        <v>93813.280399999989</v>
      </c>
      <c r="AZ761" s="78"/>
      <c r="BA761" s="7"/>
      <c r="BB761" s="7"/>
    </row>
    <row r="762" spans="1:54" s="59" customFormat="1" x14ac:dyDescent="0.2">
      <c r="A762" s="24">
        <f t="shared" si="199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72">
        <v>43696</v>
      </c>
      <c r="G762" s="24"/>
      <c r="H762" s="71">
        <v>6</v>
      </c>
      <c r="I762" s="24" t="s">
        <v>102</v>
      </c>
      <c r="J762" s="70" t="s">
        <v>103</v>
      </c>
      <c r="K762" s="73" t="s">
        <v>70</v>
      </c>
      <c r="L762" s="70" t="s">
        <v>129</v>
      </c>
      <c r="M762" s="74">
        <v>2198.7000000000003</v>
      </c>
      <c r="N762" s="32"/>
      <c r="O762" s="32">
        <f t="shared" si="200"/>
        <v>2198.7000000000003</v>
      </c>
      <c r="P762" s="74">
        <v>163.80000000000001</v>
      </c>
      <c r="Q762" s="32"/>
      <c r="R762" s="32"/>
      <c r="S762" s="33">
        <f t="shared" si="185"/>
        <v>384.77250000000004</v>
      </c>
      <c r="T762" s="32">
        <f t="shared" si="186"/>
        <v>65.961000000000013</v>
      </c>
      <c r="U762" s="75">
        <f t="shared" si="187"/>
        <v>131.92200000000003</v>
      </c>
      <c r="V762" s="32">
        <f t="shared" si="188"/>
        <v>43.974000000000004</v>
      </c>
      <c r="W762" s="74">
        <v>0</v>
      </c>
      <c r="X762" s="74">
        <v>79.2</v>
      </c>
      <c r="Y762" s="74">
        <v>11.4</v>
      </c>
      <c r="Z762" s="74">
        <v>135.18</v>
      </c>
      <c r="AA762" s="74">
        <v>0</v>
      </c>
      <c r="AB762" s="74">
        <v>0</v>
      </c>
      <c r="AC762" s="74">
        <v>0</v>
      </c>
      <c r="AD762" s="74">
        <v>0</v>
      </c>
      <c r="AE762" s="32">
        <v>0</v>
      </c>
      <c r="AF762" s="32">
        <f t="shared" si="189"/>
        <v>37.377900000000004</v>
      </c>
      <c r="AG762" s="32">
        <f t="shared" si="198"/>
        <v>967.42800000000011</v>
      </c>
      <c r="AH762" s="32">
        <f t="shared" si="190"/>
        <v>1822.3200000000002</v>
      </c>
      <c r="AI762" s="32">
        <f t="shared" si="191"/>
        <v>3796.5000000000005</v>
      </c>
      <c r="AJ762" s="32">
        <v>122.15</v>
      </c>
      <c r="AK762" s="32">
        <f t="shared" si="192"/>
        <v>1099.3500000000001</v>
      </c>
      <c r="AL762" s="32">
        <v>876.2</v>
      </c>
      <c r="AM762" s="32">
        <f t="shared" si="193"/>
        <v>227.79000000000002</v>
      </c>
      <c r="AN762" s="32">
        <f t="shared" si="194"/>
        <v>379.65000000000003</v>
      </c>
      <c r="AO762" s="32">
        <f t="shared" si="195"/>
        <v>1138.95</v>
      </c>
      <c r="AP762" s="32">
        <f t="shared" si="196"/>
        <v>683.37000000000012</v>
      </c>
      <c r="AQ762" s="32">
        <v>2614.85</v>
      </c>
      <c r="AR762" s="32"/>
      <c r="AS762" s="74"/>
      <c r="AT762" s="32"/>
      <c r="AU762" s="32"/>
      <c r="AV762" s="32"/>
      <c r="AW762" s="32"/>
      <c r="AX762" s="32"/>
      <c r="AY762" s="76">
        <f t="shared" si="197"/>
        <v>52756.006800000003</v>
      </c>
      <c r="AZ762" s="78"/>
      <c r="BA762" s="7"/>
      <c r="BB762" s="7"/>
    </row>
    <row r="763" spans="1:54" s="59" customFormat="1" x14ac:dyDescent="0.2">
      <c r="A763" s="24">
        <f t="shared" si="199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72">
        <v>43713</v>
      </c>
      <c r="G763" s="24"/>
      <c r="H763" s="71">
        <v>35</v>
      </c>
      <c r="I763" s="24" t="s">
        <v>102</v>
      </c>
      <c r="J763" s="70" t="s">
        <v>103</v>
      </c>
      <c r="K763" s="73" t="s">
        <v>70</v>
      </c>
      <c r="L763" s="70" t="s">
        <v>129</v>
      </c>
      <c r="M763" s="74">
        <v>12825.9</v>
      </c>
      <c r="N763" s="32"/>
      <c r="O763" s="32">
        <f t="shared" si="200"/>
        <v>12825.9</v>
      </c>
      <c r="P763" s="74">
        <v>955.5</v>
      </c>
      <c r="Q763" s="32"/>
      <c r="R763" s="32"/>
      <c r="S763" s="33">
        <f t="shared" si="185"/>
        <v>2244.5324999999998</v>
      </c>
      <c r="T763" s="32">
        <f t="shared" si="186"/>
        <v>384.77699999999999</v>
      </c>
      <c r="U763" s="75">
        <f t="shared" si="187"/>
        <v>769.55399999999997</v>
      </c>
      <c r="V763" s="32">
        <f t="shared" si="188"/>
        <v>256.51799999999997</v>
      </c>
      <c r="W763" s="74">
        <v>0</v>
      </c>
      <c r="X763" s="74">
        <v>462</v>
      </c>
      <c r="Y763" s="74">
        <v>66.5</v>
      </c>
      <c r="Z763" s="74">
        <v>788.56</v>
      </c>
      <c r="AA763" s="74">
        <v>0</v>
      </c>
      <c r="AB763" s="74">
        <v>0</v>
      </c>
      <c r="AC763" s="74">
        <v>0</v>
      </c>
      <c r="AD763" s="74">
        <v>0</v>
      </c>
      <c r="AE763" s="32">
        <v>0</v>
      </c>
      <c r="AF763" s="32">
        <f t="shared" si="189"/>
        <v>218.0403</v>
      </c>
      <c r="AG763" s="32">
        <f t="shared" si="198"/>
        <v>5643.3959999999997</v>
      </c>
      <c r="AH763" s="32">
        <f t="shared" si="190"/>
        <v>10630.32</v>
      </c>
      <c r="AI763" s="32">
        <f t="shared" si="191"/>
        <v>22146.5</v>
      </c>
      <c r="AJ763" s="32">
        <v>427.53</v>
      </c>
      <c r="AK763" s="32">
        <f t="shared" si="192"/>
        <v>6412.95</v>
      </c>
      <c r="AL763" s="32">
        <v>876.2</v>
      </c>
      <c r="AM763" s="32">
        <f t="shared" si="193"/>
        <v>1328.79</v>
      </c>
      <c r="AN763" s="32">
        <f t="shared" si="194"/>
        <v>2214.65</v>
      </c>
      <c r="AO763" s="32">
        <f t="shared" si="195"/>
        <v>6643.95</v>
      </c>
      <c r="AP763" s="32">
        <f t="shared" si="196"/>
        <v>3986.37</v>
      </c>
      <c r="AQ763" s="32">
        <v>3580.6</v>
      </c>
      <c r="AR763" s="32"/>
      <c r="AS763" s="74"/>
      <c r="AT763" s="32"/>
      <c r="AU763" s="32"/>
      <c r="AV763" s="32"/>
      <c r="AW763" s="32"/>
      <c r="AX763" s="32"/>
      <c r="AY763" s="76">
        <f t="shared" si="197"/>
        <v>291553.83759999997</v>
      </c>
      <c r="AZ763" s="78"/>
      <c r="BA763" s="7"/>
      <c r="BB763" s="7"/>
    </row>
    <row r="764" spans="1:54" s="59" customFormat="1" x14ac:dyDescent="0.2">
      <c r="A764" s="24">
        <f t="shared" si="199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72">
        <v>38768</v>
      </c>
      <c r="G764" s="24"/>
      <c r="H764" s="71">
        <v>30</v>
      </c>
      <c r="I764" s="24" t="s">
        <v>102</v>
      </c>
      <c r="J764" s="70" t="s">
        <v>132</v>
      </c>
      <c r="K764" s="73" t="s">
        <v>70</v>
      </c>
      <c r="L764" s="70" t="s">
        <v>130</v>
      </c>
      <c r="M764" s="74">
        <v>12134.7</v>
      </c>
      <c r="N764" s="32"/>
      <c r="O764" s="32">
        <f t="shared" si="200"/>
        <v>12134.7</v>
      </c>
      <c r="P764" s="74">
        <v>1091</v>
      </c>
      <c r="Q764" s="32"/>
      <c r="R764" s="32"/>
      <c r="S764" s="33">
        <f t="shared" si="185"/>
        <v>2123.5725000000002</v>
      </c>
      <c r="T764" s="32">
        <f t="shared" si="186"/>
        <v>364.041</v>
      </c>
      <c r="U764" s="75">
        <f t="shared" si="187"/>
        <v>917.38319999999999</v>
      </c>
      <c r="V764" s="32">
        <f t="shared" si="188"/>
        <v>242.69400000000002</v>
      </c>
      <c r="W764" s="74">
        <v>3155.02</v>
      </c>
      <c r="X764" s="74">
        <v>430.96</v>
      </c>
      <c r="Y764" s="74">
        <v>57.56</v>
      </c>
      <c r="Z764" s="74">
        <v>675.9</v>
      </c>
      <c r="AA764" s="74">
        <v>0</v>
      </c>
      <c r="AB764" s="74">
        <v>0</v>
      </c>
      <c r="AC764" s="74">
        <v>0</v>
      </c>
      <c r="AD764" s="74">
        <v>0</v>
      </c>
      <c r="AE764" s="32">
        <v>751.08</v>
      </c>
      <c r="AF764" s="32">
        <f t="shared" si="189"/>
        <v>206.28990000000002</v>
      </c>
      <c r="AG764" s="32">
        <f t="shared" si="198"/>
        <v>5339.268</v>
      </c>
      <c r="AH764" s="32">
        <f t="shared" si="190"/>
        <v>12576.543999999998</v>
      </c>
      <c r="AI764" s="32">
        <f t="shared" si="191"/>
        <v>26201.133333333331</v>
      </c>
      <c r="AJ764" s="32">
        <v>6067.35</v>
      </c>
      <c r="AK764" s="32">
        <f t="shared" si="192"/>
        <v>6067.35</v>
      </c>
      <c r="AL764" s="32">
        <v>876.2</v>
      </c>
      <c r="AM764" s="32">
        <f t="shared" si="193"/>
        <v>1572.0679999999998</v>
      </c>
      <c r="AN764" s="32">
        <f t="shared" si="194"/>
        <v>2620.1133333333332</v>
      </c>
      <c r="AO764" s="32">
        <f t="shared" si="195"/>
        <v>7860.3399999999992</v>
      </c>
      <c r="AP764" s="32">
        <f t="shared" si="196"/>
        <v>4716.2039999999997</v>
      </c>
      <c r="AQ764" s="32">
        <v>3580.6</v>
      </c>
      <c r="AR764" s="32"/>
      <c r="AS764" s="74"/>
      <c r="AT764" s="32"/>
      <c r="AU764" s="32"/>
      <c r="AV764" s="32"/>
      <c r="AW764" s="32"/>
      <c r="AX764" s="32"/>
      <c r="AY764" s="76">
        <f t="shared" si="197"/>
        <v>343279.57786666666</v>
      </c>
      <c r="AZ764" s="78"/>
      <c r="BA764" s="7"/>
      <c r="BB764" s="7"/>
    </row>
    <row r="765" spans="1:54" s="59" customFormat="1" x14ac:dyDescent="0.2">
      <c r="A765" s="24">
        <f t="shared" si="199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72">
        <v>38945</v>
      </c>
      <c r="G765" s="24"/>
      <c r="H765" s="71">
        <v>30</v>
      </c>
      <c r="I765" s="24" t="s">
        <v>102</v>
      </c>
      <c r="J765" s="70" t="s">
        <v>103</v>
      </c>
      <c r="K765" s="73" t="s">
        <v>70</v>
      </c>
      <c r="L765" s="70" t="s">
        <v>130</v>
      </c>
      <c r="M765" s="74">
        <v>10993.5</v>
      </c>
      <c r="N765" s="32"/>
      <c r="O765" s="32">
        <f t="shared" si="200"/>
        <v>10993.5</v>
      </c>
      <c r="P765" s="74">
        <v>819</v>
      </c>
      <c r="Q765" s="32"/>
      <c r="R765" s="32"/>
      <c r="S765" s="33">
        <f t="shared" si="185"/>
        <v>1923.8625</v>
      </c>
      <c r="T765" s="32">
        <f t="shared" si="186"/>
        <v>329.80500000000001</v>
      </c>
      <c r="U765" s="75">
        <f t="shared" si="187"/>
        <v>831.10919999999999</v>
      </c>
      <c r="V765" s="32">
        <f t="shared" si="188"/>
        <v>219.87</v>
      </c>
      <c r="W765" s="74">
        <v>2858.32</v>
      </c>
      <c r="X765" s="74">
        <v>396</v>
      </c>
      <c r="Y765" s="74">
        <v>57</v>
      </c>
      <c r="Z765" s="74">
        <v>675.9</v>
      </c>
      <c r="AA765" s="74">
        <v>0</v>
      </c>
      <c r="AB765" s="74">
        <v>0</v>
      </c>
      <c r="AC765" s="74">
        <v>0</v>
      </c>
      <c r="AD765" s="74">
        <v>0</v>
      </c>
      <c r="AE765" s="32">
        <v>0</v>
      </c>
      <c r="AF765" s="32">
        <f t="shared" si="189"/>
        <v>186.88950000000003</v>
      </c>
      <c r="AG765" s="32">
        <f t="shared" si="198"/>
        <v>4837.1400000000003</v>
      </c>
      <c r="AH765" s="32">
        <f t="shared" si="190"/>
        <v>11398.255999999999</v>
      </c>
      <c r="AI765" s="32">
        <f t="shared" si="191"/>
        <v>23746.366666666665</v>
      </c>
      <c r="AJ765" s="32">
        <v>5496.75</v>
      </c>
      <c r="AK765" s="32">
        <f t="shared" si="192"/>
        <v>5496.75</v>
      </c>
      <c r="AL765" s="32">
        <v>876.2</v>
      </c>
      <c r="AM765" s="32">
        <f t="shared" si="193"/>
        <v>1424.7819999999999</v>
      </c>
      <c r="AN765" s="32">
        <f t="shared" si="194"/>
        <v>2374.6366666666663</v>
      </c>
      <c r="AO765" s="32">
        <f t="shared" si="195"/>
        <v>7123.91</v>
      </c>
      <c r="AP765" s="32">
        <f t="shared" si="196"/>
        <v>4274.3459999999995</v>
      </c>
      <c r="AQ765" s="32">
        <v>3580.6</v>
      </c>
      <c r="AR765" s="32"/>
      <c r="AS765" s="74"/>
      <c r="AT765" s="32"/>
      <c r="AU765" s="32"/>
      <c r="AV765" s="32"/>
      <c r="AW765" s="32"/>
      <c r="AX765" s="32"/>
      <c r="AY765" s="76">
        <f t="shared" si="197"/>
        <v>302124.81173333339</v>
      </c>
      <c r="AZ765" s="78"/>
      <c r="BA765" s="7"/>
      <c r="BB765" s="7"/>
    </row>
    <row r="766" spans="1:54" s="59" customFormat="1" x14ac:dyDescent="0.2">
      <c r="A766" s="24">
        <f t="shared" si="199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72">
        <v>40770</v>
      </c>
      <c r="G766" s="24"/>
      <c r="H766" s="71">
        <v>31</v>
      </c>
      <c r="I766" s="24" t="s">
        <v>102</v>
      </c>
      <c r="J766" s="70" t="s">
        <v>103</v>
      </c>
      <c r="K766" s="73" t="s">
        <v>70</v>
      </c>
      <c r="L766" s="70" t="s">
        <v>130</v>
      </c>
      <c r="M766" s="74">
        <v>11360.1</v>
      </c>
      <c r="N766" s="32"/>
      <c r="O766" s="32">
        <f t="shared" si="200"/>
        <v>11360.1</v>
      </c>
      <c r="P766" s="74">
        <v>846.3</v>
      </c>
      <c r="Q766" s="32"/>
      <c r="R766" s="32"/>
      <c r="S766" s="33">
        <f t="shared" si="185"/>
        <v>1988.0174999999999</v>
      </c>
      <c r="T766" s="32">
        <f t="shared" si="186"/>
        <v>340.803</v>
      </c>
      <c r="U766" s="75">
        <f t="shared" si="187"/>
        <v>790.66320000000007</v>
      </c>
      <c r="V766" s="32">
        <f t="shared" si="188"/>
        <v>227.202</v>
      </c>
      <c r="W766" s="74">
        <v>1817.62</v>
      </c>
      <c r="X766" s="74">
        <v>409.2</v>
      </c>
      <c r="Y766" s="74">
        <v>58.9</v>
      </c>
      <c r="Z766" s="74">
        <v>698.44</v>
      </c>
      <c r="AA766" s="74">
        <v>0</v>
      </c>
      <c r="AB766" s="74">
        <v>0</v>
      </c>
      <c r="AC766" s="74">
        <v>0</v>
      </c>
      <c r="AD766" s="74">
        <v>914.5</v>
      </c>
      <c r="AE766" s="32">
        <v>0</v>
      </c>
      <c r="AF766" s="32">
        <f t="shared" si="189"/>
        <v>193.12170000000003</v>
      </c>
      <c r="AG766" s="32">
        <f t="shared" si="198"/>
        <v>4998.4439999999995</v>
      </c>
      <c r="AH766" s="32">
        <f t="shared" si="190"/>
        <v>10869.536000000002</v>
      </c>
      <c r="AI766" s="32">
        <f t="shared" si="191"/>
        <v>22644.866666666669</v>
      </c>
      <c r="AJ766" s="32">
        <v>5680.05</v>
      </c>
      <c r="AK766" s="32">
        <f t="shared" si="192"/>
        <v>5680.05</v>
      </c>
      <c r="AL766" s="32">
        <v>876.2</v>
      </c>
      <c r="AM766" s="32">
        <f t="shared" si="193"/>
        <v>1358.6920000000002</v>
      </c>
      <c r="AN766" s="32">
        <f t="shared" si="194"/>
        <v>2264.4866666666671</v>
      </c>
      <c r="AO766" s="32">
        <f t="shared" si="195"/>
        <v>6793.4600000000009</v>
      </c>
      <c r="AP766" s="32">
        <f t="shared" si="196"/>
        <v>4076.0760000000005</v>
      </c>
      <c r="AQ766" s="32">
        <v>3580.6</v>
      </c>
      <c r="AR766" s="32"/>
      <c r="AS766" s="74"/>
      <c r="AT766" s="32"/>
      <c r="AU766" s="32"/>
      <c r="AV766" s="32"/>
      <c r="AW766" s="32"/>
      <c r="AX766" s="32"/>
      <c r="AY766" s="76">
        <f t="shared" si="197"/>
        <v>304560.87013333332</v>
      </c>
      <c r="AZ766" s="78"/>
      <c r="BA766" s="7"/>
      <c r="BB766" s="7"/>
    </row>
    <row r="767" spans="1:54" s="59" customFormat="1" x14ac:dyDescent="0.2">
      <c r="A767" s="24">
        <f t="shared" si="199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72">
        <v>40771</v>
      </c>
      <c r="G767" s="24"/>
      <c r="H767" s="71">
        <v>32</v>
      </c>
      <c r="I767" s="24" t="s">
        <v>102</v>
      </c>
      <c r="J767" s="70" t="s">
        <v>103</v>
      </c>
      <c r="K767" s="73" t="s">
        <v>70</v>
      </c>
      <c r="L767" s="70" t="s">
        <v>130</v>
      </c>
      <c r="M767" s="74">
        <v>11726.4</v>
      </c>
      <c r="N767" s="32"/>
      <c r="O767" s="32">
        <f t="shared" si="200"/>
        <v>11726.4</v>
      </c>
      <c r="P767" s="74">
        <v>873.6</v>
      </c>
      <c r="Q767" s="32"/>
      <c r="R767" s="32"/>
      <c r="S767" s="33">
        <f t="shared" si="185"/>
        <v>2052.12</v>
      </c>
      <c r="T767" s="32">
        <f t="shared" si="186"/>
        <v>351.79199999999997</v>
      </c>
      <c r="U767" s="75">
        <f t="shared" si="187"/>
        <v>816.15719999999988</v>
      </c>
      <c r="V767" s="32">
        <f t="shared" si="188"/>
        <v>234.52799999999999</v>
      </c>
      <c r="W767" s="74">
        <v>1876.22</v>
      </c>
      <c r="X767" s="74">
        <v>422.4</v>
      </c>
      <c r="Y767" s="74">
        <v>60.8</v>
      </c>
      <c r="Z767" s="74">
        <v>720.96</v>
      </c>
      <c r="AA767" s="74">
        <v>0</v>
      </c>
      <c r="AB767" s="74">
        <v>0</v>
      </c>
      <c r="AC767" s="74">
        <v>0</v>
      </c>
      <c r="AD767" s="74">
        <v>0</v>
      </c>
      <c r="AE767" s="32">
        <v>0</v>
      </c>
      <c r="AF767" s="32">
        <f t="shared" si="189"/>
        <v>199.34880000000001</v>
      </c>
      <c r="AG767" s="32">
        <f t="shared" si="198"/>
        <v>5159.616</v>
      </c>
      <c r="AH767" s="32">
        <f t="shared" si="190"/>
        <v>11220.016</v>
      </c>
      <c r="AI767" s="32">
        <f t="shared" si="191"/>
        <v>23375.033333333333</v>
      </c>
      <c r="AJ767" s="32">
        <v>5863.2</v>
      </c>
      <c r="AK767" s="32">
        <f t="shared" si="192"/>
        <v>5863.2</v>
      </c>
      <c r="AL767" s="32">
        <v>876.2</v>
      </c>
      <c r="AM767" s="32">
        <f t="shared" si="193"/>
        <v>1402.502</v>
      </c>
      <c r="AN767" s="32">
        <f t="shared" si="194"/>
        <v>2337.5033333333331</v>
      </c>
      <c r="AO767" s="32">
        <f t="shared" si="195"/>
        <v>7012.5099999999993</v>
      </c>
      <c r="AP767" s="32">
        <f t="shared" si="196"/>
        <v>4207.5059999999994</v>
      </c>
      <c r="AQ767" s="32">
        <v>3580.6</v>
      </c>
      <c r="AR767" s="32"/>
      <c r="AS767" s="74"/>
      <c r="AT767" s="32"/>
      <c r="AU767" s="32"/>
      <c r="AV767" s="32"/>
      <c r="AW767" s="32"/>
      <c r="AX767" s="32"/>
      <c r="AY767" s="76">
        <f t="shared" si="197"/>
        <v>302909.79866666661</v>
      </c>
      <c r="AZ767" s="78"/>
      <c r="BA767" s="7"/>
      <c r="BB767" s="7"/>
    </row>
    <row r="768" spans="1:54" s="59" customFormat="1" x14ac:dyDescent="0.2">
      <c r="A768" s="24">
        <f t="shared" si="199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72">
        <v>40770</v>
      </c>
      <c r="G768" s="24"/>
      <c r="H768" s="71">
        <v>21</v>
      </c>
      <c r="I768" s="24" t="s">
        <v>102</v>
      </c>
      <c r="J768" s="70" t="s">
        <v>103</v>
      </c>
      <c r="K768" s="73" t="s">
        <v>70</v>
      </c>
      <c r="L768" s="70" t="s">
        <v>130</v>
      </c>
      <c r="M768" s="74">
        <v>7695.6</v>
      </c>
      <c r="N768" s="32"/>
      <c r="O768" s="32">
        <f t="shared" si="200"/>
        <v>7695.6</v>
      </c>
      <c r="P768" s="74">
        <v>573.29999999999995</v>
      </c>
      <c r="Q768" s="32"/>
      <c r="R768" s="32"/>
      <c r="S768" s="33">
        <f t="shared" si="185"/>
        <v>1346.73</v>
      </c>
      <c r="T768" s="32">
        <f t="shared" si="186"/>
        <v>230.86799999999999</v>
      </c>
      <c r="U768" s="75">
        <f t="shared" si="187"/>
        <v>535.61399999999992</v>
      </c>
      <c r="V768" s="32">
        <f t="shared" si="188"/>
        <v>153.91200000000001</v>
      </c>
      <c r="W768" s="74">
        <v>1231.3</v>
      </c>
      <c r="X768" s="74">
        <v>277.2</v>
      </c>
      <c r="Y768" s="74">
        <v>39.9</v>
      </c>
      <c r="Z768" s="74">
        <v>473.12</v>
      </c>
      <c r="AA768" s="74">
        <v>0</v>
      </c>
      <c r="AB768" s="74">
        <v>0</v>
      </c>
      <c r="AC768" s="74">
        <v>0</v>
      </c>
      <c r="AD768" s="74">
        <v>0</v>
      </c>
      <c r="AE768" s="32">
        <v>0</v>
      </c>
      <c r="AF768" s="32">
        <f t="shared" si="189"/>
        <v>130.82520000000002</v>
      </c>
      <c r="AG768" s="32">
        <f t="shared" si="198"/>
        <v>3386.0640000000003</v>
      </c>
      <c r="AH768" s="32">
        <f t="shared" si="190"/>
        <v>7363.2800000000007</v>
      </c>
      <c r="AI768" s="32">
        <f t="shared" si="191"/>
        <v>15340.166666666668</v>
      </c>
      <c r="AJ768" s="32">
        <v>3847.8</v>
      </c>
      <c r="AK768" s="32">
        <f t="shared" si="192"/>
        <v>3847.8000000000006</v>
      </c>
      <c r="AL768" s="32">
        <v>876.2</v>
      </c>
      <c r="AM768" s="32">
        <f t="shared" si="193"/>
        <v>920.41000000000008</v>
      </c>
      <c r="AN768" s="32">
        <f t="shared" si="194"/>
        <v>1534.0166666666667</v>
      </c>
      <c r="AO768" s="32">
        <f t="shared" si="195"/>
        <v>4602.05</v>
      </c>
      <c r="AP768" s="32">
        <f t="shared" si="196"/>
        <v>2761.23</v>
      </c>
      <c r="AQ768" s="32">
        <v>3580.6</v>
      </c>
      <c r="AR768" s="32"/>
      <c r="AS768" s="74"/>
      <c r="AT768" s="32"/>
      <c r="AU768" s="32"/>
      <c r="AV768" s="32"/>
      <c r="AW768" s="32"/>
      <c r="AX768" s="32"/>
      <c r="AY768" s="76">
        <f t="shared" si="197"/>
        <v>200320.04773333331</v>
      </c>
      <c r="AZ768" s="78"/>
      <c r="BA768" s="7"/>
      <c r="BB768" s="7"/>
    </row>
    <row r="769" spans="1:54" s="59" customFormat="1" x14ac:dyDescent="0.2">
      <c r="A769" s="24">
        <f t="shared" si="199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72">
        <v>41680</v>
      </c>
      <c r="G769" s="24"/>
      <c r="H769" s="71">
        <v>24</v>
      </c>
      <c r="I769" s="24" t="s">
        <v>102</v>
      </c>
      <c r="J769" s="70" t="s">
        <v>103</v>
      </c>
      <c r="K769" s="73" t="s">
        <v>70</v>
      </c>
      <c r="L769" s="70" t="s">
        <v>130</v>
      </c>
      <c r="M769" s="74">
        <v>8794.7999999999993</v>
      </c>
      <c r="N769" s="32"/>
      <c r="O769" s="32">
        <f t="shared" si="200"/>
        <v>8794.7999999999993</v>
      </c>
      <c r="P769" s="74">
        <v>655.20000000000005</v>
      </c>
      <c r="Q769" s="32"/>
      <c r="R769" s="32"/>
      <c r="S769" s="33">
        <f t="shared" si="185"/>
        <v>1539.0899999999997</v>
      </c>
      <c r="T769" s="32">
        <f t="shared" si="186"/>
        <v>263.84399999999999</v>
      </c>
      <c r="U769" s="75">
        <f t="shared" si="187"/>
        <v>580.45679999999993</v>
      </c>
      <c r="V769" s="32">
        <f t="shared" si="188"/>
        <v>175.89599999999999</v>
      </c>
      <c r="W769" s="74">
        <v>879.48</v>
      </c>
      <c r="X769" s="74">
        <v>316.8</v>
      </c>
      <c r="Y769" s="74">
        <v>45.6</v>
      </c>
      <c r="Z769" s="74">
        <v>540.72</v>
      </c>
      <c r="AA769" s="74">
        <v>0</v>
      </c>
      <c r="AB769" s="74">
        <v>0</v>
      </c>
      <c r="AC769" s="74">
        <v>0</v>
      </c>
      <c r="AD769" s="74">
        <v>0</v>
      </c>
      <c r="AE769" s="32">
        <v>0</v>
      </c>
      <c r="AF769" s="32">
        <f t="shared" si="189"/>
        <v>149.51159999999999</v>
      </c>
      <c r="AG769" s="32">
        <f t="shared" si="198"/>
        <v>3869.7119999999995</v>
      </c>
      <c r="AH769" s="32">
        <f t="shared" si="190"/>
        <v>7992.8639999999987</v>
      </c>
      <c r="AI769" s="32">
        <f t="shared" si="191"/>
        <v>16651.799999999996</v>
      </c>
      <c r="AJ769" s="32">
        <v>4397.3999999999996</v>
      </c>
      <c r="AK769" s="32">
        <f t="shared" si="192"/>
        <v>4397.3999999999996</v>
      </c>
      <c r="AL769" s="32">
        <v>876.2</v>
      </c>
      <c r="AM769" s="32">
        <f t="shared" si="193"/>
        <v>999.10799999999983</v>
      </c>
      <c r="AN769" s="32">
        <f t="shared" si="194"/>
        <v>1665.1799999999998</v>
      </c>
      <c r="AO769" s="32">
        <f t="shared" si="195"/>
        <v>4995.5399999999991</v>
      </c>
      <c r="AP769" s="32">
        <f t="shared" si="196"/>
        <v>2997.3239999999996</v>
      </c>
      <c r="AQ769" s="32">
        <v>3580.6</v>
      </c>
      <c r="AR769" s="32"/>
      <c r="AS769" s="74"/>
      <c r="AT769" s="32"/>
      <c r="AU769" s="32"/>
      <c r="AV769" s="32"/>
      <c r="AW769" s="32"/>
      <c r="AX769" s="32"/>
      <c r="AY769" s="76">
        <f t="shared" si="197"/>
        <v>219719.90879999998</v>
      </c>
      <c r="AZ769" s="78"/>
      <c r="BA769" s="7"/>
      <c r="BB769" s="7"/>
    </row>
    <row r="770" spans="1:54" s="59" customFormat="1" x14ac:dyDescent="0.2">
      <c r="A770" s="24">
        <f t="shared" si="199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72">
        <v>41680</v>
      </c>
      <c r="G770" s="24"/>
      <c r="H770" s="71">
        <v>28</v>
      </c>
      <c r="I770" s="24" t="s">
        <v>102</v>
      </c>
      <c r="J770" s="70" t="s">
        <v>103</v>
      </c>
      <c r="K770" s="73" t="s">
        <v>70</v>
      </c>
      <c r="L770" s="70" t="s">
        <v>130</v>
      </c>
      <c r="M770" s="74">
        <v>10260.6</v>
      </c>
      <c r="N770" s="32"/>
      <c r="O770" s="32">
        <f t="shared" si="200"/>
        <v>10260.6</v>
      </c>
      <c r="P770" s="74">
        <v>764.4</v>
      </c>
      <c r="Q770" s="32"/>
      <c r="R770" s="32"/>
      <c r="S770" s="33">
        <f t="shared" si="185"/>
        <v>1795.605</v>
      </c>
      <c r="T770" s="32">
        <f t="shared" si="186"/>
        <v>307.81799999999998</v>
      </c>
      <c r="U770" s="75">
        <f t="shared" si="187"/>
        <v>677.19959999999992</v>
      </c>
      <c r="V770" s="32">
        <f t="shared" si="188"/>
        <v>205.21200000000002</v>
      </c>
      <c r="W770" s="74">
        <v>1026.06</v>
      </c>
      <c r="X770" s="74">
        <v>369.6</v>
      </c>
      <c r="Y770" s="74">
        <v>53.2</v>
      </c>
      <c r="Z770" s="74">
        <v>630.84</v>
      </c>
      <c r="AA770" s="74">
        <v>0</v>
      </c>
      <c r="AB770" s="74">
        <v>0</v>
      </c>
      <c r="AC770" s="74">
        <v>0</v>
      </c>
      <c r="AD770" s="74">
        <v>0</v>
      </c>
      <c r="AE770" s="32">
        <v>0</v>
      </c>
      <c r="AF770" s="32">
        <f t="shared" si="189"/>
        <v>174.43020000000001</v>
      </c>
      <c r="AG770" s="32">
        <f t="shared" si="198"/>
        <v>4514.6640000000007</v>
      </c>
      <c r="AH770" s="32">
        <f t="shared" si="190"/>
        <v>9325.0080000000016</v>
      </c>
      <c r="AI770" s="32">
        <f t="shared" si="191"/>
        <v>19427.100000000002</v>
      </c>
      <c r="AJ770" s="32">
        <v>5130.3</v>
      </c>
      <c r="AK770" s="32">
        <f t="shared" si="192"/>
        <v>5130.3</v>
      </c>
      <c r="AL770" s="32">
        <v>876.2</v>
      </c>
      <c r="AM770" s="32">
        <f t="shared" si="193"/>
        <v>1165.6260000000002</v>
      </c>
      <c r="AN770" s="32">
        <f t="shared" si="194"/>
        <v>1942.71</v>
      </c>
      <c r="AO770" s="32">
        <f t="shared" si="195"/>
        <v>5828.13</v>
      </c>
      <c r="AP770" s="32">
        <f t="shared" si="196"/>
        <v>3496.8780000000002</v>
      </c>
      <c r="AQ770" s="32">
        <v>3580.6</v>
      </c>
      <c r="AR770" s="32"/>
      <c r="AS770" s="74"/>
      <c r="AT770" s="32"/>
      <c r="AU770" s="32"/>
      <c r="AV770" s="32"/>
      <c r="AW770" s="32"/>
      <c r="AX770" s="32"/>
      <c r="AY770" s="76">
        <f t="shared" si="197"/>
        <v>255597.09359999999</v>
      </c>
      <c r="AZ770" s="78"/>
      <c r="BA770" s="7"/>
      <c r="BB770" s="7"/>
    </row>
    <row r="771" spans="1:54" s="59" customFormat="1" x14ac:dyDescent="0.2">
      <c r="A771" s="24">
        <f t="shared" si="199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72">
        <v>41680</v>
      </c>
      <c r="G771" s="24"/>
      <c r="H771" s="71">
        <v>4</v>
      </c>
      <c r="I771" s="24" t="s">
        <v>102</v>
      </c>
      <c r="J771" s="70" t="s">
        <v>103</v>
      </c>
      <c r="K771" s="73" t="s">
        <v>70</v>
      </c>
      <c r="L771" s="70" t="s">
        <v>130</v>
      </c>
      <c r="M771" s="74">
        <v>1465.8</v>
      </c>
      <c r="N771" s="32"/>
      <c r="O771" s="32">
        <f t="shared" si="200"/>
        <v>1465.8</v>
      </c>
      <c r="P771" s="74">
        <v>109.2</v>
      </c>
      <c r="Q771" s="32"/>
      <c r="R771" s="32"/>
      <c r="S771" s="33">
        <f t="shared" si="185"/>
        <v>256.51499999999999</v>
      </c>
      <c r="T771" s="32">
        <f t="shared" si="186"/>
        <v>43.973999999999997</v>
      </c>
      <c r="U771" s="75">
        <f t="shared" si="187"/>
        <v>96.742799999999988</v>
      </c>
      <c r="V771" s="32">
        <f t="shared" si="188"/>
        <v>29.315999999999999</v>
      </c>
      <c r="W771" s="74">
        <v>146.58000000000001</v>
      </c>
      <c r="X771" s="74">
        <v>52.8</v>
      </c>
      <c r="Y771" s="74">
        <v>7.6</v>
      </c>
      <c r="Z771" s="74">
        <v>90.12</v>
      </c>
      <c r="AA771" s="74">
        <v>0</v>
      </c>
      <c r="AB771" s="74">
        <v>0</v>
      </c>
      <c r="AC771" s="74">
        <v>0</v>
      </c>
      <c r="AD771" s="74">
        <v>0</v>
      </c>
      <c r="AE771" s="32">
        <v>0</v>
      </c>
      <c r="AF771" s="32">
        <f t="shared" si="189"/>
        <v>24.918600000000001</v>
      </c>
      <c r="AG771" s="32">
        <f t="shared" si="198"/>
        <v>644.952</v>
      </c>
      <c r="AH771" s="32">
        <f t="shared" si="190"/>
        <v>1332.1439999999998</v>
      </c>
      <c r="AI771" s="32">
        <f t="shared" si="191"/>
        <v>2775.2999999999997</v>
      </c>
      <c r="AJ771" s="32">
        <v>374.59</v>
      </c>
      <c r="AK771" s="32">
        <f t="shared" si="192"/>
        <v>732.9</v>
      </c>
      <c r="AL771" s="32">
        <v>876.2</v>
      </c>
      <c r="AM771" s="32">
        <f t="shared" si="193"/>
        <v>166.51799999999997</v>
      </c>
      <c r="AN771" s="32">
        <f t="shared" si="194"/>
        <v>277.52999999999997</v>
      </c>
      <c r="AO771" s="32">
        <f t="shared" si="195"/>
        <v>832.58999999999992</v>
      </c>
      <c r="AP771" s="32">
        <f t="shared" si="196"/>
        <v>499.55399999999992</v>
      </c>
      <c r="AQ771" s="32">
        <v>2614.85</v>
      </c>
      <c r="AR771" s="32"/>
      <c r="AS771" s="74"/>
      <c r="AT771" s="32"/>
      <c r="AU771" s="32"/>
      <c r="AV771" s="32"/>
      <c r="AW771" s="32"/>
      <c r="AX771" s="32"/>
      <c r="AY771" s="76">
        <f t="shared" si="197"/>
        <v>39009.924799999993</v>
      </c>
      <c r="AZ771" s="78"/>
      <c r="BA771" s="7"/>
      <c r="BB771" s="7"/>
    </row>
    <row r="772" spans="1:54" s="59" customFormat="1" x14ac:dyDescent="0.2">
      <c r="A772" s="24">
        <f t="shared" si="199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72">
        <v>41878</v>
      </c>
      <c r="G772" s="24"/>
      <c r="H772" s="71">
        <v>39</v>
      </c>
      <c r="I772" s="24" t="s">
        <v>102</v>
      </c>
      <c r="J772" s="70" t="s">
        <v>103</v>
      </c>
      <c r="K772" s="73" t="s">
        <v>70</v>
      </c>
      <c r="L772" s="70" t="s">
        <v>130</v>
      </c>
      <c r="M772" s="74">
        <v>14291.7</v>
      </c>
      <c r="N772" s="32"/>
      <c r="O772" s="32">
        <f t="shared" si="200"/>
        <v>14291.7</v>
      </c>
      <c r="P772" s="74">
        <v>1064.7</v>
      </c>
      <c r="Q772" s="32"/>
      <c r="R772" s="32"/>
      <c r="S772" s="33">
        <f t="shared" si="185"/>
        <v>2501.0475000000001</v>
      </c>
      <c r="T772" s="32">
        <f t="shared" si="186"/>
        <v>428.75100000000003</v>
      </c>
      <c r="U772" s="75">
        <f t="shared" si="187"/>
        <v>943.25279999999998</v>
      </c>
      <c r="V772" s="32">
        <f t="shared" si="188"/>
        <v>285.834</v>
      </c>
      <c r="W772" s="74">
        <v>1429.18</v>
      </c>
      <c r="X772" s="74">
        <v>514.79999999999995</v>
      </c>
      <c r="Y772" s="74">
        <v>74.099999999999994</v>
      </c>
      <c r="Z772" s="74">
        <v>878.68</v>
      </c>
      <c r="AA772" s="74">
        <v>0</v>
      </c>
      <c r="AB772" s="74">
        <v>0</v>
      </c>
      <c r="AC772" s="74">
        <v>0</v>
      </c>
      <c r="AD772" s="74">
        <v>0</v>
      </c>
      <c r="AE772" s="32">
        <v>0</v>
      </c>
      <c r="AF772" s="32">
        <f t="shared" si="189"/>
        <v>242.95890000000003</v>
      </c>
      <c r="AG772" s="32">
        <f t="shared" si="198"/>
        <v>6288.348</v>
      </c>
      <c r="AH772" s="32">
        <f t="shared" si="190"/>
        <v>12988.544000000002</v>
      </c>
      <c r="AI772" s="32">
        <f t="shared" si="191"/>
        <v>27059.466666666667</v>
      </c>
      <c r="AJ772" s="32">
        <v>7145.85</v>
      </c>
      <c r="AK772" s="32">
        <f t="shared" si="192"/>
        <v>7145.85</v>
      </c>
      <c r="AL772" s="32">
        <v>876.2</v>
      </c>
      <c r="AM772" s="32">
        <f t="shared" si="193"/>
        <v>1623.5680000000002</v>
      </c>
      <c r="AN772" s="32">
        <f t="shared" si="194"/>
        <v>2705.9466666666667</v>
      </c>
      <c r="AO772" s="32">
        <f t="shared" si="195"/>
        <v>8117.84</v>
      </c>
      <c r="AP772" s="32">
        <f t="shared" si="196"/>
        <v>4870.7040000000006</v>
      </c>
      <c r="AQ772" s="32">
        <v>3580.6</v>
      </c>
      <c r="AR772" s="32"/>
      <c r="AS772" s="74"/>
      <c r="AT772" s="32"/>
      <c r="AU772" s="32"/>
      <c r="AV772" s="32"/>
      <c r="AW772" s="32"/>
      <c r="AX772" s="32"/>
      <c r="AY772" s="76">
        <f t="shared" si="197"/>
        <v>354262.96773333335</v>
      </c>
      <c r="AZ772" s="78"/>
      <c r="BA772" s="7"/>
      <c r="BB772" s="7"/>
    </row>
    <row r="773" spans="1:54" s="59" customFormat="1" x14ac:dyDescent="0.2">
      <c r="A773" s="24">
        <f t="shared" si="199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72">
        <v>41869</v>
      </c>
      <c r="G773" s="24"/>
      <c r="H773" s="71">
        <v>29</v>
      </c>
      <c r="I773" s="24" t="s">
        <v>102</v>
      </c>
      <c r="J773" s="70" t="s">
        <v>103</v>
      </c>
      <c r="K773" s="73" t="s">
        <v>70</v>
      </c>
      <c r="L773" s="70" t="s">
        <v>130</v>
      </c>
      <c r="M773" s="74">
        <v>10627.2</v>
      </c>
      <c r="N773" s="32"/>
      <c r="O773" s="32">
        <f t="shared" si="200"/>
        <v>10627.2</v>
      </c>
      <c r="P773" s="74">
        <v>791.7</v>
      </c>
      <c r="Q773" s="32"/>
      <c r="R773" s="32"/>
      <c r="S773" s="33">
        <f t="shared" si="185"/>
        <v>1859.76</v>
      </c>
      <c r="T773" s="32">
        <f t="shared" si="186"/>
        <v>318.81600000000003</v>
      </c>
      <c r="U773" s="75">
        <f t="shared" si="187"/>
        <v>701.39519999999993</v>
      </c>
      <c r="V773" s="32">
        <f t="shared" si="188"/>
        <v>212.54400000000001</v>
      </c>
      <c r="W773" s="74">
        <v>1062.72</v>
      </c>
      <c r="X773" s="74">
        <v>382.8</v>
      </c>
      <c r="Y773" s="74">
        <v>55.1</v>
      </c>
      <c r="Z773" s="74">
        <v>653.38</v>
      </c>
      <c r="AA773" s="74">
        <v>0</v>
      </c>
      <c r="AB773" s="74">
        <v>0</v>
      </c>
      <c r="AC773" s="74">
        <v>0</v>
      </c>
      <c r="AD773" s="74">
        <v>0</v>
      </c>
      <c r="AE773" s="32">
        <v>0</v>
      </c>
      <c r="AF773" s="32">
        <f t="shared" si="189"/>
        <v>180.66240000000002</v>
      </c>
      <c r="AG773" s="32">
        <f t="shared" si="198"/>
        <v>4675.9679999999998</v>
      </c>
      <c r="AH773" s="32">
        <f t="shared" si="190"/>
        <v>9658.1759999999995</v>
      </c>
      <c r="AI773" s="32">
        <f t="shared" si="191"/>
        <v>20121.199999999997</v>
      </c>
      <c r="AJ773" s="32">
        <v>5313.6</v>
      </c>
      <c r="AK773" s="32">
        <f t="shared" si="192"/>
        <v>5313.6</v>
      </c>
      <c r="AL773" s="32">
        <v>876.2</v>
      </c>
      <c r="AM773" s="32">
        <f t="shared" si="193"/>
        <v>1207.2719999999999</v>
      </c>
      <c r="AN773" s="32">
        <f t="shared" si="194"/>
        <v>2012.12</v>
      </c>
      <c r="AO773" s="32">
        <f t="shared" si="195"/>
        <v>6036.36</v>
      </c>
      <c r="AP773" s="32">
        <f t="shared" si="196"/>
        <v>3621.8159999999998</v>
      </c>
      <c r="AQ773" s="32">
        <v>3580.6</v>
      </c>
      <c r="AR773" s="32"/>
      <c r="AS773" s="74"/>
      <c r="AT773" s="32"/>
      <c r="AU773" s="32"/>
      <c r="AV773" s="32"/>
      <c r="AW773" s="32"/>
      <c r="AX773" s="32"/>
      <c r="AY773" s="76">
        <f t="shared" si="197"/>
        <v>264569.8432</v>
      </c>
      <c r="AZ773" s="78"/>
      <c r="BA773" s="7"/>
      <c r="BB773" s="7"/>
    </row>
    <row r="774" spans="1:54" s="59" customFormat="1" x14ac:dyDescent="0.2">
      <c r="A774" s="24">
        <f t="shared" si="199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72">
        <v>41869</v>
      </c>
      <c r="G774" s="24"/>
      <c r="H774" s="71">
        <v>40</v>
      </c>
      <c r="I774" s="24" t="s">
        <v>102</v>
      </c>
      <c r="J774" s="70" t="s">
        <v>103</v>
      </c>
      <c r="K774" s="73" t="s">
        <v>70</v>
      </c>
      <c r="L774" s="70" t="s">
        <v>130</v>
      </c>
      <c r="M774" s="74">
        <v>14658</v>
      </c>
      <c r="N774" s="32"/>
      <c r="O774" s="32">
        <f t="shared" si="200"/>
        <v>14658</v>
      </c>
      <c r="P774" s="74">
        <v>1092</v>
      </c>
      <c r="Q774" s="32"/>
      <c r="R774" s="32"/>
      <c r="S774" s="33">
        <f t="shared" si="185"/>
        <v>2565.1499999999996</v>
      </c>
      <c r="T774" s="32">
        <f t="shared" si="186"/>
        <v>439.74</v>
      </c>
      <c r="U774" s="75">
        <f t="shared" si="187"/>
        <v>967.42799999999988</v>
      </c>
      <c r="V774" s="32">
        <f t="shared" si="188"/>
        <v>293.16000000000003</v>
      </c>
      <c r="W774" s="74">
        <v>1465.8</v>
      </c>
      <c r="X774" s="74">
        <v>528</v>
      </c>
      <c r="Y774" s="74">
        <v>76</v>
      </c>
      <c r="Z774" s="74">
        <v>901.2</v>
      </c>
      <c r="AA774" s="74">
        <v>0</v>
      </c>
      <c r="AB774" s="74">
        <v>0</v>
      </c>
      <c r="AC774" s="74">
        <v>0</v>
      </c>
      <c r="AD774" s="74">
        <v>0</v>
      </c>
      <c r="AE774" s="32">
        <v>0</v>
      </c>
      <c r="AF774" s="32">
        <f t="shared" si="189"/>
        <v>249.18600000000001</v>
      </c>
      <c r="AG774" s="32">
        <f t="shared" si="198"/>
        <v>6449.52</v>
      </c>
      <c r="AH774" s="32">
        <f t="shared" si="190"/>
        <v>13321.439999999999</v>
      </c>
      <c r="AI774" s="32">
        <f t="shared" si="191"/>
        <v>27752.999999999996</v>
      </c>
      <c r="AJ774" s="32">
        <v>7329</v>
      </c>
      <c r="AK774" s="32">
        <f t="shared" si="192"/>
        <v>7329</v>
      </c>
      <c r="AL774" s="32">
        <v>876.2</v>
      </c>
      <c r="AM774" s="32">
        <f t="shared" si="193"/>
        <v>1665.1799999999998</v>
      </c>
      <c r="AN774" s="32">
        <f t="shared" si="194"/>
        <v>2775.2999999999997</v>
      </c>
      <c r="AO774" s="32">
        <f t="shared" si="195"/>
        <v>8325.9</v>
      </c>
      <c r="AP774" s="32">
        <f t="shared" si="196"/>
        <v>4995.5399999999991</v>
      </c>
      <c r="AQ774" s="32">
        <v>6139.45</v>
      </c>
      <c r="AR774" s="32"/>
      <c r="AS774" s="74"/>
      <c r="AT774" s="32"/>
      <c r="AU774" s="32"/>
      <c r="AV774" s="32"/>
      <c r="AW774" s="32"/>
      <c r="AX774" s="32"/>
      <c r="AY774" s="76">
        <f t="shared" si="197"/>
        <v>365787.49800000002</v>
      </c>
      <c r="AZ774" s="78"/>
      <c r="BA774" s="7"/>
      <c r="BB774" s="7"/>
    </row>
    <row r="775" spans="1:54" s="59" customFormat="1" x14ac:dyDescent="0.2">
      <c r="A775" s="24">
        <f t="shared" si="199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72">
        <v>41869</v>
      </c>
      <c r="G775" s="24"/>
      <c r="H775" s="71">
        <v>14</v>
      </c>
      <c r="I775" s="24" t="s">
        <v>102</v>
      </c>
      <c r="J775" s="70" t="s">
        <v>103</v>
      </c>
      <c r="K775" s="73" t="s">
        <v>70</v>
      </c>
      <c r="L775" s="70" t="s">
        <v>130</v>
      </c>
      <c r="M775" s="74">
        <v>5130.3</v>
      </c>
      <c r="N775" s="32"/>
      <c r="O775" s="32">
        <f t="shared" si="200"/>
        <v>5130.3</v>
      </c>
      <c r="P775" s="74">
        <v>382.2</v>
      </c>
      <c r="Q775" s="32"/>
      <c r="R775" s="32"/>
      <c r="S775" s="33">
        <f t="shared" ref="S775:S776" si="201">(M775*17.5%)</f>
        <v>897.80250000000001</v>
      </c>
      <c r="T775" s="32">
        <f t="shared" ref="T775:T776" si="202">M775*3%</f>
        <v>153.90899999999999</v>
      </c>
      <c r="U775" s="75">
        <f t="shared" ref="U775:U776" si="203">(M775+W775)*6%</f>
        <v>338.60039999999998</v>
      </c>
      <c r="V775" s="32">
        <f t="shared" ref="V775:V776" si="204">M775*2%</f>
        <v>102.60600000000001</v>
      </c>
      <c r="W775" s="74">
        <v>513.04</v>
      </c>
      <c r="X775" s="74">
        <v>184.8</v>
      </c>
      <c r="Y775" s="74">
        <v>26.6</v>
      </c>
      <c r="Z775" s="74">
        <v>315.42</v>
      </c>
      <c r="AA775" s="74">
        <v>0</v>
      </c>
      <c r="AB775" s="74">
        <v>0</v>
      </c>
      <c r="AC775" s="74">
        <v>0</v>
      </c>
      <c r="AD775" s="74">
        <v>826</v>
      </c>
      <c r="AE775" s="32">
        <v>0</v>
      </c>
      <c r="AF775" s="32">
        <f t="shared" ref="AF775:AF776" si="205">M775*1.7%</f>
        <v>87.215100000000007</v>
      </c>
      <c r="AG775" s="32">
        <f t="shared" si="198"/>
        <v>2257.3320000000003</v>
      </c>
      <c r="AH775" s="32">
        <f t="shared" ref="AH775:AH776" si="206">(M775+W775+X775)/30*24</f>
        <v>4662.5119999999997</v>
      </c>
      <c r="AI775" s="32">
        <f t="shared" ref="AI775:AI776" si="207">(M775+W775+X775)/30*50</f>
        <v>9713.5666666666657</v>
      </c>
      <c r="AJ775" s="32">
        <v>2565.15</v>
      </c>
      <c r="AK775" s="32">
        <f t="shared" ref="AK775:AK776" si="208">(M775/30)*15</f>
        <v>2565.15</v>
      </c>
      <c r="AL775" s="32">
        <v>876.2</v>
      </c>
      <c r="AM775" s="32">
        <f t="shared" ref="AM775:AM776" si="209">(M775+W775+X775)/30*3</f>
        <v>582.81399999999996</v>
      </c>
      <c r="AN775" s="32">
        <f t="shared" ref="AN775:AN776" si="210">(M775+W775+X775)/30*5</f>
        <v>971.35666666666668</v>
      </c>
      <c r="AO775" s="32">
        <f t="shared" ref="AO775:AO776" si="211">(M775+W775+X775)/30*15</f>
        <v>2914.07</v>
      </c>
      <c r="AP775" s="32">
        <f t="shared" ref="AP775:AP776" si="212">(M775+W775+X775)/30*9</f>
        <v>1748.442</v>
      </c>
      <c r="AQ775" s="32">
        <v>2614.85</v>
      </c>
      <c r="AR775" s="32"/>
      <c r="AS775" s="74"/>
      <c r="AT775" s="32"/>
      <c r="AU775" s="32"/>
      <c r="AV775" s="32"/>
      <c r="AW775" s="32"/>
      <c r="AX775" s="32"/>
      <c r="AY775" s="76">
        <f t="shared" si="197"/>
        <v>138973.35933333333</v>
      </c>
      <c r="AZ775" s="78"/>
      <c r="BA775" s="7"/>
      <c r="BB775" s="7"/>
    </row>
    <row r="776" spans="1:54" s="59" customFormat="1" x14ac:dyDescent="0.2">
      <c r="A776" s="24">
        <f t="shared" si="199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72">
        <v>43696</v>
      </c>
      <c r="G776" s="24"/>
      <c r="H776" s="71">
        <v>29</v>
      </c>
      <c r="I776" s="24" t="s">
        <v>102</v>
      </c>
      <c r="J776" s="70" t="s">
        <v>103</v>
      </c>
      <c r="K776" s="73" t="s">
        <v>70</v>
      </c>
      <c r="L776" s="70" t="s">
        <v>130</v>
      </c>
      <c r="M776" s="74">
        <v>10627.199999999999</v>
      </c>
      <c r="N776" s="32"/>
      <c r="O776" s="32">
        <f t="shared" si="200"/>
        <v>10627.199999999999</v>
      </c>
      <c r="P776" s="74">
        <v>791.7</v>
      </c>
      <c r="Q776" s="32"/>
      <c r="R776" s="32"/>
      <c r="S776" s="33">
        <f t="shared" si="201"/>
        <v>1859.7599999999998</v>
      </c>
      <c r="T776" s="32">
        <f t="shared" si="202"/>
        <v>318.81599999999997</v>
      </c>
      <c r="U776" s="75">
        <f t="shared" si="203"/>
        <v>637.63199999999995</v>
      </c>
      <c r="V776" s="32">
        <f t="shared" si="204"/>
        <v>212.54399999999998</v>
      </c>
      <c r="W776" s="74">
        <v>0</v>
      </c>
      <c r="X776" s="74">
        <v>382.8</v>
      </c>
      <c r="Y776" s="74">
        <v>55.1</v>
      </c>
      <c r="Z776" s="74">
        <v>653.38</v>
      </c>
      <c r="AA776" s="74">
        <v>0</v>
      </c>
      <c r="AB776" s="74">
        <v>0</v>
      </c>
      <c r="AC776" s="74">
        <v>0</v>
      </c>
      <c r="AD776" s="74">
        <v>0</v>
      </c>
      <c r="AE776" s="32">
        <v>0</v>
      </c>
      <c r="AF776" s="32">
        <f t="shared" si="205"/>
        <v>180.66239999999999</v>
      </c>
      <c r="AG776" s="32">
        <f t="shared" si="198"/>
        <v>4675.9679999999998</v>
      </c>
      <c r="AH776" s="32">
        <f t="shared" si="206"/>
        <v>8807.9999999999982</v>
      </c>
      <c r="AI776" s="32">
        <f t="shared" si="207"/>
        <v>18349.999999999996</v>
      </c>
      <c r="AJ776" s="32">
        <v>590.4</v>
      </c>
      <c r="AK776" s="32">
        <f t="shared" si="208"/>
        <v>5313.5999999999995</v>
      </c>
      <c r="AL776" s="32">
        <v>876.2</v>
      </c>
      <c r="AM776" s="32">
        <f t="shared" si="209"/>
        <v>1100.9999999999998</v>
      </c>
      <c r="AN776" s="32">
        <f t="shared" si="210"/>
        <v>1834.9999999999998</v>
      </c>
      <c r="AO776" s="32">
        <f t="shared" si="211"/>
        <v>5504.9999999999991</v>
      </c>
      <c r="AP776" s="32">
        <f t="shared" si="212"/>
        <v>3302.9999999999995</v>
      </c>
      <c r="AQ776" s="32">
        <v>3580.6</v>
      </c>
      <c r="AR776" s="32"/>
      <c r="AS776" s="74"/>
      <c r="AT776" s="32"/>
      <c r="AU776" s="32"/>
      <c r="AV776" s="32"/>
      <c r="AW776" s="32"/>
      <c r="AX776" s="32"/>
      <c r="AY776" s="76">
        <f t="shared" ref="AY776:AY838" si="213">(O776+P776+Q776+R776+S776+T776+U776+V776+W776+X776+Y776+Z776+AA776+AB776+AC776+AD776+AE776+AF776)*12+(AG776+AH776+AI776+AJ776+AK776+AL776+AM776+AN776+AO776+AP776+AQ776+AR776+AS776+AT776+AU776+AV776+AW776+AX776)</f>
        <v>242573.90079999994</v>
      </c>
      <c r="AZ776" s="78"/>
      <c r="BA776" s="7"/>
      <c r="BB776" s="7"/>
    </row>
    <row r="777" spans="1:54" s="59" customFormat="1" x14ac:dyDescent="0.2">
      <c r="A777" s="24">
        <f t="shared" si="199"/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72">
        <v>43696</v>
      </c>
      <c r="G777" s="24"/>
      <c r="H777" s="71">
        <v>9</v>
      </c>
      <c r="I777" s="24" t="s">
        <v>102</v>
      </c>
      <c r="J777" s="116" t="s">
        <v>103</v>
      </c>
      <c r="K777" s="73" t="s">
        <v>70</v>
      </c>
      <c r="L777" s="117" t="s">
        <v>130</v>
      </c>
      <c r="M777" s="74">
        <v>3298.2</v>
      </c>
      <c r="N777" s="32"/>
      <c r="O777" s="32">
        <f t="shared" si="200"/>
        <v>3298.2</v>
      </c>
      <c r="P777" s="74">
        <v>245.7</v>
      </c>
      <c r="Q777" s="32"/>
      <c r="R777" s="32"/>
      <c r="S777" s="33">
        <f t="shared" ref="S777:S835" si="214">(M777*17.5%)</f>
        <v>577.18499999999995</v>
      </c>
      <c r="T777" s="32">
        <f t="shared" ref="T777:T835" si="215">M777*3%</f>
        <v>98.945999999999998</v>
      </c>
      <c r="U777" s="75">
        <f t="shared" ref="U777:U835" si="216">(M777+W777)*6%</f>
        <v>197.892</v>
      </c>
      <c r="V777" s="32">
        <f t="shared" ref="V777:V835" si="217">M777*2%</f>
        <v>65.963999999999999</v>
      </c>
      <c r="W777" s="74">
        <v>0</v>
      </c>
      <c r="X777" s="74">
        <v>118.8</v>
      </c>
      <c r="Y777" s="74">
        <v>17.100000000000001</v>
      </c>
      <c r="Z777" s="74">
        <v>202.78</v>
      </c>
      <c r="AA777" s="74">
        <v>0</v>
      </c>
      <c r="AB777" s="74">
        <v>0</v>
      </c>
      <c r="AC777" s="74">
        <v>0</v>
      </c>
      <c r="AD777" s="74">
        <v>0</v>
      </c>
      <c r="AE777" s="32">
        <v>0</v>
      </c>
      <c r="AF777" s="32">
        <f t="shared" ref="AF777:AF808" si="218">M777*1.7%</f>
        <v>56.069400000000002</v>
      </c>
      <c r="AG777" s="32">
        <f t="shared" ref="AG777:AG839" si="219">(M777*4%)*11</f>
        <v>1451.2080000000001</v>
      </c>
      <c r="AH777" s="32">
        <f t="shared" ref="AH777:AH808" si="220">(M777+W777+X777)/30*24</f>
        <v>2733.6000000000004</v>
      </c>
      <c r="AI777" s="32">
        <f t="shared" ref="AI777:AI808" si="221">(M777+W777+X777)/30*50</f>
        <v>5695</v>
      </c>
      <c r="AJ777" s="32">
        <v>183.23</v>
      </c>
      <c r="AK777" s="32">
        <f t="shared" ref="AK777:AK808" si="222">(M777/30)*15</f>
        <v>1649.1</v>
      </c>
      <c r="AL777" s="32">
        <v>876.2</v>
      </c>
      <c r="AM777" s="32">
        <f t="shared" ref="AM777:AM808" si="223">(M777+W777+X777)/30*3</f>
        <v>341.70000000000005</v>
      </c>
      <c r="AN777" s="32">
        <f t="shared" ref="AN777:AN808" si="224">(M777+W777+X777)/30*5</f>
        <v>569.5</v>
      </c>
      <c r="AO777" s="32">
        <f t="shared" ref="AO777:AO808" si="225">(M777+W777+X777)/30*15</f>
        <v>1708.5</v>
      </c>
      <c r="AP777" s="32">
        <f t="shared" ref="AP777:AP808" si="226">(M777+W777+X777)/30*9</f>
        <v>1025.1000000000001</v>
      </c>
      <c r="AQ777" s="32">
        <v>2614.85</v>
      </c>
      <c r="AR777" s="32"/>
      <c r="AS777" s="74"/>
      <c r="AT777" s="32"/>
      <c r="AU777" s="32"/>
      <c r="AV777" s="32"/>
      <c r="AW777" s="32"/>
      <c r="AX777" s="32"/>
      <c r="AY777" s="76">
        <f t="shared" si="213"/>
        <v>77391.624799999991</v>
      </c>
      <c r="AZ777" s="78"/>
      <c r="BA777" s="7"/>
      <c r="BB777" s="7"/>
    </row>
    <row r="778" spans="1:54" s="59" customFormat="1" x14ac:dyDescent="0.2">
      <c r="A778" s="24">
        <f t="shared" ref="A778:A841" si="227">A777+1</f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72">
        <v>43707</v>
      </c>
      <c r="G778" s="24"/>
      <c r="H778" s="71">
        <v>25</v>
      </c>
      <c r="I778" s="24" t="s">
        <v>102</v>
      </c>
      <c r="J778" s="116" t="s">
        <v>103</v>
      </c>
      <c r="K778" s="73" t="s">
        <v>70</v>
      </c>
      <c r="L778" s="117" t="s">
        <v>130</v>
      </c>
      <c r="M778" s="74">
        <v>9161.4</v>
      </c>
      <c r="N778" s="32"/>
      <c r="O778" s="32">
        <f t="shared" si="200"/>
        <v>9161.4</v>
      </c>
      <c r="P778" s="74">
        <v>682.5</v>
      </c>
      <c r="Q778" s="32"/>
      <c r="R778" s="32"/>
      <c r="S778" s="33">
        <f t="shared" si="214"/>
        <v>1603.2449999999999</v>
      </c>
      <c r="T778" s="32">
        <f t="shared" si="215"/>
        <v>274.84199999999998</v>
      </c>
      <c r="U778" s="75">
        <f t="shared" si="216"/>
        <v>549.68399999999997</v>
      </c>
      <c r="V778" s="32">
        <f t="shared" si="217"/>
        <v>183.22800000000001</v>
      </c>
      <c r="W778" s="74">
        <v>0</v>
      </c>
      <c r="X778" s="74">
        <v>330</v>
      </c>
      <c r="Y778" s="74">
        <v>47.5</v>
      </c>
      <c r="Z778" s="74">
        <v>563.26</v>
      </c>
      <c r="AA778" s="74">
        <v>0</v>
      </c>
      <c r="AB778" s="74">
        <v>0</v>
      </c>
      <c r="AC778" s="74">
        <v>0</v>
      </c>
      <c r="AD778" s="74">
        <v>0</v>
      </c>
      <c r="AE778" s="32">
        <v>0</v>
      </c>
      <c r="AF778" s="32">
        <f t="shared" si="218"/>
        <v>155.74379999999999</v>
      </c>
      <c r="AG778" s="32">
        <f t="shared" si="219"/>
        <v>4031.0160000000001</v>
      </c>
      <c r="AH778" s="32">
        <f t="shared" si="220"/>
        <v>7593.12</v>
      </c>
      <c r="AI778" s="32">
        <f t="shared" si="221"/>
        <v>15819</v>
      </c>
      <c r="AJ778" s="32">
        <v>369</v>
      </c>
      <c r="AK778" s="32">
        <f t="shared" si="222"/>
        <v>4580.7</v>
      </c>
      <c r="AL778" s="32">
        <v>876.2</v>
      </c>
      <c r="AM778" s="32">
        <f t="shared" si="223"/>
        <v>949.14</v>
      </c>
      <c r="AN778" s="32">
        <f t="shared" si="224"/>
        <v>1581.9</v>
      </c>
      <c r="AO778" s="32">
        <f t="shared" si="225"/>
        <v>4745.7</v>
      </c>
      <c r="AP778" s="32">
        <f t="shared" si="226"/>
        <v>2847.42</v>
      </c>
      <c r="AQ778" s="32">
        <v>3580.6</v>
      </c>
      <c r="AR778" s="32"/>
      <c r="AS778" s="74"/>
      <c r="AT778" s="32"/>
      <c r="AU778" s="32"/>
      <c r="AV778" s="32"/>
      <c r="AW778" s="32"/>
      <c r="AX778" s="32"/>
      <c r="AY778" s="76">
        <f t="shared" si="213"/>
        <v>209590.62960000001</v>
      </c>
      <c r="AZ778" s="78"/>
      <c r="BA778" s="7"/>
      <c r="BB778" s="7"/>
    </row>
    <row r="779" spans="1:54" s="59" customFormat="1" x14ac:dyDescent="0.2">
      <c r="A779" s="24">
        <f t="shared" si="227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72">
        <v>43725</v>
      </c>
      <c r="G779" s="24"/>
      <c r="H779" s="71">
        <v>34</v>
      </c>
      <c r="I779" s="24" t="s">
        <v>102</v>
      </c>
      <c r="J779" s="116" t="s">
        <v>103</v>
      </c>
      <c r="K779" s="73" t="s">
        <v>70</v>
      </c>
      <c r="L779" s="117" t="s">
        <v>130</v>
      </c>
      <c r="M779" s="74">
        <v>11628.68</v>
      </c>
      <c r="N779" s="32"/>
      <c r="O779" s="32">
        <f t="shared" si="200"/>
        <v>11628.68</v>
      </c>
      <c r="P779" s="74">
        <v>866.32</v>
      </c>
      <c r="Q779" s="32"/>
      <c r="R779" s="32"/>
      <c r="S779" s="33">
        <f t="shared" si="214"/>
        <v>2035.019</v>
      </c>
      <c r="T779" s="32">
        <f t="shared" si="215"/>
        <v>348.86039999999997</v>
      </c>
      <c r="U779" s="75">
        <f t="shared" si="216"/>
        <v>697.72079999999994</v>
      </c>
      <c r="V779" s="32">
        <f t="shared" si="217"/>
        <v>232.5736</v>
      </c>
      <c r="W779" s="74">
        <v>0</v>
      </c>
      <c r="X779" s="74">
        <v>418.88</v>
      </c>
      <c r="Y779" s="74">
        <v>60.3</v>
      </c>
      <c r="Z779" s="74">
        <v>714.96</v>
      </c>
      <c r="AA779" s="74">
        <v>0</v>
      </c>
      <c r="AB779" s="74">
        <v>0</v>
      </c>
      <c r="AC779" s="74">
        <v>0</v>
      </c>
      <c r="AD779" s="74">
        <v>0</v>
      </c>
      <c r="AE779" s="32">
        <v>0</v>
      </c>
      <c r="AF779" s="32">
        <f t="shared" si="218"/>
        <v>197.68756000000002</v>
      </c>
      <c r="AG779" s="32">
        <f t="shared" si="219"/>
        <v>5116.6192000000001</v>
      </c>
      <c r="AH779" s="32">
        <f t="shared" si="220"/>
        <v>9638.0479999999989</v>
      </c>
      <c r="AI779" s="32">
        <f t="shared" si="221"/>
        <v>20079.266666666666</v>
      </c>
      <c r="AJ779" s="32">
        <v>207.66</v>
      </c>
      <c r="AK779" s="32">
        <f t="shared" si="222"/>
        <v>5814.34</v>
      </c>
      <c r="AL779" s="32">
        <v>876.2</v>
      </c>
      <c r="AM779" s="32">
        <f t="shared" si="223"/>
        <v>1204.7559999999999</v>
      </c>
      <c r="AN779" s="32">
        <f t="shared" si="224"/>
        <v>2007.9266666666667</v>
      </c>
      <c r="AO779" s="32">
        <f t="shared" si="225"/>
        <v>6023.78</v>
      </c>
      <c r="AP779" s="32">
        <f t="shared" si="226"/>
        <v>3614.268</v>
      </c>
      <c r="AQ779" s="32">
        <v>3580.6</v>
      </c>
      <c r="AR779" s="32"/>
      <c r="AS779" s="74"/>
      <c r="AT779" s="32"/>
      <c r="AU779" s="32"/>
      <c r="AV779" s="32"/>
      <c r="AW779" s="32"/>
      <c r="AX779" s="32"/>
      <c r="AY779" s="76">
        <f t="shared" si="213"/>
        <v>264575.48085333325</v>
      </c>
      <c r="AZ779" s="78"/>
      <c r="BA779" s="7"/>
      <c r="BB779" s="7"/>
    </row>
    <row r="780" spans="1:54" s="59" customFormat="1" x14ac:dyDescent="0.2">
      <c r="A780" s="24">
        <f t="shared" si="227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72">
        <v>43696</v>
      </c>
      <c r="G780" s="24"/>
      <c r="H780" s="71">
        <v>21</v>
      </c>
      <c r="I780" s="24" t="s">
        <v>102</v>
      </c>
      <c r="J780" s="116" t="s">
        <v>103</v>
      </c>
      <c r="K780" s="73" t="s">
        <v>70</v>
      </c>
      <c r="L780" s="117" t="s">
        <v>130</v>
      </c>
      <c r="M780" s="74">
        <v>7695.6</v>
      </c>
      <c r="N780" s="32"/>
      <c r="O780" s="32">
        <f t="shared" ref="O780:O842" si="228">M780+N780</f>
        <v>7695.6</v>
      </c>
      <c r="P780" s="74">
        <v>573.29999999999995</v>
      </c>
      <c r="Q780" s="32"/>
      <c r="R780" s="32"/>
      <c r="S780" s="33">
        <f t="shared" si="214"/>
        <v>1346.73</v>
      </c>
      <c r="T780" s="32">
        <f t="shared" si="215"/>
        <v>230.86799999999999</v>
      </c>
      <c r="U780" s="75">
        <f t="shared" si="216"/>
        <v>461.73599999999999</v>
      </c>
      <c r="V780" s="32">
        <f t="shared" si="217"/>
        <v>153.91200000000001</v>
      </c>
      <c r="W780" s="74">
        <v>0</v>
      </c>
      <c r="X780" s="74">
        <v>277.2</v>
      </c>
      <c r="Y780" s="74">
        <v>39.9</v>
      </c>
      <c r="Z780" s="74">
        <v>473.12</v>
      </c>
      <c r="AA780" s="74">
        <v>0</v>
      </c>
      <c r="AB780" s="74">
        <v>0</v>
      </c>
      <c r="AC780" s="74">
        <v>0</v>
      </c>
      <c r="AD780" s="74">
        <v>0</v>
      </c>
      <c r="AE780" s="32">
        <v>0</v>
      </c>
      <c r="AF780" s="32">
        <f t="shared" si="218"/>
        <v>130.82520000000002</v>
      </c>
      <c r="AG780" s="32">
        <f t="shared" si="219"/>
        <v>3386.0640000000003</v>
      </c>
      <c r="AH780" s="32">
        <f t="shared" si="220"/>
        <v>6378.24</v>
      </c>
      <c r="AI780" s="32">
        <f t="shared" si="221"/>
        <v>13288</v>
      </c>
      <c r="AJ780" s="32">
        <v>427.53</v>
      </c>
      <c r="AK780" s="32">
        <f t="shared" si="222"/>
        <v>3847.8000000000006</v>
      </c>
      <c r="AL780" s="32">
        <v>876.2</v>
      </c>
      <c r="AM780" s="32">
        <f t="shared" si="223"/>
        <v>797.28</v>
      </c>
      <c r="AN780" s="32">
        <f t="shared" si="224"/>
        <v>1328.8</v>
      </c>
      <c r="AO780" s="32">
        <f t="shared" si="225"/>
        <v>3986.3999999999996</v>
      </c>
      <c r="AP780" s="32">
        <f t="shared" si="226"/>
        <v>2391.84</v>
      </c>
      <c r="AQ780" s="32">
        <v>3580.6</v>
      </c>
      <c r="AR780" s="32"/>
      <c r="AS780" s="74"/>
      <c r="AT780" s="32"/>
      <c r="AU780" s="32"/>
      <c r="AV780" s="32"/>
      <c r="AW780" s="32"/>
      <c r="AX780" s="32"/>
      <c r="AY780" s="76">
        <f t="shared" si="213"/>
        <v>176887.0484</v>
      </c>
      <c r="AZ780" s="78"/>
      <c r="BA780" s="7"/>
      <c r="BB780" s="7"/>
    </row>
    <row r="781" spans="1:54" s="59" customFormat="1" x14ac:dyDescent="0.2">
      <c r="A781" s="24">
        <f t="shared" si="227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72">
        <v>43696</v>
      </c>
      <c r="G781" s="24"/>
      <c r="H781" s="71">
        <v>16</v>
      </c>
      <c r="I781" s="24" t="s">
        <v>102</v>
      </c>
      <c r="J781" s="116" t="s">
        <v>103</v>
      </c>
      <c r="K781" s="73" t="s">
        <v>70</v>
      </c>
      <c r="L781" s="117" t="s">
        <v>130</v>
      </c>
      <c r="M781" s="74">
        <v>5863.2</v>
      </c>
      <c r="N781" s="32"/>
      <c r="O781" s="32">
        <f t="shared" si="228"/>
        <v>5863.2</v>
      </c>
      <c r="P781" s="74">
        <v>436.8</v>
      </c>
      <c r="Q781" s="32"/>
      <c r="R781" s="32"/>
      <c r="S781" s="33">
        <f t="shared" si="214"/>
        <v>1026.06</v>
      </c>
      <c r="T781" s="32">
        <f t="shared" si="215"/>
        <v>175.89599999999999</v>
      </c>
      <c r="U781" s="75">
        <f t="shared" si="216"/>
        <v>351.79199999999997</v>
      </c>
      <c r="V781" s="32">
        <f t="shared" si="217"/>
        <v>117.264</v>
      </c>
      <c r="W781" s="74">
        <v>0</v>
      </c>
      <c r="X781" s="74">
        <v>211.2</v>
      </c>
      <c r="Y781" s="74">
        <v>30.4</v>
      </c>
      <c r="Z781" s="74">
        <v>360.48</v>
      </c>
      <c r="AA781" s="74">
        <v>0</v>
      </c>
      <c r="AB781" s="74">
        <v>0</v>
      </c>
      <c r="AC781" s="74">
        <v>0</v>
      </c>
      <c r="AD781" s="74">
        <v>0</v>
      </c>
      <c r="AE781" s="32">
        <v>0</v>
      </c>
      <c r="AF781" s="32">
        <f t="shared" si="218"/>
        <v>99.674400000000006</v>
      </c>
      <c r="AG781" s="32">
        <f t="shared" si="219"/>
        <v>2579.808</v>
      </c>
      <c r="AH781" s="32">
        <f t="shared" si="220"/>
        <v>4859.5199999999995</v>
      </c>
      <c r="AI781" s="32">
        <f t="shared" si="221"/>
        <v>10124</v>
      </c>
      <c r="AJ781" s="32">
        <v>325.73</v>
      </c>
      <c r="AK781" s="32">
        <f t="shared" si="222"/>
        <v>2931.6</v>
      </c>
      <c r="AL781" s="32">
        <v>876.2</v>
      </c>
      <c r="AM781" s="32">
        <f t="shared" si="223"/>
        <v>607.43999999999994</v>
      </c>
      <c r="AN781" s="32">
        <f t="shared" si="224"/>
        <v>1012.4</v>
      </c>
      <c r="AO781" s="32">
        <f t="shared" si="225"/>
        <v>3037.2</v>
      </c>
      <c r="AP781" s="32">
        <f t="shared" si="226"/>
        <v>1822.32</v>
      </c>
      <c r="AQ781" s="32">
        <v>2614.85</v>
      </c>
      <c r="AR781" s="32"/>
      <c r="AS781" s="74"/>
      <c r="AT781" s="32"/>
      <c r="AU781" s="32"/>
      <c r="AV781" s="32"/>
      <c r="AW781" s="32"/>
      <c r="AX781" s="32"/>
      <c r="AY781" s="76">
        <f t="shared" si="213"/>
        <v>134864.26479999998</v>
      </c>
      <c r="AZ781" s="78"/>
      <c r="BA781" s="7"/>
      <c r="BB781" s="7"/>
    </row>
    <row r="782" spans="1:54" s="59" customFormat="1" x14ac:dyDescent="0.2">
      <c r="A782" s="24">
        <f t="shared" si="227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72">
        <v>40770</v>
      </c>
      <c r="G782" s="24"/>
      <c r="H782" s="71">
        <v>35</v>
      </c>
      <c r="I782" s="24" t="s">
        <v>102</v>
      </c>
      <c r="J782" s="116" t="s">
        <v>103</v>
      </c>
      <c r="K782" s="73" t="s">
        <v>71</v>
      </c>
      <c r="L782" s="117" t="s">
        <v>220</v>
      </c>
      <c r="M782" s="74">
        <v>15475.2</v>
      </c>
      <c r="N782" s="32"/>
      <c r="O782" s="32">
        <f t="shared" si="228"/>
        <v>15475.2</v>
      </c>
      <c r="P782" s="74">
        <v>955.5</v>
      </c>
      <c r="Q782" s="32"/>
      <c r="R782" s="32"/>
      <c r="S782" s="33">
        <f t="shared" si="214"/>
        <v>2708.16</v>
      </c>
      <c r="T782" s="32">
        <f t="shared" si="215"/>
        <v>464.25600000000003</v>
      </c>
      <c r="U782" s="75">
        <f t="shared" si="216"/>
        <v>1077.0744</v>
      </c>
      <c r="V782" s="32">
        <f t="shared" si="217"/>
        <v>309.50400000000002</v>
      </c>
      <c r="W782" s="74">
        <v>2476.04</v>
      </c>
      <c r="X782" s="74">
        <v>572.26</v>
      </c>
      <c r="Y782" s="74">
        <v>82.26</v>
      </c>
      <c r="Z782" s="74">
        <v>114.8</v>
      </c>
      <c r="AA782" s="74">
        <v>0</v>
      </c>
      <c r="AB782" s="74">
        <v>0</v>
      </c>
      <c r="AC782" s="74">
        <v>0</v>
      </c>
      <c r="AD782" s="74">
        <v>0</v>
      </c>
      <c r="AE782" s="32">
        <v>0</v>
      </c>
      <c r="AF782" s="32">
        <f t="shared" si="218"/>
        <v>263.07840000000004</v>
      </c>
      <c r="AG782" s="32">
        <f t="shared" si="219"/>
        <v>6809.0880000000006</v>
      </c>
      <c r="AH782" s="32">
        <f t="shared" si="220"/>
        <v>14818.800000000001</v>
      </c>
      <c r="AI782" s="32">
        <f t="shared" si="221"/>
        <v>30872.500000000004</v>
      </c>
      <c r="AJ782" s="32">
        <v>7737.6</v>
      </c>
      <c r="AK782" s="32">
        <f t="shared" si="222"/>
        <v>7737.6</v>
      </c>
      <c r="AL782" s="32">
        <v>876.2</v>
      </c>
      <c r="AM782" s="32">
        <f t="shared" si="223"/>
        <v>1852.3500000000001</v>
      </c>
      <c r="AN782" s="32">
        <f t="shared" si="224"/>
        <v>3087.25</v>
      </c>
      <c r="AO782" s="32">
        <f t="shared" si="225"/>
        <v>9261.75</v>
      </c>
      <c r="AP782" s="32">
        <f t="shared" si="226"/>
        <v>5557.05</v>
      </c>
      <c r="AQ782" s="32">
        <v>3580.6</v>
      </c>
      <c r="AR782" s="32"/>
      <c r="AS782" s="74"/>
      <c r="AT782" s="32"/>
      <c r="AU782" s="32"/>
      <c r="AV782" s="32"/>
      <c r="AW782" s="32"/>
      <c r="AX782" s="32"/>
      <c r="AY782" s="76">
        <f t="shared" si="213"/>
        <v>386168.38160000002</v>
      </c>
      <c r="AZ782" s="78"/>
      <c r="BA782" s="7"/>
      <c r="BB782" s="7"/>
    </row>
    <row r="783" spans="1:54" s="59" customFormat="1" x14ac:dyDescent="0.2">
      <c r="A783" s="24">
        <f t="shared" si="227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72">
        <v>41680</v>
      </c>
      <c r="G783" s="24"/>
      <c r="H783" s="71">
        <v>36</v>
      </c>
      <c r="I783" s="24" t="s">
        <v>102</v>
      </c>
      <c r="J783" s="116" t="s">
        <v>103</v>
      </c>
      <c r="K783" s="73" t="s">
        <v>71</v>
      </c>
      <c r="L783" s="117" t="s">
        <v>220</v>
      </c>
      <c r="M783" s="74">
        <v>15917.4</v>
      </c>
      <c r="N783" s="32"/>
      <c r="O783" s="32">
        <f t="shared" si="228"/>
        <v>15917.4</v>
      </c>
      <c r="P783" s="74">
        <v>982.8</v>
      </c>
      <c r="Q783" s="32"/>
      <c r="R783" s="32"/>
      <c r="S783" s="33">
        <f t="shared" si="214"/>
        <v>2785.5449999999996</v>
      </c>
      <c r="T783" s="32">
        <f t="shared" si="215"/>
        <v>477.52199999999999</v>
      </c>
      <c r="U783" s="75">
        <f t="shared" si="216"/>
        <v>1050.5483999999999</v>
      </c>
      <c r="V783" s="32">
        <f t="shared" si="217"/>
        <v>318.34800000000001</v>
      </c>
      <c r="W783" s="74">
        <v>1591.74</v>
      </c>
      <c r="X783" s="74">
        <v>588.6</v>
      </c>
      <c r="Y783" s="74">
        <v>84.6</v>
      </c>
      <c r="Z783" s="74">
        <v>118.08</v>
      </c>
      <c r="AA783" s="74">
        <v>0</v>
      </c>
      <c r="AB783" s="74">
        <v>0</v>
      </c>
      <c r="AC783" s="74">
        <v>0</v>
      </c>
      <c r="AD783" s="74">
        <v>0</v>
      </c>
      <c r="AE783" s="32">
        <v>0</v>
      </c>
      <c r="AF783" s="32">
        <f t="shared" si="218"/>
        <v>270.5958</v>
      </c>
      <c r="AG783" s="32">
        <f t="shared" si="219"/>
        <v>7003.6559999999999</v>
      </c>
      <c r="AH783" s="32">
        <f t="shared" si="220"/>
        <v>14478.191999999999</v>
      </c>
      <c r="AI783" s="32">
        <f t="shared" si="221"/>
        <v>30162.899999999998</v>
      </c>
      <c r="AJ783" s="32">
        <v>7958.7</v>
      </c>
      <c r="AK783" s="32">
        <f t="shared" si="222"/>
        <v>7958.7000000000007</v>
      </c>
      <c r="AL783" s="32">
        <v>876.2</v>
      </c>
      <c r="AM783" s="32">
        <f t="shared" si="223"/>
        <v>1809.7739999999999</v>
      </c>
      <c r="AN783" s="32">
        <f t="shared" si="224"/>
        <v>3016.2899999999995</v>
      </c>
      <c r="AO783" s="32">
        <f t="shared" si="225"/>
        <v>9048.869999999999</v>
      </c>
      <c r="AP783" s="32">
        <f t="shared" si="226"/>
        <v>5429.3219999999992</v>
      </c>
      <c r="AQ783" s="32">
        <v>3580.6</v>
      </c>
      <c r="AR783" s="32"/>
      <c r="AS783" s="74"/>
      <c r="AT783" s="32"/>
      <c r="AU783" s="32"/>
      <c r="AV783" s="32"/>
      <c r="AW783" s="32"/>
      <c r="AX783" s="32"/>
      <c r="AY783" s="76">
        <f t="shared" si="213"/>
        <v>381552.55439999996</v>
      </c>
      <c r="AZ783" s="78"/>
      <c r="BA783" s="7"/>
      <c r="BB783" s="7"/>
    </row>
    <row r="784" spans="1:54" s="59" customFormat="1" x14ac:dyDescent="0.2">
      <c r="A784" s="24">
        <f t="shared" si="227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72">
        <v>40770</v>
      </c>
      <c r="G784" s="24"/>
      <c r="H784" s="71">
        <v>16</v>
      </c>
      <c r="I784" s="24" t="s">
        <v>102</v>
      </c>
      <c r="J784" s="116" t="s">
        <v>103</v>
      </c>
      <c r="K784" s="73" t="s">
        <v>71</v>
      </c>
      <c r="L784" s="117" t="s">
        <v>220</v>
      </c>
      <c r="M784" s="74">
        <v>7074.3</v>
      </c>
      <c r="N784" s="32"/>
      <c r="O784" s="32">
        <f t="shared" si="228"/>
        <v>7074.3</v>
      </c>
      <c r="P784" s="74">
        <v>436.8</v>
      </c>
      <c r="Q784" s="32"/>
      <c r="R784" s="32"/>
      <c r="S784" s="33">
        <f t="shared" si="214"/>
        <v>1238.0025000000001</v>
      </c>
      <c r="T784" s="32">
        <f t="shared" si="215"/>
        <v>212.22899999999998</v>
      </c>
      <c r="U784" s="75">
        <f t="shared" si="216"/>
        <v>492.37079999999997</v>
      </c>
      <c r="V784" s="32">
        <f t="shared" si="217"/>
        <v>141.48600000000002</v>
      </c>
      <c r="W784" s="74">
        <v>1131.8800000000001</v>
      </c>
      <c r="X784" s="74">
        <v>261.60000000000002</v>
      </c>
      <c r="Y784" s="74">
        <v>37.6</v>
      </c>
      <c r="Z784" s="74">
        <v>52.48</v>
      </c>
      <c r="AA784" s="74">
        <v>0</v>
      </c>
      <c r="AB784" s="74">
        <v>0</v>
      </c>
      <c r="AC784" s="74">
        <v>0</v>
      </c>
      <c r="AD784" s="74">
        <v>0</v>
      </c>
      <c r="AE784" s="32">
        <v>0</v>
      </c>
      <c r="AF784" s="32">
        <f t="shared" si="218"/>
        <v>120.26310000000001</v>
      </c>
      <c r="AG784" s="32">
        <f t="shared" si="219"/>
        <v>3112.6920000000005</v>
      </c>
      <c r="AH784" s="32">
        <f t="shared" si="220"/>
        <v>6774.2240000000002</v>
      </c>
      <c r="AI784" s="32">
        <f t="shared" si="221"/>
        <v>14112.966666666667</v>
      </c>
      <c r="AJ784" s="32">
        <v>3537.15</v>
      </c>
      <c r="AK784" s="32">
        <f t="shared" si="222"/>
        <v>3537.15</v>
      </c>
      <c r="AL784" s="32">
        <v>876.2</v>
      </c>
      <c r="AM784" s="32">
        <f t="shared" si="223"/>
        <v>846.77800000000002</v>
      </c>
      <c r="AN784" s="32">
        <f t="shared" si="224"/>
        <v>1411.2966666666669</v>
      </c>
      <c r="AO784" s="32">
        <f t="shared" si="225"/>
        <v>4233.8900000000003</v>
      </c>
      <c r="AP784" s="32">
        <f t="shared" si="226"/>
        <v>2540.3340000000003</v>
      </c>
      <c r="AQ784" s="32">
        <v>2614.85</v>
      </c>
      <c r="AR784" s="32"/>
      <c r="AS784" s="74"/>
      <c r="AT784" s="32"/>
      <c r="AU784" s="32"/>
      <c r="AV784" s="32"/>
      <c r="AW784" s="32"/>
      <c r="AX784" s="32"/>
      <c r="AY784" s="76">
        <f t="shared" si="213"/>
        <v>177985.66813333338</v>
      </c>
      <c r="AZ784" s="78"/>
      <c r="BA784" s="7"/>
      <c r="BB784" s="7"/>
    </row>
    <row r="785" spans="1:54" s="59" customFormat="1" x14ac:dyDescent="0.2">
      <c r="A785" s="24">
        <f t="shared" si="227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72">
        <v>40770</v>
      </c>
      <c r="G785" s="24"/>
      <c r="H785" s="71">
        <v>23</v>
      </c>
      <c r="I785" s="24" t="s">
        <v>102</v>
      </c>
      <c r="J785" s="116" t="s">
        <v>103</v>
      </c>
      <c r="K785" s="73" t="s">
        <v>71</v>
      </c>
      <c r="L785" s="117" t="s">
        <v>220</v>
      </c>
      <c r="M785" s="74">
        <v>10169.4</v>
      </c>
      <c r="N785" s="32"/>
      <c r="O785" s="32">
        <f t="shared" si="228"/>
        <v>10169.4</v>
      </c>
      <c r="P785" s="74">
        <v>627.9</v>
      </c>
      <c r="Q785" s="32"/>
      <c r="R785" s="32"/>
      <c r="S785" s="33">
        <f t="shared" si="214"/>
        <v>1779.6449999999998</v>
      </c>
      <c r="T785" s="32">
        <f t="shared" si="215"/>
        <v>305.08199999999999</v>
      </c>
      <c r="U785" s="75">
        <f t="shared" si="216"/>
        <v>707.79</v>
      </c>
      <c r="V785" s="32">
        <f t="shared" si="217"/>
        <v>203.38800000000001</v>
      </c>
      <c r="W785" s="74">
        <v>1627.1</v>
      </c>
      <c r="X785" s="74">
        <v>376.06</v>
      </c>
      <c r="Y785" s="74">
        <v>54.06</v>
      </c>
      <c r="Z785" s="74">
        <v>75.44</v>
      </c>
      <c r="AA785" s="74">
        <v>0</v>
      </c>
      <c r="AB785" s="74">
        <v>0</v>
      </c>
      <c r="AC785" s="74">
        <v>0</v>
      </c>
      <c r="AD785" s="74">
        <v>678.5</v>
      </c>
      <c r="AE785" s="32">
        <v>0</v>
      </c>
      <c r="AF785" s="32">
        <f t="shared" si="218"/>
        <v>172.87980000000002</v>
      </c>
      <c r="AG785" s="32">
        <f t="shared" si="219"/>
        <v>4474.5360000000001</v>
      </c>
      <c r="AH785" s="32">
        <f t="shared" si="220"/>
        <v>9738.0480000000007</v>
      </c>
      <c r="AI785" s="32">
        <f t="shared" si="221"/>
        <v>20287.600000000002</v>
      </c>
      <c r="AJ785" s="32">
        <v>5084.7</v>
      </c>
      <c r="AK785" s="32">
        <f t="shared" si="222"/>
        <v>5084.7</v>
      </c>
      <c r="AL785" s="32">
        <v>876.2</v>
      </c>
      <c r="AM785" s="32">
        <f t="shared" si="223"/>
        <v>1217.2560000000001</v>
      </c>
      <c r="AN785" s="32">
        <f t="shared" si="224"/>
        <v>2028.76</v>
      </c>
      <c r="AO785" s="32">
        <f t="shared" si="225"/>
        <v>6086.28</v>
      </c>
      <c r="AP785" s="32">
        <f t="shared" si="226"/>
        <v>3651.768</v>
      </c>
      <c r="AQ785" s="32">
        <v>3580.6</v>
      </c>
      <c r="AR785" s="32"/>
      <c r="AS785" s="74"/>
      <c r="AT785" s="32"/>
      <c r="AU785" s="32"/>
      <c r="AV785" s="32"/>
      <c r="AW785" s="32"/>
      <c r="AX785" s="32"/>
      <c r="AY785" s="76">
        <f t="shared" si="213"/>
        <v>263437.38559999992</v>
      </c>
      <c r="AZ785" s="78"/>
      <c r="BA785" s="7"/>
      <c r="BB785" s="7"/>
    </row>
    <row r="786" spans="1:54" s="59" customFormat="1" x14ac:dyDescent="0.2">
      <c r="A786" s="24">
        <f t="shared" si="227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72">
        <v>40770</v>
      </c>
      <c r="G786" s="24"/>
      <c r="H786" s="71">
        <v>33</v>
      </c>
      <c r="I786" s="24" t="s">
        <v>102</v>
      </c>
      <c r="J786" s="116" t="s">
        <v>103</v>
      </c>
      <c r="K786" s="73" t="s">
        <v>71</v>
      </c>
      <c r="L786" s="117" t="s">
        <v>220</v>
      </c>
      <c r="M786" s="74">
        <v>14591.1</v>
      </c>
      <c r="N786" s="32"/>
      <c r="O786" s="32">
        <f t="shared" si="228"/>
        <v>14591.1</v>
      </c>
      <c r="P786" s="74">
        <v>900.9</v>
      </c>
      <c r="Q786" s="32"/>
      <c r="R786" s="32"/>
      <c r="S786" s="33">
        <f t="shared" si="214"/>
        <v>2553.4425000000001</v>
      </c>
      <c r="T786" s="32">
        <f t="shared" si="215"/>
        <v>437.733</v>
      </c>
      <c r="U786" s="75">
        <f t="shared" si="216"/>
        <v>1015.5408</v>
      </c>
      <c r="V786" s="32">
        <f t="shared" si="217"/>
        <v>291.822</v>
      </c>
      <c r="W786" s="74">
        <v>2334.58</v>
      </c>
      <c r="X786" s="74">
        <v>539.55999999999995</v>
      </c>
      <c r="Y786" s="74">
        <v>77.540000000000006</v>
      </c>
      <c r="Z786" s="74">
        <v>108.24</v>
      </c>
      <c r="AA786" s="74">
        <v>0</v>
      </c>
      <c r="AB786" s="74">
        <v>0</v>
      </c>
      <c r="AC786" s="74">
        <v>0</v>
      </c>
      <c r="AD786" s="74">
        <v>0</v>
      </c>
      <c r="AE786" s="32">
        <v>0</v>
      </c>
      <c r="AF786" s="32">
        <f t="shared" si="218"/>
        <v>248.04870000000003</v>
      </c>
      <c r="AG786" s="32">
        <f t="shared" si="219"/>
        <v>6420.0839999999998</v>
      </c>
      <c r="AH786" s="32">
        <f t="shared" si="220"/>
        <v>13972.191999999999</v>
      </c>
      <c r="AI786" s="32">
        <f t="shared" si="221"/>
        <v>29108.733333333334</v>
      </c>
      <c r="AJ786" s="32">
        <v>7295.55</v>
      </c>
      <c r="AK786" s="32">
        <f t="shared" si="222"/>
        <v>7295.55</v>
      </c>
      <c r="AL786" s="32">
        <v>876.2</v>
      </c>
      <c r="AM786" s="32">
        <f t="shared" si="223"/>
        <v>1746.5239999999999</v>
      </c>
      <c r="AN786" s="32">
        <f t="shared" si="224"/>
        <v>2910.8733333333334</v>
      </c>
      <c r="AO786" s="32">
        <f t="shared" si="225"/>
        <v>8732.6200000000008</v>
      </c>
      <c r="AP786" s="32">
        <f t="shared" si="226"/>
        <v>5239.5720000000001</v>
      </c>
      <c r="AQ786" s="32">
        <v>3580.6</v>
      </c>
      <c r="AR786" s="32"/>
      <c r="AS786" s="74"/>
      <c r="AT786" s="32"/>
      <c r="AU786" s="32"/>
      <c r="AV786" s="32"/>
      <c r="AW786" s="32"/>
      <c r="AX786" s="32"/>
      <c r="AY786" s="76">
        <f t="shared" si="213"/>
        <v>364360.58266666671</v>
      </c>
      <c r="AZ786" s="78"/>
      <c r="BA786" s="7"/>
      <c r="BB786" s="7"/>
    </row>
    <row r="787" spans="1:54" s="59" customFormat="1" x14ac:dyDescent="0.2">
      <c r="A787" s="24">
        <f t="shared" si="227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72">
        <v>40770</v>
      </c>
      <c r="G787" s="24"/>
      <c r="H787" s="71">
        <v>20</v>
      </c>
      <c r="I787" s="24" t="s">
        <v>102</v>
      </c>
      <c r="J787" s="116" t="s">
        <v>103</v>
      </c>
      <c r="K787" s="73" t="s">
        <v>71</v>
      </c>
      <c r="L787" s="117" t="s">
        <v>220</v>
      </c>
      <c r="M787" s="74">
        <v>8843.1</v>
      </c>
      <c r="N787" s="32"/>
      <c r="O787" s="32">
        <f t="shared" si="228"/>
        <v>8843.1</v>
      </c>
      <c r="P787" s="74">
        <v>546</v>
      </c>
      <c r="Q787" s="32"/>
      <c r="R787" s="32"/>
      <c r="S787" s="33">
        <f t="shared" si="214"/>
        <v>1547.5425</v>
      </c>
      <c r="T787" s="32">
        <f t="shared" si="215"/>
        <v>265.29300000000001</v>
      </c>
      <c r="U787" s="75">
        <f t="shared" si="216"/>
        <v>615.48</v>
      </c>
      <c r="V787" s="32">
        <f t="shared" si="217"/>
        <v>176.86200000000002</v>
      </c>
      <c r="W787" s="74">
        <v>1414.9</v>
      </c>
      <c r="X787" s="74">
        <v>327</v>
      </c>
      <c r="Y787" s="74">
        <v>47</v>
      </c>
      <c r="Z787" s="74">
        <v>65.599999999999994</v>
      </c>
      <c r="AA787" s="74">
        <v>0</v>
      </c>
      <c r="AB787" s="74">
        <v>0</v>
      </c>
      <c r="AC787" s="74">
        <v>0</v>
      </c>
      <c r="AD787" s="74">
        <v>0</v>
      </c>
      <c r="AE787" s="32">
        <v>0</v>
      </c>
      <c r="AF787" s="32">
        <f t="shared" si="218"/>
        <v>150.33270000000002</v>
      </c>
      <c r="AG787" s="32">
        <f t="shared" si="219"/>
        <v>3890.9640000000004</v>
      </c>
      <c r="AH787" s="32">
        <f t="shared" si="220"/>
        <v>8468</v>
      </c>
      <c r="AI787" s="32">
        <f t="shared" si="221"/>
        <v>17641.666666666664</v>
      </c>
      <c r="AJ787" s="32">
        <v>4421.55</v>
      </c>
      <c r="AK787" s="32">
        <f t="shared" si="222"/>
        <v>4421.55</v>
      </c>
      <c r="AL787" s="32">
        <v>876.2</v>
      </c>
      <c r="AM787" s="32">
        <f t="shared" si="223"/>
        <v>1058.5</v>
      </c>
      <c r="AN787" s="32">
        <f t="shared" si="224"/>
        <v>1764.1666666666665</v>
      </c>
      <c r="AO787" s="32">
        <f t="shared" si="225"/>
        <v>5292.5</v>
      </c>
      <c r="AP787" s="32">
        <f t="shared" si="226"/>
        <v>3175.5</v>
      </c>
      <c r="AQ787" s="32">
        <v>3580.6</v>
      </c>
      <c r="AR787" s="32"/>
      <c r="AS787" s="74"/>
      <c r="AT787" s="32"/>
      <c r="AU787" s="32"/>
      <c r="AV787" s="32"/>
      <c r="AW787" s="32"/>
      <c r="AX787" s="32"/>
      <c r="AY787" s="76">
        <f t="shared" si="213"/>
        <v>222580.51973333332</v>
      </c>
      <c r="AZ787" s="78"/>
      <c r="BA787" s="7"/>
      <c r="BB787" s="7"/>
    </row>
    <row r="788" spans="1:54" s="59" customFormat="1" x14ac:dyDescent="0.2">
      <c r="A788" s="24">
        <f t="shared" si="227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72">
        <v>41869</v>
      </c>
      <c r="G788" s="24"/>
      <c r="H788" s="71">
        <v>30</v>
      </c>
      <c r="I788" s="24" t="s">
        <v>102</v>
      </c>
      <c r="J788" s="116" t="s">
        <v>103</v>
      </c>
      <c r="K788" s="73" t="s">
        <v>71</v>
      </c>
      <c r="L788" s="117" t="s">
        <v>220</v>
      </c>
      <c r="M788" s="74">
        <v>13264.5</v>
      </c>
      <c r="N788" s="32"/>
      <c r="O788" s="32">
        <f t="shared" si="228"/>
        <v>13264.5</v>
      </c>
      <c r="P788" s="74">
        <v>819</v>
      </c>
      <c r="Q788" s="32"/>
      <c r="R788" s="32"/>
      <c r="S788" s="33">
        <f t="shared" si="214"/>
        <v>2321.2874999999999</v>
      </c>
      <c r="T788" s="32">
        <f t="shared" si="215"/>
        <v>397.935</v>
      </c>
      <c r="U788" s="75">
        <f t="shared" si="216"/>
        <v>875.45759999999996</v>
      </c>
      <c r="V788" s="32">
        <f t="shared" si="217"/>
        <v>265.29000000000002</v>
      </c>
      <c r="W788" s="74">
        <v>1326.46</v>
      </c>
      <c r="X788" s="74">
        <v>490.5</v>
      </c>
      <c r="Y788" s="74">
        <v>70.5</v>
      </c>
      <c r="Z788" s="74">
        <v>98.4</v>
      </c>
      <c r="AA788" s="74">
        <v>0</v>
      </c>
      <c r="AB788" s="74">
        <v>0</v>
      </c>
      <c r="AC788" s="74">
        <v>0</v>
      </c>
      <c r="AD788" s="74">
        <v>0</v>
      </c>
      <c r="AE788" s="32">
        <v>0</v>
      </c>
      <c r="AF788" s="32">
        <f t="shared" si="218"/>
        <v>225.49650000000003</v>
      </c>
      <c r="AG788" s="32">
        <f t="shared" si="219"/>
        <v>5836.38</v>
      </c>
      <c r="AH788" s="32">
        <f t="shared" si="220"/>
        <v>12065.168</v>
      </c>
      <c r="AI788" s="32">
        <f t="shared" si="221"/>
        <v>25135.766666666666</v>
      </c>
      <c r="AJ788" s="32">
        <v>6632.25</v>
      </c>
      <c r="AK788" s="32">
        <f t="shared" si="222"/>
        <v>6632.25</v>
      </c>
      <c r="AL788" s="32">
        <v>876.2</v>
      </c>
      <c r="AM788" s="32">
        <f t="shared" si="223"/>
        <v>1508.146</v>
      </c>
      <c r="AN788" s="32">
        <f t="shared" si="224"/>
        <v>2513.5766666666668</v>
      </c>
      <c r="AO788" s="32">
        <f t="shared" si="225"/>
        <v>7540.73</v>
      </c>
      <c r="AP788" s="32">
        <f t="shared" si="226"/>
        <v>4524.4380000000001</v>
      </c>
      <c r="AQ788" s="32">
        <v>3580.6</v>
      </c>
      <c r="AR788" s="32"/>
      <c r="AS788" s="74"/>
      <c r="AT788" s="32"/>
      <c r="AU788" s="32"/>
      <c r="AV788" s="32"/>
      <c r="AW788" s="32"/>
      <c r="AX788" s="32"/>
      <c r="AY788" s="76">
        <f t="shared" si="213"/>
        <v>318703.4245333334</v>
      </c>
      <c r="AZ788" s="78"/>
      <c r="BA788" s="7"/>
      <c r="BB788" s="7"/>
    </row>
    <row r="789" spans="1:54" s="59" customFormat="1" x14ac:dyDescent="0.2">
      <c r="A789" s="24">
        <f t="shared" si="227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72">
        <v>41869</v>
      </c>
      <c r="G789" s="24"/>
      <c r="H789" s="71">
        <v>34</v>
      </c>
      <c r="I789" s="24" t="s">
        <v>102</v>
      </c>
      <c r="J789" s="116" t="s">
        <v>103</v>
      </c>
      <c r="K789" s="73" t="s">
        <v>71</v>
      </c>
      <c r="L789" s="117" t="s">
        <v>220</v>
      </c>
      <c r="M789" s="74">
        <v>15033</v>
      </c>
      <c r="N789" s="32"/>
      <c r="O789" s="32">
        <f t="shared" si="228"/>
        <v>15033</v>
      </c>
      <c r="P789" s="74">
        <v>928.2</v>
      </c>
      <c r="Q789" s="32"/>
      <c r="R789" s="32"/>
      <c r="S789" s="33">
        <f t="shared" si="214"/>
        <v>2630.7749999999996</v>
      </c>
      <c r="T789" s="32">
        <f t="shared" si="215"/>
        <v>450.99</v>
      </c>
      <c r="U789" s="75">
        <f t="shared" si="216"/>
        <v>992.17799999999988</v>
      </c>
      <c r="V789" s="32">
        <f t="shared" si="217"/>
        <v>300.66000000000003</v>
      </c>
      <c r="W789" s="74">
        <v>1503.3</v>
      </c>
      <c r="X789" s="74">
        <v>555.9</v>
      </c>
      <c r="Y789" s="74">
        <v>79.900000000000006</v>
      </c>
      <c r="Z789" s="74">
        <v>111.52</v>
      </c>
      <c r="AA789" s="74">
        <v>0</v>
      </c>
      <c r="AB789" s="74">
        <v>0</v>
      </c>
      <c r="AC789" s="74">
        <v>0</v>
      </c>
      <c r="AD789" s="74">
        <v>0</v>
      </c>
      <c r="AE789" s="32">
        <v>0</v>
      </c>
      <c r="AF789" s="32">
        <f t="shared" si="218"/>
        <v>255.56100000000001</v>
      </c>
      <c r="AG789" s="32">
        <f t="shared" si="219"/>
        <v>6614.52</v>
      </c>
      <c r="AH789" s="32">
        <f t="shared" si="220"/>
        <v>13673.76</v>
      </c>
      <c r="AI789" s="32">
        <f t="shared" si="221"/>
        <v>28487</v>
      </c>
      <c r="AJ789" s="32">
        <v>7516.5</v>
      </c>
      <c r="AK789" s="32">
        <f t="shared" si="222"/>
        <v>7516.5</v>
      </c>
      <c r="AL789" s="32">
        <v>876.2</v>
      </c>
      <c r="AM789" s="32">
        <f t="shared" si="223"/>
        <v>1709.22</v>
      </c>
      <c r="AN789" s="32">
        <f t="shared" si="224"/>
        <v>2848.7</v>
      </c>
      <c r="AO789" s="32">
        <f t="shared" si="225"/>
        <v>8546.1</v>
      </c>
      <c r="AP789" s="32">
        <f t="shared" si="226"/>
        <v>5127.66</v>
      </c>
      <c r="AQ789" s="32">
        <v>3580.6</v>
      </c>
      <c r="AR789" s="32"/>
      <c r="AS789" s="74"/>
      <c r="AT789" s="32"/>
      <c r="AU789" s="32"/>
      <c r="AV789" s="32"/>
      <c r="AW789" s="32"/>
      <c r="AX789" s="32"/>
      <c r="AY789" s="76">
        <f t="shared" si="213"/>
        <v>360600.56800000009</v>
      </c>
      <c r="AZ789" s="78"/>
      <c r="BA789" s="7"/>
      <c r="BB789" s="7"/>
    </row>
    <row r="790" spans="1:54" s="59" customFormat="1" x14ac:dyDescent="0.2">
      <c r="A790" s="24">
        <f t="shared" si="227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72">
        <v>41883</v>
      </c>
      <c r="G790" s="24"/>
      <c r="H790" s="71">
        <v>39</v>
      </c>
      <c r="I790" s="24" t="s">
        <v>102</v>
      </c>
      <c r="J790" s="116" t="s">
        <v>103</v>
      </c>
      <c r="K790" s="73" t="s">
        <v>71</v>
      </c>
      <c r="L790" s="117" t="s">
        <v>220</v>
      </c>
      <c r="M790" s="74">
        <v>17244</v>
      </c>
      <c r="N790" s="32"/>
      <c r="O790" s="32">
        <f t="shared" si="228"/>
        <v>17244</v>
      </c>
      <c r="P790" s="74">
        <v>1064.7</v>
      </c>
      <c r="Q790" s="32"/>
      <c r="R790" s="32"/>
      <c r="S790" s="33">
        <f t="shared" si="214"/>
        <v>3017.7</v>
      </c>
      <c r="T790" s="32">
        <f t="shared" si="215"/>
        <v>517.31999999999994</v>
      </c>
      <c r="U790" s="75">
        <f t="shared" si="216"/>
        <v>1138.104</v>
      </c>
      <c r="V790" s="32">
        <f t="shared" si="217"/>
        <v>344.88</v>
      </c>
      <c r="W790" s="74">
        <v>1724.4</v>
      </c>
      <c r="X790" s="74">
        <v>637.66</v>
      </c>
      <c r="Y790" s="74">
        <v>91.66</v>
      </c>
      <c r="Z790" s="74">
        <v>127.92</v>
      </c>
      <c r="AA790" s="74">
        <v>0</v>
      </c>
      <c r="AB790" s="74">
        <v>0</v>
      </c>
      <c r="AC790" s="74">
        <v>0</v>
      </c>
      <c r="AD790" s="74">
        <v>0</v>
      </c>
      <c r="AE790" s="32">
        <v>0</v>
      </c>
      <c r="AF790" s="32">
        <f t="shared" si="218"/>
        <v>293.14800000000002</v>
      </c>
      <c r="AG790" s="32">
        <f t="shared" si="219"/>
        <v>7587.36</v>
      </c>
      <c r="AH790" s="32">
        <f t="shared" si="220"/>
        <v>15684.848000000002</v>
      </c>
      <c r="AI790" s="32">
        <f t="shared" si="221"/>
        <v>32676.76666666667</v>
      </c>
      <c r="AJ790" s="32">
        <v>8622</v>
      </c>
      <c r="AK790" s="32">
        <f t="shared" si="222"/>
        <v>8622</v>
      </c>
      <c r="AL790" s="32">
        <v>876.2</v>
      </c>
      <c r="AM790" s="32">
        <f t="shared" si="223"/>
        <v>1960.6060000000002</v>
      </c>
      <c r="AN790" s="32">
        <f t="shared" si="224"/>
        <v>3267.6766666666667</v>
      </c>
      <c r="AO790" s="32">
        <f t="shared" si="225"/>
        <v>9803.0300000000007</v>
      </c>
      <c r="AP790" s="32">
        <f t="shared" si="226"/>
        <v>5881.8180000000002</v>
      </c>
      <c r="AQ790" s="32">
        <v>3580.6</v>
      </c>
      <c r="AR790" s="32"/>
      <c r="AS790" s="74"/>
      <c r="AT790" s="32"/>
      <c r="AU790" s="32"/>
      <c r="AV790" s="32"/>
      <c r="AW790" s="32"/>
      <c r="AX790" s="32"/>
      <c r="AY790" s="76">
        <f t="shared" si="213"/>
        <v>412980.8093333334</v>
      </c>
      <c r="AZ790" s="78"/>
      <c r="BA790" s="7"/>
      <c r="BB790" s="7"/>
    </row>
    <row r="791" spans="1:54" s="59" customFormat="1" x14ac:dyDescent="0.2">
      <c r="A791" s="24">
        <f t="shared" si="227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72">
        <v>41869</v>
      </c>
      <c r="G791" s="24"/>
      <c r="H791" s="71">
        <v>21</v>
      </c>
      <c r="I791" s="24" t="s">
        <v>102</v>
      </c>
      <c r="J791" s="116" t="s">
        <v>103</v>
      </c>
      <c r="K791" s="73" t="s">
        <v>71</v>
      </c>
      <c r="L791" s="117" t="s">
        <v>220</v>
      </c>
      <c r="M791" s="74">
        <v>9285.2999999999993</v>
      </c>
      <c r="N791" s="32"/>
      <c r="O791" s="32">
        <f t="shared" si="228"/>
        <v>9285.2999999999993</v>
      </c>
      <c r="P791" s="74">
        <v>573.29999999999995</v>
      </c>
      <c r="Q791" s="32"/>
      <c r="R791" s="32"/>
      <c r="S791" s="33">
        <f t="shared" si="214"/>
        <v>1624.9274999999998</v>
      </c>
      <c r="T791" s="32">
        <f t="shared" si="215"/>
        <v>278.55899999999997</v>
      </c>
      <c r="U791" s="75">
        <f t="shared" si="216"/>
        <v>612.83039999999994</v>
      </c>
      <c r="V791" s="32">
        <f t="shared" si="217"/>
        <v>185.70599999999999</v>
      </c>
      <c r="W791" s="74">
        <v>928.54</v>
      </c>
      <c r="X791" s="74">
        <v>343.36</v>
      </c>
      <c r="Y791" s="74">
        <v>49.36</v>
      </c>
      <c r="Z791" s="74">
        <v>68.88</v>
      </c>
      <c r="AA791" s="74">
        <v>0</v>
      </c>
      <c r="AB791" s="74">
        <v>0</v>
      </c>
      <c r="AC791" s="74">
        <v>0</v>
      </c>
      <c r="AD791" s="74">
        <v>0</v>
      </c>
      <c r="AE791" s="32">
        <v>0</v>
      </c>
      <c r="AF791" s="32">
        <f t="shared" si="218"/>
        <v>157.8501</v>
      </c>
      <c r="AG791" s="32">
        <f t="shared" si="219"/>
        <v>4085.5319999999997</v>
      </c>
      <c r="AH791" s="32">
        <f t="shared" si="220"/>
        <v>8445.76</v>
      </c>
      <c r="AI791" s="32">
        <f t="shared" si="221"/>
        <v>17595.333333333336</v>
      </c>
      <c r="AJ791" s="32">
        <v>4642.6499999999996</v>
      </c>
      <c r="AK791" s="32">
        <f t="shared" si="222"/>
        <v>4642.6499999999996</v>
      </c>
      <c r="AL791" s="32">
        <v>876.2</v>
      </c>
      <c r="AM791" s="32">
        <f t="shared" si="223"/>
        <v>1055.72</v>
      </c>
      <c r="AN791" s="32">
        <f t="shared" si="224"/>
        <v>1759.5333333333335</v>
      </c>
      <c r="AO791" s="32">
        <f t="shared" si="225"/>
        <v>5278.6</v>
      </c>
      <c r="AP791" s="32">
        <f t="shared" si="226"/>
        <v>3167.1600000000003</v>
      </c>
      <c r="AQ791" s="32">
        <v>3580.6</v>
      </c>
      <c r="AR791" s="32"/>
      <c r="AS791" s="74"/>
      <c r="AT791" s="32"/>
      <c r="AU791" s="32"/>
      <c r="AV791" s="32"/>
      <c r="AW791" s="32"/>
      <c r="AX791" s="32"/>
      <c r="AY791" s="76">
        <f t="shared" si="213"/>
        <v>224433.09466666667</v>
      </c>
      <c r="AZ791" s="78"/>
      <c r="BA791" s="7"/>
      <c r="BB791" s="7"/>
    </row>
    <row r="792" spans="1:54" s="59" customFormat="1" x14ac:dyDescent="0.2">
      <c r="A792" s="24">
        <f t="shared" si="227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72">
        <v>41869</v>
      </c>
      <c r="G792" s="24"/>
      <c r="H792" s="71">
        <v>29</v>
      </c>
      <c r="I792" s="24" t="s">
        <v>102</v>
      </c>
      <c r="J792" s="116" t="s">
        <v>103</v>
      </c>
      <c r="K792" s="73" t="s">
        <v>71</v>
      </c>
      <c r="L792" s="117" t="s">
        <v>220</v>
      </c>
      <c r="M792" s="74">
        <v>12822.3</v>
      </c>
      <c r="N792" s="32"/>
      <c r="O792" s="32">
        <f t="shared" si="228"/>
        <v>12822.3</v>
      </c>
      <c r="P792" s="74">
        <v>791.7</v>
      </c>
      <c r="Q792" s="32"/>
      <c r="R792" s="32"/>
      <c r="S792" s="33">
        <f t="shared" si="214"/>
        <v>2243.9024999999997</v>
      </c>
      <c r="T792" s="32">
        <f t="shared" si="215"/>
        <v>384.66899999999998</v>
      </c>
      <c r="U792" s="75">
        <f t="shared" si="216"/>
        <v>846.27239999999995</v>
      </c>
      <c r="V792" s="32">
        <f t="shared" si="217"/>
        <v>256.44599999999997</v>
      </c>
      <c r="W792" s="74">
        <v>1282.24</v>
      </c>
      <c r="X792" s="74">
        <v>474.16</v>
      </c>
      <c r="Y792" s="74">
        <v>68.16</v>
      </c>
      <c r="Z792" s="74">
        <v>95.12</v>
      </c>
      <c r="AA792" s="74">
        <v>0</v>
      </c>
      <c r="AB792" s="74">
        <v>0</v>
      </c>
      <c r="AC792" s="74">
        <v>0</v>
      </c>
      <c r="AD792" s="74">
        <v>0</v>
      </c>
      <c r="AE792" s="32">
        <v>0</v>
      </c>
      <c r="AF792" s="32">
        <f t="shared" si="218"/>
        <v>217.97910000000002</v>
      </c>
      <c r="AG792" s="32">
        <f t="shared" si="219"/>
        <v>5641.811999999999</v>
      </c>
      <c r="AH792" s="32">
        <f t="shared" si="220"/>
        <v>11662.96</v>
      </c>
      <c r="AI792" s="32">
        <f t="shared" si="221"/>
        <v>24297.833333333332</v>
      </c>
      <c r="AJ792" s="32">
        <v>6411.15</v>
      </c>
      <c r="AK792" s="32">
        <f t="shared" si="222"/>
        <v>6411.15</v>
      </c>
      <c r="AL792" s="32">
        <v>876.2</v>
      </c>
      <c r="AM792" s="32">
        <f t="shared" si="223"/>
        <v>1457.87</v>
      </c>
      <c r="AN792" s="32">
        <f t="shared" si="224"/>
        <v>2429.7833333333333</v>
      </c>
      <c r="AO792" s="32">
        <f t="shared" si="225"/>
        <v>7289.3499999999995</v>
      </c>
      <c r="AP792" s="32">
        <f t="shared" si="226"/>
        <v>4373.6099999999997</v>
      </c>
      <c r="AQ792" s="32">
        <v>3580.6</v>
      </c>
      <c r="AR792" s="32"/>
      <c r="AS792" s="74"/>
      <c r="AT792" s="32"/>
      <c r="AU792" s="32"/>
      <c r="AV792" s="32"/>
      <c r="AW792" s="32"/>
      <c r="AX792" s="32"/>
      <c r="AY792" s="76">
        <f t="shared" si="213"/>
        <v>308227.70666666667</v>
      </c>
      <c r="AZ792" s="78"/>
      <c r="BA792" s="7"/>
      <c r="BB792" s="7"/>
    </row>
    <row r="793" spans="1:54" s="59" customFormat="1" x14ac:dyDescent="0.2">
      <c r="A793" s="24">
        <f t="shared" si="227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72">
        <v>41877</v>
      </c>
      <c r="G793" s="24"/>
      <c r="H793" s="71">
        <v>25</v>
      </c>
      <c r="I793" s="24" t="s">
        <v>102</v>
      </c>
      <c r="J793" s="116" t="s">
        <v>103</v>
      </c>
      <c r="K793" s="73" t="s">
        <v>71</v>
      </c>
      <c r="L793" s="117" t="s">
        <v>220</v>
      </c>
      <c r="M793" s="74">
        <v>11053.8</v>
      </c>
      <c r="N793" s="32"/>
      <c r="O793" s="32">
        <f t="shared" si="228"/>
        <v>11053.8</v>
      </c>
      <c r="P793" s="74">
        <v>682.5</v>
      </c>
      <c r="Q793" s="32"/>
      <c r="R793" s="32"/>
      <c r="S793" s="33">
        <f t="shared" si="214"/>
        <v>1934.4149999999997</v>
      </c>
      <c r="T793" s="32">
        <f t="shared" si="215"/>
        <v>331.61399999999998</v>
      </c>
      <c r="U793" s="75">
        <f t="shared" si="216"/>
        <v>729.55079999999998</v>
      </c>
      <c r="V793" s="32">
        <f t="shared" si="217"/>
        <v>221.07599999999999</v>
      </c>
      <c r="W793" s="74">
        <v>1105.3800000000001</v>
      </c>
      <c r="X793" s="74">
        <v>408.76</v>
      </c>
      <c r="Y793" s="74">
        <v>58.76</v>
      </c>
      <c r="Z793" s="74">
        <v>82</v>
      </c>
      <c r="AA793" s="74">
        <v>0</v>
      </c>
      <c r="AB793" s="74">
        <v>0</v>
      </c>
      <c r="AC793" s="74">
        <v>0</v>
      </c>
      <c r="AD793" s="74">
        <v>0</v>
      </c>
      <c r="AE793" s="32">
        <v>0</v>
      </c>
      <c r="AF793" s="32">
        <f t="shared" si="218"/>
        <v>187.91460000000001</v>
      </c>
      <c r="AG793" s="32">
        <f t="shared" si="219"/>
        <v>4863.6719999999996</v>
      </c>
      <c r="AH793" s="32">
        <f t="shared" si="220"/>
        <v>10054.351999999999</v>
      </c>
      <c r="AI793" s="32">
        <f t="shared" si="221"/>
        <v>20946.566666666666</v>
      </c>
      <c r="AJ793" s="32">
        <v>5526.9</v>
      </c>
      <c r="AK793" s="32">
        <f t="shared" si="222"/>
        <v>5526.9</v>
      </c>
      <c r="AL793" s="32">
        <v>876.2</v>
      </c>
      <c r="AM793" s="32">
        <f t="shared" si="223"/>
        <v>1256.7939999999999</v>
      </c>
      <c r="AN793" s="32">
        <f t="shared" si="224"/>
        <v>2094.6566666666668</v>
      </c>
      <c r="AO793" s="32">
        <f t="shared" si="225"/>
        <v>6283.97</v>
      </c>
      <c r="AP793" s="32">
        <f t="shared" si="226"/>
        <v>3770.3820000000001</v>
      </c>
      <c r="AQ793" s="32">
        <v>3580.6</v>
      </c>
      <c r="AR793" s="32"/>
      <c r="AS793" s="74"/>
      <c r="AT793" s="32"/>
      <c r="AU793" s="32"/>
      <c r="AV793" s="32"/>
      <c r="AW793" s="32"/>
      <c r="AX793" s="32"/>
      <c r="AY793" s="76">
        <f t="shared" si="213"/>
        <v>266330.23813333327</v>
      </c>
      <c r="AZ793" s="78"/>
      <c r="BA793" s="7"/>
      <c r="BB793" s="7"/>
    </row>
    <row r="794" spans="1:54" s="59" customFormat="1" x14ac:dyDescent="0.2">
      <c r="A794" s="24">
        <f t="shared" si="227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72">
        <v>41879</v>
      </c>
      <c r="G794" s="24"/>
      <c r="H794" s="71">
        <v>19</v>
      </c>
      <c r="I794" s="24" t="s">
        <v>102</v>
      </c>
      <c r="J794" s="116" t="s">
        <v>103</v>
      </c>
      <c r="K794" s="73" t="s">
        <v>71</v>
      </c>
      <c r="L794" s="117" t="s">
        <v>220</v>
      </c>
      <c r="M794" s="74">
        <v>8400.9</v>
      </c>
      <c r="N794" s="32"/>
      <c r="O794" s="32">
        <f t="shared" si="228"/>
        <v>8400.9</v>
      </c>
      <c r="P794" s="74">
        <v>518.70000000000005</v>
      </c>
      <c r="Q794" s="32"/>
      <c r="R794" s="32"/>
      <c r="S794" s="33">
        <f t="shared" si="214"/>
        <v>1470.1574999999998</v>
      </c>
      <c r="T794" s="32">
        <f t="shared" si="215"/>
        <v>252.02699999999999</v>
      </c>
      <c r="U794" s="75">
        <f t="shared" si="216"/>
        <v>554.45999999999992</v>
      </c>
      <c r="V794" s="32">
        <f t="shared" si="217"/>
        <v>168.018</v>
      </c>
      <c r="W794" s="74">
        <v>840.1</v>
      </c>
      <c r="X794" s="74">
        <v>310.66000000000003</v>
      </c>
      <c r="Y794" s="74">
        <v>44.64</v>
      </c>
      <c r="Z794" s="74">
        <v>62.32</v>
      </c>
      <c r="AA794" s="74">
        <v>0</v>
      </c>
      <c r="AB794" s="74">
        <v>0</v>
      </c>
      <c r="AC794" s="74">
        <v>0</v>
      </c>
      <c r="AD794" s="74">
        <v>0</v>
      </c>
      <c r="AE794" s="32">
        <v>0</v>
      </c>
      <c r="AF794" s="32">
        <f t="shared" si="218"/>
        <v>142.81530000000001</v>
      </c>
      <c r="AG794" s="32">
        <f t="shared" si="219"/>
        <v>3696.3960000000002</v>
      </c>
      <c r="AH794" s="32">
        <f t="shared" si="220"/>
        <v>7641.3279999999995</v>
      </c>
      <c r="AI794" s="32">
        <f t="shared" si="221"/>
        <v>15919.433333333332</v>
      </c>
      <c r="AJ794" s="32">
        <v>4200.45</v>
      </c>
      <c r="AK794" s="32">
        <f t="shared" si="222"/>
        <v>4200.45</v>
      </c>
      <c r="AL794" s="32">
        <v>876.2</v>
      </c>
      <c r="AM794" s="32">
        <f t="shared" si="223"/>
        <v>955.16599999999994</v>
      </c>
      <c r="AN794" s="32">
        <f t="shared" si="224"/>
        <v>1591.9433333333334</v>
      </c>
      <c r="AO794" s="32">
        <f t="shared" si="225"/>
        <v>4775.83</v>
      </c>
      <c r="AP794" s="32">
        <f t="shared" si="226"/>
        <v>2865.498</v>
      </c>
      <c r="AQ794" s="32">
        <v>2614.85</v>
      </c>
      <c r="AR794" s="32"/>
      <c r="AS794" s="74"/>
      <c r="AT794" s="32"/>
      <c r="AU794" s="32"/>
      <c r="AV794" s="32"/>
      <c r="AW794" s="32"/>
      <c r="AX794" s="32"/>
      <c r="AY794" s="76">
        <f t="shared" si="213"/>
        <v>202515.11826666663</v>
      </c>
      <c r="AZ794" s="78"/>
      <c r="BA794" s="7"/>
      <c r="BB794" s="7"/>
    </row>
    <row r="795" spans="1:54" s="59" customFormat="1" x14ac:dyDescent="0.2">
      <c r="A795" s="24">
        <f t="shared" si="227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72">
        <v>42402</v>
      </c>
      <c r="G795" s="24"/>
      <c r="H795" s="71">
        <v>38</v>
      </c>
      <c r="I795" s="24" t="s">
        <v>102</v>
      </c>
      <c r="J795" s="116" t="s">
        <v>103</v>
      </c>
      <c r="K795" s="73" t="s">
        <v>71</v>
      </c>
      <c r="L795" s="117" t="s">
        <v>220</v>
      </c>
      <c r="M795" s="74">
        <v>16801.8</v>
      </c>
      <c r="N795" s="32"/>
      <c r="O795" s="32">
        <f t="shared" si="228"/>
        <v>16801.8</v>
      </c>
      <c r="P795" s="74">
        <v>1037.4000000000001</v>
      </c>
      <c r="Q795" s="32"/>
      <c r="R795" s="32"/>
      <c r="S795" s="33">
        <f t="shared" si="214"/>
        <v>2940.3149999999996</v>
      </c>
      <c r="T795" s="32">
        <f t="shared" si="215"/>
        <v>504.05399999999997</v>
      </c>
      <c r="U795" s="75">
        <f t="shared" si="216"/>
        <v>1008.1079999999999</v>
      </c>
      <c r="V795" s="32">
        <f t="shared" si="217"/>
        <v>336.036</v>
      </c>
      <c r="W795" s="74">
        <v>0</v>
      </c>
      <c r="X795" s="74">
        <v>621.29999999999995</v>
      </c>
      <c r="Y795" s="74">
        <v>89.3</v>
      </c>
      <c r="Z795" s="74">
        <v>124.64</v>
      </c>
      <c r="AA795" s="74">
        <v>0</v>
      </c>
      <c r="AB795" s="74">
        <v>0</v>
      </c>
      <c r="AC795" s="74">
        <v>0</v>
      </c>
      <c r="AD795" s="74">
        <v>0</v>
      </c>
      <c r="AE795" s="32">
        <v>0</v>
      </c>
      <c r="AF795" s="32">
        <f t="shared" si="218"/>
        <v>285.63060000000002</v>
      </c>
      <c r="AG795" s="32">
        <f t="shared" si="219"/>
        <v>7392.7920000000004</v>
      </c>
      <c r="AH795" s="32">
        <f t="shared" si="220"/>
        <v>13938.48</v>
      </c>
      <c r="AI795" s="32">
        <f t="shared" si="221"/>
        <v>29038.5</v>
      </c>
      <c r="AJ795" s="32">
        <v>8400.9</v>
      </c>
      <c r="AK795" s="32">
        <f t="shared" si="222"/>
        <v>8400.9</v>
      </c>
      <c r="AL795" s="32">
        <v>876.2</v>
      </c>
      <c r="AM795" s="32">
        <f t="shared" si="223"/>
        <v>1742.31</v>
      </c>
      <c r="AN795" s="32">
        <f t="shared" si="224"/>
        <v>2903.85</v>
      </c>
      <c r="AO795" s="32">
        <f t="shared" si="225"/>
        <v>8711.5499999999993</v>
      </c>
      <c r="AP795" s="32">
        <f t="shared" si="226"/>
        <v>5226.93</v>
      </c>
      <c r="AQ795" s="32">
        <v>3580.6</v>
      </c>
      <c r="AR795" s="32"/>
      <c r="AS795" s="74"/>
      <c r="AT795" s="32"/>
      <c r="AU795" s="32"/>
      <c r="AV795" s="32"/>
      <c r="AW795" s="32"/>
      <c r="AX795" s="32"/>
      <c r="AY795" s="76">
        <f t="shared" si="213"/>
        <v>375196.01520000002</v>
      </c>
      <c r="AZ795" s="78"/>
      <c r="BA795" s="7"/>
      <c r="BB795" s="7"/>
    </row>
    <row r="796" spans="1:54" s="59" customFormat="1" x14ac:dyDescent="0.2">
      <c r="A796" s="24">
        <f t="shared" si="227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72">
        <v>42444</v>
      </c>
      <c r="G796" s="24"/>
      <c r="H796" s="71">
        <v>17</v>
      </c>
      <c r="I796" s="24" t="s">
        <v>102</v>
      </c>
      <c r="J796" s="116" t="s">
        <v>103</v>
      </c>
      <c r="K796" s="73" t="s">
        <v>71</v>
      </c>
      <c r="L796" s="117" t="s">
        <v>220</v>
      </c>
      <c r="M796" s="74">
        <v>7516.5</v>
      </c>
      <c r="N796" s="32"/>
      <c r="O796" s="32">
        <f t="shared" si="228"/>
        <v>7516.5</v>
      </c>
      <c r="P796" s="74">
        <v>464.1</v>
      </c>
      <c r="Q796" s="32"/>
      <c r="R796" s="32"/>
      <c r="S796" s="33">
        <f t="shared" si="214"/>
        <v>1315.3874999999998</v>
      </c>
      <c r="T796" s="32">
        <f t="shared" si="215"/>
        <v>225.495</v>
      </c>
      <c r="U796" s="75">
        <f t="shared" si="216"/>
        <v>450.99</v>
      </c>
      <c r="V796" s="32">
        <f t="shared" si="217"/>
        <v>150.33000000000001</v>
      </c>
      <c r="W796" s="74">
        <v>0</v>
      </c>
      <c r="X796" s="74">
        <v>277.95999999999998</v>
      </c>
      <c r="Y796" s="74">
        <v>39.96</v>
      </c>
      <c r="Z796" s="74">
        <v>55.76</v>
      </c>
      <c r="AA796" s="74">
        <v>0</v>
      </c>
      <c r="AB796" s="74">
        <v>0</v>
      </c>
      <c r="AC796" s="74">
        <v>0</v>
      </c>
      <c r="AD796" s="74">
        <v>0</v>
      </c>
      <c r="AE796" s="32">
        <v>0</v>
      </c>
      <c r="AF796" s="32">
        <f t="shared" si="218"/>
        <v>127.7805</v>
      </c>
      <c r="AG796" s="32">
        <f t="shared" si="219"/>
        <v>3307.26</v>
      </c>
      <c r="AH796" s="32">
        <f t="shared" si="220"/>
        <v>6235.5680000000002</v>
      </c>
      <c r="AI796" s="32">
        <f t="shared" si="221"/>
        <v>12990.766666666666</v>
      </c>
      <c r="AJ796" s="32">
        <v>3758.25</v>
      </c>
      <c r="AK796" s="32">
        <f t="shared" si="222"/>
        <v>3758.25</v>
      </c>
      <c r="AL796" s="32">
        <v>876.2</v>
      </c>
      <c r="AM796" s="32">
        <f t="shared" si="223"/>
        <v>779.44600000000003</v>
      </c>
      <c r="AN796" s="32">
        <f t="shared" si="224"/>
        <v>1299.0766666666668</v>
      </c>
      <c r="AO796" s="32">
        <f t="shared" si="225"/>
        <v>3897.23</v>
      </c>
      <c r="AP796" s="32">
        <f t="shared" si="226"/>
        <v>2338.3380000000002</v>
      </c>
      <c r="AQ796" s="32">
        <v>2614.85</v>
      </c>
      <c r="AR796" s="32"/>
      <c r="AS796" s="74"/>
      <c r="AT796" s="32"/>
      <c r="AU796" s="32"/>
      <c r="AV796" s="32"/>
      <c r="AW796" s="32"/>
      <c r="AX796" s="32"/>
      <c r="AY796" s="76">
        <f t="shared" si="213"/>
        <v>169346.39133333333</v>
      </c>
      <c r="AZ796" s="78"/>
      <c r="BA796" s="7"/>
      <c r="BB796" s="7"/>
    </row>
    <row r="797" spans="1:54" s="59" customFormat="1" x14ac:dyDescent="0.2">
      <c r="A797" s="24">
        <f t="shared" si="227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72">
        <v>43696</v>
      </c>
      <c r="G797" s="24"/>
      <c r="H797" s="71">
        <v>10</v>
      </c>
      <c r="I797" s="24" t="s">
        <v>102</v>
      </c>
      <c r="J797" s="116" t="s">
        <v>103</v>
      </c>
      <c r="K797" s="73" t="s">
        <v>71</v>
      </c>
      <c r="L797" s="117" t="s">
        <v>220</v>
      </c>
      <c r="M797" s="74">
        <v>4421.3999999999996</v>
      </c>
      <c r="N797" s="32"/>
      <c r="O797" s="32">
        <f t="shared" si="228"/>
        <v>4421.3999999999996</v>
      </c>
      <c r="P797" s="74">
        <v>273</v>
      </c>
      <c r="Q797" s="32"/>
      <c r="R797" s="32"/>
      <c r="S797" s="33">
        <f t="shared" si="214"/>
        <v>773.74499999999989</v>
      </c>
      <c r="T797" s="32">
        <f t="shared" si="215"/>
        <v>132.642</v>
      </c>
      <c r="U797" s="75">
        <f t="shared" si="216"/>
        <v>265.28399999999999</v>
      </c>
      <c r="V797" s="32">
        <f t="shared" si="217"/>
        <v>88.427999999999997</v>
      </c>
      <c r="W797" s="74">
        <v>0</v>
      </c>
      <c r="X797" s="74">
        <v>163.5</v>
      </c>
      <c r="Y797" s="74">
        <v>23.5</v>
      </c>
      <c r="Z797" s="74">
        <v>32.799999999999997</v>
      </c>
      <c r="AA797" s="74">
        <v>0</v>
      </c>
      <c r="AB797" s="74">
        <v>0</v>
      </c>
      <c r="AC797" s="74">
        <v>0</v>
      </c>
      <c r="AD797" s="74">
        <v>0</v>
      </c>
      <c r="AE797" s="32">
        <v>0</v>
      </c>
      <c r="AF797" s="32">
        <f t="shared" si="218"/>
        <v>75.163799999999995</v>
      </c>
      <c r="AG797" s="32">
        <f t="shared" si="219"/>
        <v>1945.4159999999999</v>
      </c>
      <c r="AH797" s="32">
        <f t="shared" si="220"/>
        <v>3667.9199999999996</v>
      </c>
      <c r="AI797" s="32">
        <f t="shared" si="221"/>
        <v>7641.4999999999991</v>
      </c>
      <c r="AJ797" s="32">
        <v>245.63</v>
      </c>
      <c r="AK797" s="32">
        <f t="shared" si="222"/>
        <v>2210.6999999999998</v>
      </c>
      <c r="AL797" s="32">
        <v>876.2</v>
      </c>
      <c r="AM797" s="32">
        <f t="shared" si="223"/>
        <v>458.48999999999995</v>
      </c>
      <c r="AN797" s="32">
        <f t="shared" si="224"/>
        <v>764.14999999999986</v>
      </c>
      <c r="AO797" s="32">
        <f t="shared" si="225"/>
        <v>2292.4499999999998</v>
      </c>
      <c r="AP797" s="32">
        <f t="shared" si="226"/>
        <v>1375.4699999999998</v>
      </c>
      <c r="AQ797" s="32">
        <v>2614.85</v>
      </c>
      <c r="AR797" s="32"/>
      <c r="AS797" s="74"/>
      <c r="AT797" s="32"/>
      <c r="AU797" s="32"/>
      <c r="AV797" s="32"/>
      <c r="AW797" s="32"/>
      <c r="AX797" s="32"/>
      <c r="AY797" s="76">
        <f t="shared" si="213"/>
        <v>99086.329599999983</v>
      </c>
      <c r="AZ797" s="78"/>
      <c r="BA797" s="7"/>
      <c r="BB797" s="7"/>
    </row>
    <row r="798" spans="1:54" s="59" customFormat="1" x14ac:dyDescent="0.2">
      <c r="A798" s="24">
        <f t="shared" si="227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72">
        <v>41730</v>
      </c>
      <c r="G798" s="24"/>
      <c r="H798" s="71">
        <v>8</v>
      </c>
      <c r="I798" s="24" t="s">
        <v>102</v>
      </c>
      <c r="J798" s="116" t="s">
        <v>103</v>
      </c>
      <c r="K798" s="73" t="s">
        <v>71</v>
      </c>
      <c r="L798" s="117" t="s">
        <v>220</v>
      </c>
      <c r="M798" s="74">
        <v>3537.3</v>
      </c>
      <c r="N798" s="32"/>
      <c r="O798" s="32">
        <f t="shared" si="228"/>
        <v>3537.3</v>
      </c>
      <c r="P798" s="74">
        <v>218.4</v>
      </c>
      <c r="Q798" s="32"/>
      <c r="R798" s="32"/>
      <c r="S798" s="33">
        <f t="shared" si="214"/>
        <v>619.02750000000003</v>
      </c>
      <c r="T798" s="32">
        <f t="shared" si="215"/>
        <v>106.119</v>
      </c>
      <c r="U798" s="75">
        <f t="shared" si="216"/>
        <v>233.46120000000002</v>
      </c>
      <c r="V798" s="32">
        <f t="shared" si="217"/>
        <v>70.746000000000009</v>
      </c>
      <c r="W798" s="74">
        <v>353.72</v>
      </c>
      <c r="X798" s="74">
        <v>130.80000000000001</v>
      </c>
      <c r="Y798" s="74">
        <v>18.8</v>
      </c>
      <c r="Z798" s="74">
        <v>26.24</v>
      </c>
      <c r="AA798" s="74">
        <v>0</v>
      </c>
      <c r="AB798" s="74">
        <v>0</v>
      </c>
      <c r="AC798" s="74">
        <v>0</v>
      </c>
      <c r="AD798" s="74">
        <v>0</v>
      </c>
      <c r="AE798" s="32">
        <v>0</v>
      </c>
      <c r="AF798" s="32">
        <f t="shared" si="218"/>
        <v>60.134100000000011</v>
      </c>
      <c r="AG798" s="32">
        <f t="shared" si="219"/>
        <v>1556.4120000000003</v>
      </c>
      <c r="AH798" s="32">
        <f t="shared" si="220"/>
        <v>3217.4560000000006</v>
      </c>
      <c r="AI798" s="32">
        <f t="shared" si="221"/>
        <v>6703.0333333333347</v>
      </c>
      <c r="AJ798" s="32">
        <v>1768.65</v>
      </c>
      <c r="AK798" s="32">
        <f t="shared" si="222"/>
        <v>1768.65</v>
      </c>
      <c r="AL798" s="32">
        <v>876.2</v>
      </c>
      <c r="AM798" s="32">
        <f t="shared" si="223"/>
        <v>402.18200000000007</v>
      </c>
      <c r="AN798" s="32">
        <f t="shared" si="224"/>
        <v>670.30333333333351</v>
      </c>
      <c r="AO798" s="32">
        <f t="shared" si="225"/>
        <v>2010.9100000000003</v>
      </c>
      <c r="AP798" s="32">
        <f t="shared" si="226"/>
        <v>1206.5460000000003</v>
      </c>
      <c r="AQ798" s="32">
        <v>2614.85</v>
      </c>
      <c r="AR798" s="32"/>
      <c r="AS798" s="74"/>
      <c r="AT798" s="32"/>
      <c r="AU798" s="32"/>
      <c r="AV798" s="32"/>
      <c r="AW798" s="32"/>
      <c r="AX798" s="32"/>
      <c r="AY798" s="76">
        <f t="shared" si="213"/>
        <v>87292.166266666667</v>
      </c>
      <c r="AZ798" s="78"/>
      <c r="BA798" s="7"/>
      <c r="BB798" s="7"/>
    </row>
    <row r="799" spans="1:54" s="59" customFormat="1" x14ac:dyDescent="0.2">
      <c r="A799" s="24">
        <f t="shared" si="227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72">
        <v>43696</v>
      </c>
      <c r="G799" s="24"/>
      <c r="H799" s="71">
        <v>14</v>
      </c>
      <c r="I799" s="24" t="s">
        <v>102</v>
      </c>
      <c r="J799" s="116" t="s">
        <v>103</v>
      </c>
      <c r="K799" s="73" t="s">
        <v>71</v>
      </c>
      <c r="L799" s="117" t="s">
        <v>220</v>
      </c>
      <c r="M799" s="74">
        <v>6190.2</v>
      </c>
      <c r="N799" s="32"/>
      <c r="O799" s="32">
        <f t="shared" si="228"/>
        <v>6190.2</v>
      </c>
      <c r="P799" s="74">
        <v>382.2</v>
      </c>
      <c r="Q799" s="32"/>
      <c r="R799" s="32"/>
      <c r="S799" s="33">
        <f t="shared" si="214"/>
        <v>1083.2849999999999</v>
      </c>
      <c r="T799" s="32">
        <f t="shared" si="215"/>
        <v>185.70599999999999</v>
      </c>
      <c r="U799" s="75">
        <f t="shared" si="216"/>
        <v>371.41199999999998</v>
      </c>
      <c r="V799" s="32">
        <f t="shared" si="217"/>
        <v>123.804</v>
      </c>
      <c r="W799" s="74">
        <v>0</v>
      </c>
      <c r="X799" s="74">
        <v>228.9</v>
      </c>
      <c r="Y799" s="74">
        <v>32.9</v>
      </c>
      <c r="Z799" s="74">
        <v>45.92</v>
      </c>
      <c r="AA799" s="74">
        <v>0</v>
      </c>
      <c r="AB799" s="74">
        <v>0</v>
      </c>
      <c r="AC799" s="74">
        <v>0</v>
      </c>
      <c r="AD799" s="74">
        <v>0</v>
      </c>
      <c r="AE799" s="32">
        <v>0</v>
      </c>
      <c r="AF799" s="32">
        <f t="shared" si="218"/>
        <v>105.2334</v>
      </c>
      <c r="AG799" s="32">
        <f t="shared" si="219"/>
        <v>2723.6880000000001</v>
      </c>
      <c r="AH799" s="32">
        <f t="shared" si="220"/>
        <v>5135.2799999999988</v>
      </c>
      <c r="AI799" s="32">
        <f t="shared" si="221"/>
        <v>10698.499999999998</v>
      </c>
      <c r="AJ799" s="32">
        <v>343.9</v>
      </c>
      <c r="AK799" s="32">
        <f t="shared" si="222"/>
        <v>3095.1</v>
      </c>
      <c r="AL799" s="32">
        <v>876.2</v>
      </c>
      <c r="AM799" s="32">
        <f t="shared" si="223"/>
        <v>641.90999999999985</v>
      </c>
      <c r="AN799" s="32">
        <f t="shared" si="224"/>
        <v>1069.8499999999999</v>
      </c>
      <c r="AO799" s="32">
        <f t="shared" si="225"/>
        <v>3209.5499999999997</v>
      </c>
      <c r="AP799" s="32">
        <f t="shared" si="226"/>
        <v>1925.7299999999998</v>
      </c>
      <c r="AQ799" s="32">
        <v>2614.85</v>
      </c>
      <c r="AR799" s="32"/>
      <c r="AS799" s="74"/>
      <c r="AT799" s="32"/>
      <c r="AU799" s="32"/>
      <c r="AV799" s="32"/>
      <c r="AW799" s="32"/>
      <c r="AX799" s="32"/>
      <c r="AY799" s="76">
        <f t="shared" si="213"/>
        <v>137329.28279999999</v>
      </c>
      <c r="AZ799" s="78"/>
      <c r="BA799" s="7"/>
      <c r="BB799" s="7"/>
    </row>
    <row r="800" spans="1:54" s="59" customFormat="1" x14ac:dyDescent="0.2">
      <c r="A800" s="24">
        <f t="shared" si="227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72">
        <v>43696</v>
      </c>
      <c r="G800" s="24"/>
      <c r="H800" s="71">
        <v>8</v>
      </c>
      <c r="I800" s="24" t="s">
        <v>102</v>
      </c>
      <c r="J800" s="116" t="s">
        <v>103</v>
      </c>
      <c r="K800" s="73" t="s">
        <v>71</v>
      </c>
      <c r="L800" s="117" t="s">
        <v>220</v>
      </c>
      <c r="M800" s="74">
        <v>3537.3</v>
      </c>
      <c r="N800" s="32"/>
      <c r="O800" s="32">
        <f t="shared" si="228"/>
        <v>3537.3</v>
      </c>
      <c r="P800" s="74">
        <v>218.4</v>
      </c>
      <c r="Q800" s="32"/>
      <c r="R800" s="32"/>
      <c r="S800" s="33">
        <f t="shared" si="214"/>
        <v>619.02750000000003</v>
      </c>
      <c r="T800" s="32">
        <f t="shared" si="215"/>
        <v>106.119</v>
      </c>
      <c r="U800" s="75">
        <f t="shared" si="216"/>
        <v>212.238</v>
      </c>
      <c r="V800" s="32">
        <f t="shared" si="217"/>
        <v>70.746000000000009</v>
      </c>
      <c r="W800" s="74">
        <v>0</v>
      </c>
      <c r="X800" s="74">
        <v>130.80000000000001</v>
      </c>
      <c r="Y800" s="74">
        <v>18.8</v>
      </c>
      <c r="Z800" s="74">
        <v>26.24</v>
      </c>
      <c r="AA800" s="74">
        <v>0</v>
      </c>
      <c r="AB800" s="74">
        <v>0</v>
      </c>
      <c r="AC800" s="74">
        <v>0</v>
      </c>
      <c r="AD800" s="74">
        <v>0</v>
      </c>
      <c r="AE800" s="32">
        <v>0</v>
      </c>
      <c r="AF800" s="32">
        <f t="shared" si="218"/>
        <v>60.134100000000011</v>
      </c>
      <c r="AG800" s="32">
        <f t="shared" si="219"/>
        <v>1556.4120000000003</v>
      </c>
      <c r="AH800" s="32">
        <f t="shared" si="220"/>
        <v>2934.4800000000005</v>
      </c>
      <c r="AI800" s="32">
        <f t="shared" si="221"/>
        <v>6113.5000000000009</v>
      </c>
      <c r="AJ800" s="32">
        <v>196.52</v>
      </c>
      <c r="AK800" s="32">
        <f t="shared" si="222"/>
        <v>1768.65</v>
      </c>
      <c r="AL800" s="32">
        <v>876.2</v>
      </c>
      <c r="AM800" s="32">
        <f t="shared" si="223"/>
        <v>366.81000000000006</v>
      </c>
      <c r="AN800" s="32">
        <f t="shared" si="224"/>
        <v>611.35</v>
      </c>
      <c r="AO800" s="32">
        <f t="shared" si="225"/>
        <v>1834.0500000000002</v>
      </c>
      <c r="AP800" s="32">
        <f t="shared" si="226"/>
        <v>1100.43</v>
      </c>
      <c r="AQ800" s="32">
        <v>2614.85</v>
      </c>
      <c r="AR800" s="32"/>
      <c r="AS800" s="74"/>
      <c r="AT800" s="32"/>
      <c r="AU800" s="32"/>
      <c r="AV800" s="32"/>
      <c r="AW800" s="32"/>
      <c r="AX800" s="32"/>
      <c r="AY800" s="76">
        <f t="shared" si="213"/>
        <v>79970.907200000016</v>
      </c>
      <c r="AZ800" s="78"/>
      <c r="BA800" s="7"/>
      <c r="BB800" s="7"/>
    </row>
    <row r="801" spans="1:54" s="59" customFormat="1" x14ac:dyDescent="0.2">
      <c r="A801" s="24">
        <f t="shared" si="227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72">
        <v>37123</v>
      </c>
      <c r="G801" s="24"/>
      <c r="H801" s="71">
        <v>33</v>
      </c>
      <c r="I801" s="24" t="s">
        <v>102</v>
      </c>
      <c r="J801" s="116" t="s">
        <v>132</v>
      </c>
      <c r="K801" s="73" t="s">
        <v>70</v>
      </c>
      <c r="L801" s="117" t="s">
        <v>219</v>
      </c>
      <c r="M801" s="74">
        <v>13234.2</v>
      </c>
      <c r="N801" s="32"/>
      <c r="O801" s="32">
        <f t="shared" si="228"/>
        <v>13234.2</v>
      </c>
      <c r="P801" s="74">
        <v>1172.9000000000001</v>
      </c>
      <c r="Q801" s="32"/>
      <c r="R801" s="32"/>
      <c r="S801" s="33">
        <f t="shared" si="214"/>
        <v>2315.9850000000001</v>
      </c>
      <c r="T801" s="32">
        <f t="shared" si="215"/>
        <v>397.02600000000001</v>
      </c>
      <c r="U801" s="75">
        <f t="shared" si="216"/>
        <v>1079.9112</v>
      </c>
      <c r="V801" s="32">
        <f t="shared" si="217"/>
        <v>264.68400000000003</v>
      </c>
      <c r="W801" s="74">
        <v>4764.32</v>
      </c>
      <c r="X801" s="74">
        <v>470.56</v>
      </c>
      <c r="Y801" s="74">
        <v>63.26</v>
      </c>
      <c r="Z801" s="74">
        <v>743.5</v>
      </c>
      <c r="AA801" s="74">
        <v>0</v>
      </c>
      <c r="AB801" s="74">
        <v>0</v>
      </c>
      <c r="AC801" s="74">
        <v>0</v>
      </c>
      <c r="AD801" s="74">
        <v>0</v>
      </c>
      <c r="AE801" s="32">
        <v>0</v>
      </c>
      <c r="AF801" s="32">
        <f t="shared" si="218"/>
        <v>224.98140000000004</v>
      </c>
      <c r="AG801" s="32">
        <f t="shared" si="219"/>
        <v>5823.0480000000007</v>
      </c>
      <c r="AH801" s="32">
        <f t="shared" si="220"/>
        <v>14775.264000000003</v>
      </c>
      <c r="AI801" s="32">
        <f t="shared" si="221"/>
        <v>30781.800000000003</v>
      </c>
      <c r="AJ801" s="32">
        <v>6617.1</v>
      </c>
      <c r="AK801" s="32">
        <f t="shared" si="222"/>
        <v>6617.1</v>
      </c>
      <c r="AL801" s="32">
        <v>876.2</v>
      </c>
      <c r="AM801" s="32">
        <f t="shared" si="223"/>
        <v>1846.9080000000004</v>
      </c>
      <c r="AN801" s="32">
        <f t="shared" si="224"/>
        <v>3078.1800000000003</v>
      </c>
      <c r="AO801" s="32">
        <f t="shared" si="225"/>
        <v>9234.5400000000009</v>
      </c>
      <c r="AP801" s="32">
        <f t="shared" si="226"/>
        <v>5540.7240000000011</v>
      </c>
      <c r="AQ801" s="32">
        <v>3580.6</v>
      </c>
      <c r="AR801" s="32"/>
      <c r="AS801" s="74"/>
      <c r="AT801" s="32"/>
      <c r="AU801" s="32"/>
      <c r="AV801" s="32"/>
      <c r="AW801" s="32"/>
      <c r="AX801" s="32"/>
      <c r="AY801" s="76">
        <f t="shared" si="213"/>
        <v>385547.39520000003</v>
      </c>
      <c r="AZ801" s="78"/>
      <c r="BA801" s="7"/>
      <c r="BB801" s="7"/>
    </row>
    <row r="802" spans="1:54" s="59" customFormat="1" x14ac:dyDescent="0.2">
      <c r="A802" s="24">
        <f t="shared" si="227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72">
        <v>37500</v>
      </c>
      <c r="G802" s="24"/>
      <c r="H802" s="71">
        <v>33</v>
      </c>
      <c r="I802" s="24" t="s">
        <v>102</v>
      </c>
      <c r="J802" s="116" t="s">
        <v>138</v>
      </c>
      <c r="K802" s="73" t="s">
        <v>70</v>
      </c>
      <c r="L802" s="117" t="s">
        <v>219</v>
      </c>
      <c r="M802" s="74">
        <v>14895.3</v>
      </c>
      <c r="N802" s="32"/>
      <c r="O802" s="32">
        <f t="shared" si="228"/>
        <v>14895.3</v>
      </c>
      <c r="P802" s="74">
        <v>1172.9000000000001</v>
      </c>
      <c r="Q802" s="32"/>
      <c r="R802" s="32"/>
      <c r="S802" s="33">
        <f t="shared" si="214"/>
        <v>2606.6774999999998</v>
      </c>
      <c r="T802" s="32">
        <f t="shared" si="215"/>
        <v>446.85899999999998</v>
      </c>
      <c r="U802" s="75">
        <f t="shared" si="216"/>
        <v>1197.5819999999999</v>
      </c>
      <c r="V802" s="32">
        <f t="shared" si="217"/>
        <v>297.90600000000001</v>
      </c>
      <c r="W802" s="74">
        <v>5064.3999999999996</v>
      </c>
      <c r="X802" s="74">
        <v>515.86</v>
      </c>
      <c r="Y802" s="74">
        <v>70.760000000000005</v>
      </c>
      <c r="Z802" s="74">
        <v>743.5</v>
      </c>
      <c r="AA802" s="74">
        <v>0</v>
      </c>
      <c r="AB802" s="74">
        <v>0</v>
      </c>
      <c r="AC802" s="74">
        <v>0</v>
      </c>
      <c r="AD802" s="74">
        <v>0</v>
      </c>
      <c r="AE802" s="32">
        <v>0</v>
      </c>
      <c r="AF802" s="32">
        <f t="shared" si="218"/>
        <v>253.2201</v>
      </c>
      <c r="AG802" s="32">
        <f t="shared" si="219"/>
        <v>6553.9319999999998</v>
      </c>
      <c r="AH802" s="32">
        <f t="shared" si="220"/>
        <v>16380.447999999999</v>
      </c>
      <c r="AI802" s="32">
        <f t="shared" si="221"/>
        <v>34125.933333333327</v>
      </c>
      <c r="AJ802" s="32">
        <v>7447.65</v>
      </c>
      <c r="AK802" s="32">
        <f t="shared" si="222"/>
        <v>7447.65</v>
      </c>
      <c r="AL802" s="32">
        <v>876.2</v>
      </c>
      <c r="AM802" s="32">
        <f t="shared" si="223"/>
        <v>2047.5559999999998</v>
      </c>
      <c r="AN802" s="32">
        <f t="shared" si="224"/>
        <v>3412.5933333333332</v>
      </c>
      <c r="AO802" s="32">
        <f t="shared" si="225"/>
        <v>10237.779999999999</v>
      </c>
      <c r="AP802" s="32">
        <f t="shared" si="226"/>
        <v>6142.6679999999997</v>
      </c>
      <c r="AQ802" s="32">
        <v>3580.6</v>
      </c>
      <c r="AR802" s="32"/>
      <c r="AS802" s="74"/>
      <c r="AT802" s="32"/>
      <c r="AU802" s="32"/>
      <c r="AV802" s="32"/>
      <c r="AW802" s="32"/>
      <c r="AX802" s="32"/>
      <c r="AY802" s="76">
        <f t="shared" si="213"/>
        <v>425432.58586666663</v>
      </c>
      <c r="AZ802" s="78"/>
      <c r="BA802" s="7"/>
      <c r="BB802" s="7"/>
    </row>
    <row r="803" spans="1:54" s="59" customFormat="1" x14ac:dyDescent="0.2">
      <c r="A803" s="24">
        <f t="shared" si="227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72">
        <v>37834</v>
      </c>
      <c r="G803" s="24"/>
      <c r="H803" s="71">
        <v>26</v>
      </c>
      <c r="I803" s="24" t="s">
        <v>102</v>
      </c>
      <c r="J803" s="116" t="s">
        <v>139</v>
      </c>
      <c r="K803" s="73" t="s">
        <v>70</v>
      </c>
      <c r="L803" s="117" t="s">
        <v>219</v>
      </c>
      <c r="M803" s="74">
        <v>11540.1</v>
      </c>
      <c r="N803" s="32"/>
      <c r="O803" s="32">
        <f t="shared" si="228"/>
        <v>11540.1</v>
      </c>
      <c r="P803" s="74">
        <v>1254.8</v>
      </c>
      <c r="Q803" s="32"/>
      <c r="R803" s="32"/>
      <c r="S803" s="33">
        <f t="shared" si="214"/>
        <v>2019.5174999999999</v>
      </c>
      <c r="T803" s="32">
        <f t="shared" si="215"/>
        <v>346.20299999999997</v>
      </c>
      <c r="U803" s="75">
        <f t="shared" si="216"/>
        <v>913.97640000000001</v>
      </c>
      <c r="V803" s="32">
        <f t="shared" si="217"/>
        <v>230.80200000000002</v>
      </c>
      <c r="W803" s="74">
        <v>3692.84</v>
      </c>
      <c r="X803" s="74">
        <v>400.3</v>
      </c>
      <c r="Y803" s="74">
        <v>55.6</v>
      </c>
      <c r="Z803" s="74">
        <v>585.78</v>
      </c>
      <c r="AA803" s="74">
        <v>0</v>
      </c>
      <c r="AB803" s="74">
        <v>0</v>
      </c>
      <c r="AC803" s="74">
        <v>0</v>
      </c>
      <c r="AD803" s="74">
        <v>0</v>
      </c>
      <c r="AE803" s="32">
        <v>0</v>
      </c>
      <c r="AF803" s="32">
        <f t="shared" si="218"/>
        <v>196.18170000000001</v>
      </c>
      <c r="AG803" s="32">
        <f t="shared" si="219"/>
        <v>5077.6440000000002</v>
      </c>
      <c r="AH803" s="32">
        <f t="shared" si="220"/>
        <v>12506.591999999999</v>
      </c>
      <c r="AI803" s="32">
        <f t="shared" si="221"/>
        <v>26055.399999999998</v>
      </c>
      <c r="AJ803" s="32">
        <v>5770.05</v>
      </c>
      <c r="AK803" s="32">
        <f t="shared" si="222"/>
        <v>5770.05</v>
      </c>
      <c r="AL803" s="32">
        <v>876.2</v>
      </c>
      <c r="AM803" s="32">
        <f t="shared" si="223"/>
        <v>1563.3239999999998</v>
      </c>
      <c r="AN803" s="32">
        <f t="shared" si="224"/>
        <v>2605.54</v>
      </c>
      <c r="AO803" s="32">
        <f t="shared" si="225"/>
        <v>7816.619999999999</v>
      </c>
      <c r="AP803" s="32">
        <f t="shared" si="226"/>
        <v>4689.9719999999998</v>
      </c>
      <c r="AQ803" s="32">
        <v>3580.6</v>
      </c>
      <c r="AR803" s="32"/>
      <c r="AS803" s="74"/>
      <c r="AT803" s="32"/>
      <c r="AU803" s="32"/>
      <c r="AV803" s="32"/>
      <c r="AW803" s="32"/>
      <c r="AX803" s="32"/>
      <c r="AY803" s="76">
        <f t="shared" si="213"/>
        <v>331145.19919999992</v>
      </c>
      <c r="AZ803" s="78"/>
      <c r="BA803" s="7"/>
      <c r="BB803" s="7"/>
    </row>
    <row r="804" spans="1:54" s="59" customFormat="1" x14ac:dyDescent="0.2">
      <c r="A804" s="24">
        <f t="shared" si="227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72">
        <v>37849</v>
      </c>
      <c r="G804" s="24"/>
      <c r="H804" s="71">
        <v>38</v>
      </c>
      <c r="I804" s="24" t="s">
        <v>102</v>
      </c>
      <c r="J804" s="116" t="s">
        <v>103</v>
      </c>
      <c r="K804" s="73" t="s">
        <v>70</v>
      </c>
      <c r="L804" s="117" t="s">
        <v>219</v>
      </c>
      <c r="M804" s="74">
        <v>13925.1</v>
      </c>
      <c r="N804" s="32"/>
      <c r="O804" s="32">
        <f t="shared" si="228"/>
        <v>13925.1</v>
      </c>
      <c r="P804" s="74">
        <v>1037.4000000000001</v>
      </c>
      <c r="Q804" s="32"/>
      <c r="R804" s="32"/>
      <c r="S804" s="33">
        <f t="shared" si="214"/>
        <v>2436.8924999999999</v>
      </c>
      <c r="T804" s="32">
        <f t="shared" si="215"/>
        <v>417.75299999999999</v>
      </c>
      <c r="U804" s="75">
        <f t="shared" si="216"/>
        <v>1102.8683999999998</v>
      </c>
      <c r="V804" s="32">
        <f t="shared" si="217"/>
        <v>278.50200000000001</v>
      </c>
      <c r="W804" s="74">
        <v>4456.04</v>
      </c>
      <c r="X804" s="74">
        <v>501.6</v>
      </c>
      <c r="Y804" s="74">
        <v>72.2</v>
      </c>
      <c r="Z804" s="74">
        <v>856.14</v>
      </c>
      <c r="AA804" s="74">
        <v>0</v>
      </c>
      <c r="AB804" s="74">
        <v>0</v>
      </c>
      <c r="AC804" s="74">
        <v>0</v>
      </c>
      <c r="AD804" s="74">
        <v>0</v>
      </c>
      <c r="AE804" s="32">
        <v>0</v>
      </c>
      <c r="AF804" s="32">
        <f t="shared" si="218"/>
        <v>236.72670000000002</v>
      </c>
      <c r="AG804" s="32">
        <f t="shared" si="219"/>
        <v>6127.0439999999999</v>
      </c>
      <c r="AH804" s="32">
        <f t="shared" si="220"/>
        <v>15106.191999999997</v>
      </c>
      <c r="AI804" s="32">
        <f t="shared" si="221"/>
        <v>31471.233333333326</v>
      </c>
      <c r="AJ804" s="32">
        <v>6962.55</v>
      </c>
      <c r="AK804" s="32">
        <f t="shared" si="222"/>
        <v>6962.55</v>
      </c>
      <c r="AL804" s="32">
        <v>876.2</v>
      </c>
      <c r="AM804" s="32">
        <f t="shared" si="223"/>
        <v>1888.2739999999997</v>
      </c>
      <c r="AN804" s="32">
        <f t="shared" si="224"/>
        <v>3147.123333333333</v>
      </c>
      <c r="AO804" s="32">
        <f t="shared" si="225"/>
        <v>9441.369999999999</v>
      </c>
      <c r="AP804" s="32">
        <f t="shared" si="226"/>
        <v>5664.8219999999992</v>
      </c>
      <c r="AQ804" s="32">
        <v>3580.6</v>
      </c>
      <c r="AR804" s="32"/>
      <c r="AS804" s="74"/>
      <c r="AT804" s="32"/>
      <c r="AU804" s="32"/>
      <c r="AV804" s="32"/>
      <c r="AW804" s="32"/>
      <c r="AX804" s="32"/>
      <c r="AY804" s="76">
        <f t="shared" si="213"/>
        <v>395082.62986666663</v>
      </c>
      <c r="AZ804" s="78"/>
      <c r="BA804" s="7"/>
      <c r="BB804" s="7"/>
    </row>
    <row r="805" spans="1:54" s="59" customFormat="1" x14ac:dyDescent="0.2">
      <c r="A805" s="24">
        <f t="shared" si="227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72">
        <v>37849</v>
      </c>
      <c r="G805" s="24"/>
      <c r="H805" s="71">
        <v>40</v>
      </c>
      <c r="I805" s="24" t="s">
        <v>102</v>
      </c>
      <c r="J805" s="116" t="s">
        <v>138</v>
      </c>
      <c r="K805" s="73" t="s">
        <v>70</v>
      </c>
      <c r="L805" s="117" t="s">
        <v>219</v>
      </c>
      <c r="M805" s="74">
        <v>17460.3</v>
      </c>
      <c r="N805" s="32"/>
      <c r="O805" s="32">
        <f t="shared" si="228"/>
        <v>17460.3</v>
      </c>
      <c r="P805" s="74">
        <v>1364</v>
      </c>
      <c r="Q805" s="32"/>
      <c r="R805" s="32"/>
      <c r="S805" s="33">
        <f t="shared" si="214"/>
        <v>3055.5524999999998</v>
      </c>
      <c r="T805" s="32">
        <f t="shared" si="215"/>
        <v>523.80899999999997</v>
      </c>
      <c r="U805" s="75">
        <f t="shared" si="216"/>
        <v>1382.8559999999998</v>
      </c>
      <c r="V805" s="32">
        <f t="shared" si="217"/>
        <v>349.20600000000002</v>
      </c>
      <c r="W805" s="74">
        <v>5587.3</v>
      </c>
      <c r="X805" s="74">
        <v>608.26</v>
      </c>
      <c r="Y805" s="74">
        <v>84.06</v>
      </c>
      <c r="Z805" s="74">
        <v>901.2</v>
      </c>
      <c r="AA805" s="74">
        <v>0</v>
      </c>
      <c r="AB805" s="74">
        <v>0</v>
      </c>
      <c r="AC805" s="74">
        <v>0</v>
      </c>
      <c r="AD805" s="74">
        <v>0</v>
      </c>
      <c r="AE805" s="32">
        <v>0</v>
      </c>
      <c r="AF805" s="32">
        <f t="shared" si="218"/>
        <v>296.82510000000002</v>
      </c>
      <c r="AG805" s="32">
        <f t="shared" si="219"/>
        <v>7682.5320000000002</v>
      </c>
      <c r="AH805" s="32">
        <f t="shared" si="220"/>
        <v>18924.687999999998</v>
      </c>
      <c r="AI805" s="32">
        <f t="shared" si="221"/>
        <v>39426.433333333327</v>
      </c>
      <c r="AJ805" s="32">
        <v>8730.15</v>
      </c>
      <c r="AK805" s="32">
        <f t="shared" si="222"/>
        <v>8730.15</v>
      </c>
      <c r="AL805" s="32">
        <v>876.2</v>
      </c>
      <c r="AM805" s="32">
        <f t="shared" si="223"/>
        <v>2365.5859999999998</v>
      </c>
      <c r="AN805" s="32">
        <f t="shared" si="224"/>
        <v>3942.643333333333</v>
      </c>
      <c r="AO805" s="32">
        <f t="shared" si="225"/>
        <v>11827.929999999998</v>
      </c>
      <c r="AP805" s="32">
        <f t="shared" si="226"/>
        <v>7096.7579999999998</v>
      </c>
      <c r="AQ805" s="32">
        <v>6139.45</v>
      </c>
      <c r="AR805" s="32"/>
      <c r="AS805" s="74"/>
      <c r="AT805" s="32"/>
      <c r="AU805" s="32"/>
      <c r="AV805" s="32"/>
      <c r="AW805" s="32"/>
      <c r="AX805" s="32"/>
      <c r="AY805" s="76">
        <f t="shared" si="213"/>
        <v>495102.94386666664</v>
      </c>
      <c r="AZ805" s="78"/>
      <c r="BA805" s="7"/>
      <c r="BB805" s="7"/>
    </row>
    <row r="806" spans="1:54" s="59" customFormat="1" x14ac:dyDescent="0.2">
      <c r="A806" s="24">
        <f t="shared" si="227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72">
        <v>40777</v>
      </c>
      <c r="G806" s="24"/>
      <c r="H806" s="71">
        <v>20</v>
      </c>
      <c r="I806" s="24" t="s">
        <v>102</v>
      </c>
      <c r="J806" s="116" t="s">
        <v>103</v>
      </c>
      <c r="K806" s="73" t="s">
        <v>70</v>
      </c>
      <c r="L806" s="117" t="s">
        <v>219</v>
      </c>
      <c r="M806" s="74">
        <v>7329</v>
      </c>
      <c r="N806" s="32"/>
      <c r="O806" s="32">
        <f t="shared" si="228"/>
        <v>7329</v>
      </c>
      <c r="P806" s="74">
        <v>546</v>
      </c>
      <c r="Q806" s="32"/>
      <c r="R806" s="32"/>
      <c r="S806" s="33">
        <f t="shared" si="214"/>
        <v>1282.5749999999998</v>
      </c>
      <c r="T806" s="32">
        <f t="shared" si="215"/>
        <v>219.87</v>
      </c>
      <c r="U806" s="75">
        <f t="shared" si="216"/>
        <v>510.09839999999997</v>
      </c>
      <c r="V806" s="32">
        <f t="shared" si="217"/>
        <v>146.58000000000001</v>
      </c>
      <c r="W806" s="74">
        <v>1172.6400000000001</v>
      </c>
      <c r="X806" s="74">
        <v>264</v>
      </c>
      <c r="Y806" s="74">
        <v>38</v>
      </c>
      <c r="Z806" s="74">
        <v>450.6</v>
      </c>
      <c r="AA806" s="74">
        <v>0</v>
      </c>
      <c r="AB806" s="74">
        <v>0</v>
      </c>
      <c r="AC806" s="74">
        <v>0</v>
      </c>
      <c r="AD806" s="74">
        <v>0</v>
      </c>
      <c r="AE806" s="32">
        <v>0</v>
      </c>
      <c r="AF806" s="32">
        <f t="shared" si="218"/>
        <v>124.593</v>
      </c>
      <c r="AG806" s="32">
        <f t="shared" si="219"/>
        <v>3224.76</v>
      </c>
      <c r="AH806" s="32">
        <f t="shared" si="220"/>
        <v>7012.5119999999997</v>
      </c>
      <c r="AI806" s="32">
        <f t="shared" si="221"/>
        <v>14609.4</v>
      </c>
      <c r="AJ806" s="32">
        <v>3664.5</v>
      </c>
      <c r="AK806" s="32">
        <f t="shared" si="222"/>
        <v>3664.5</v>
      </c>
      <c r="AL806" s="32">
        <v>876.2</v>
      </c>
      <c r="AM806" s="32">
        <f t="shared" si="223"/>
        <v>876.56399999999996</v>
      </c>
      <c r="AN806" s="32">
        <f t="shared" si="224"/>
        <v>1460.94</v>
      </c>
      <c r="AO806" s="32">
        <f t="shared" si="225"/>
        <v>4382.82</v>
      </c>
      <c r="AP806" s="32">
        <f t="shared" si="226"/>
        <v>2629.692</v>
      </c>
      <c r="AQ806" s="32">
        <v>3580.6</v>
      </c>
      <c r="AR806" s="32"/>
      <c r="AS806" s="74"/>
      <c r="AT806" s="32"/>
      <c r="AU806" s="32"/>
      <c r="AV806" s="32"/>
      <c r="AW806" s="32"/>
      <c r="AX806" s="32"/>
      <c r="AY806" s="76">
        <f t="shared" si="213"/>
        <v>190989.96480000002</v>
      </c>
      <c r="AZ806" s="78"/>
      <c r="BA806" s="7"/>
      <c r="BB806" s="7"/>
    </row>
    <row r="807" spans="1:54" s="59" customFormat="1" x14ac:dyDescent="0.2">
      <c r="A807" s="24">
        <f t="shared" si="227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72">
        <v>40770</v>
      </c>
      <c r="G807" s="24"/>
      <c r="H807" s="71">
        <v>28</v>
      </c>
      <c r="I807" s="24" t="s">
        <v>102</v>
      </c>
      <c r="J807" s="116" t="s">
        <v>103</v>
      </c>
      <c r="K807" s="73" t="s">
        <v>70</v>
      </c>
      <c r="L807" s="117" t="s">
        <v>219</v>
      </c>
      <c r="M807" s="74">
        <v>10260.6</v>
      </c>
      <c r="N807" s="32"/>
      <c r="O807" s="32">
        <f t="shared" si="228"/>
        <v>10260.6</v>
      </c>
      <c r="P807" s="74">
        <v>764.4</v>
      </c>
      <c r="Q807" s="32"/>
      <c r="R807" s="32"/>
      <c r="S807" s="33">
        <f t="shared" si="214"/>
        <v>1795.605</v>
      </c>
      <c r="T807" s="32">
        <f t="shared" si="215"/>
        <v>307.81799999999998</v>
      </c>
      <c r="U807" s="75">
        <f t="shared" si="216"/>
        <v>714.13800000000003</v>
      </c>
      <c r="V807" s="32">
        <f t="shared" si="217"/>
        <v>205.21200000000002</v>
      </c>
      <c r="W807" s="74">
        <v>1641.7</v>
      </c>
      <c r="X807" s="74">
        <v>369.6</v>
      </c>
      <c r="Y807" s="74">
        <v>53.2</v>
      </c>
      <c r="Z807" s="74">
        <v>630.84</v>
      </c>
      <c r="AA807" s="74">
        <v>0</v>
      </c>
      <c r="AB807" s="74">
        <v>0</v>
      </c>
      <c r="AC807" s="74">
        <v>0</v>
      </c>
      <c r="AD807" s="74">
        <v>0</v>
      </c>
      <c r="AE807" s="32">
        <v>0</v>
      </c>
      <c r="AF807" s="32">
        <f t="shared" si="218"/>
        <v>174.43020000000001</v>
      </c>
      <c r="AG807" s="32">
        <f t="shared" si="219"/>
        <v>4514.6640000000007</v>
      </c>
      <c r="AH807" s="32">
        <f t="shared" si="220"/>
        <v>9817.52</v>
      </c>
      <c r="AI807" s="32">
        <f t="shared" si="221"/>
        <v>20453.166666666668</v>
      </c>
      <c r="AJ807" s="32">
        <v>5130.3</v>
      </c>
      <c r="AK807" s="32">
        <f t="shared" si="222"/>
        <v>5130.3</v>
      </c>
      <c r="AL807" s="32">
        <v>876.2</v>
      </c>
      <c r="AM807" s="32">
        <f t="shared" si="223"/>
        <v>1227.19</v>
      </c>
      <c r="AN807" s="32">
        <f t="shared" si="224"/>
        <v>2045.3166666666671</v>
      </c>
      <c r="AO807" s="32">
        <f t="shared" si="225"/>
        <v>6135.9500000000007</v>
      </c>
      <c r="AP807" s="32">
        <f t="shared" si="226"/>
        <v>3681.5700000000006</v>
      </c>
      <c r="AQ807" s="32">
        <v>3580.6</v>
      </c>
      <c r="AR807" s="32"/>
      <c r="AS807" s="74"/>
      <c r="AT807" s="32"/>
      <c r="AU807" s="32"/>
      <c r="AV807" s="32"/>
      <c r="AW807" s="32"/>
      <c r="AX807" s="32"/>
      <c r="AY807" s="76">
        <f t="shared" si="213"/>
        <v>265603.29573333333</v>
      </c>
      <c r="AZ807" s="78"/>
      <c r="BA807" s="7"/>
      <c r="BB807" s="7"/>
    </row>
    <row r="808" spans="1:54" s="59" customFormat="1" x14ac:dyDescent="0.2">
      <c r="A808" s="24">
        <f t="shared" si="227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72">
        <v>40770</v>
      </c>
      <c r="G808" s="24"/>
      <c r="H808" s="71">
        <v>20</v>
      </c>
      <c r="I808" s="24" t="s">
        <v>102</v>
      </c>
      <c r="J808" s="116" t="s">
        <v>103</v>
      </c>
      <c r="K808" s="73" t="s">
        <v>70</v>
      </c>
      <c r="L808" s="117" t="s">
        <v>219</v>
      </c>
      <c r="M808" s="74">
        <v>7329</v>
      </c>
      <c r="N808" s="32"/>
      <c r="O808" s="32">
        <f t="shared" si="228"/>
        <v>7329</v>
      </c>
      <c r="P808" s="74">
        <v>546</v>
      </c>
      <c r="Q808" s="32"/>
      <c r="R808" s="32"/>
      <c r="S808" s="33">
        <f t="shared" si="214"/>
        <v>1282.5749999999998</v>
      </c>
      <c r="T808" s="32">
        <f t="shared" si="215"/>
        <v>219.87</v>
      </c>
      <c r="U808" s="75">
        <f t="shared" si="216"/>
        <v>510.09839999999997</v>
      </c>
      <c r="V808" s="32">
        <f t="shared" si="217"/>
        <v>146.58000000000001</v>
      </c>
      <c r="W808" s="74">
        <v>1172.6400000000001</v>
      </c>
      <c r="X808" s="74">
        <v>264</v>
      </c>
      <c r="Y808" s="74">
        <v>38</v>
      </c>
      <c r="Z808" s="74">
        <v>450.6</v>
      </c>
      <c r="AA808" s="74">
        <v>0</v>
      </c>
      <c r="AB808" s="74">
        <v>0</v>
      </c>
      <c r="AC808" s="74">
        <v>0</v>
      </c>
      <c r="AD808" s="74">
        <v>0</v>
      </c>
      <c r="AE808" s="32">
        <v>0</v>
      </c>
      <c r="AF808" s="32">
        <f t="shared" si="218"/>
        <v>124.593</v>
      </c>
      <c r="AG808" s="32">
        <f t="shared" si="219"/>
        <v>3224.76</v>
      </c>
      <c r="AH808" s="32">
        <f t="shared" si="220"/>
        <v>7012.5119999999997</v>
      </c>
      <c r="AI808" s="32">
        <f t="shared" si="221"/>
        <v>14609.4</v>
      </c>
      <c r="AJ808" s="32">
        <v>3664.5</v>
      </c>
      <c r="AK808" s="32">
        <f t="shared" si="222"/>
        <v>3664.5</v>
      </c>
      <c r="AL808" s="32">
        <v>876.2</v>
      </c>
      <c r="AM808" s="32">
        <f t="shared" si="223"/>
        <v>876.56399999999996</v>
      </c>
      <c r="AN808" s="32">
        <f t="shared" si="224"/>
        <v>1460.94</v>
      </c>
      <c r="AO808" s="32">
        <f t="shared" si="225"/>
        <v>4382.82</v>
      </c>
      <c r="AP808" s="32">
        <f t="shared" si="226"/>
        <v>2629.692</v>
      </c>
      <c r="AQ808" s="32">
        <v>3580.6</v>
      </c>
      <c r="AR808" s="32"/>
      <c r="AS808" s="74"/>
      <c r="AT808" s="32"/>
      <c r="AU808" s="32"/>
      <c r="AV808" s="32"/>
      <c r="AW808" s="32"/>
      <c r="AX808" s="32"/>
      <c r="AY808" s="76">
        <f t="shared" si="213"/>
        <v>190989.96480000002</v>
      </c>
      <c r="AZ808" s="78"/>
      <c r="BA808" s="7"/>
      <c r="BB808" s="7"/>
    </row>
    <row r="809" spans="1:54" s="59" customFormat="1" x14ac:dyDescent="0.2">
      <c r="A809" s="24">
        <f t="shared" si="227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72">
        <v>41680</v>
      </c>
      <c r="G809" s="24"/>
      <c r="H809" s="71">
        <v>21</v>
      </c>
      <c r="I809" s="24" t="s">
        <v>102</v>
      </c>
      <c r="J809" s="116" t="s">
        <v>103</v>
      </c>
      <c r="K809" s="73" t="s">
        <v>70</v>
      </c>
      <c r="L809" s="117" t="s">
        <v>219</v>
      </c>
      <c r="M809" s="74">
        <v>7695.6</v>
      </c>
      <c r="N809" s="32"/>
      <c r="O809" s="32">
        <f t="shared" si="228"/>
        <v>7695.6</v>
      </c>
      <c r="P809" s="74">
        <v>573.29999999999995</v>
      </c>
      <c r="Q809" s="32"/>
      <c r="R809" s="32"/>
      <c r="S809" s="33">
        <f t="shared" si="214"/>
        <v>1346.73</v>
      </c>
      <c r="T809" s="32">
        <f t="shared" si="215"/>
        <v>230.86799999999999</v>
      </c>
      <c r="U809" s="75">
        <f t="shared" si="216"/>
        <v>507.90959999999995</v>
      </c>
      <c r="V809" s="32">
        <f t="shared" si="217"/>
        <v>153.91200000000001</v>
      </c>
      <c r="W809" s="74">
        <v>769.56</v>
      </c>
      <c r="X809" s="74">
        <v>277.2</v>
      </c>
      <c r="Y809" s="74">
        <v>39.9</v>
      </c>
      <c r="Z809" s="74">
        <v>473.12</v>
      </c>
      <c r="AA809" s="74">
        <v>0</v>
      </c>
      <c r="AB809" s="74">
        <v>0</v>
      </c>
      <c r="AC809" s="74">
        <v>0</v>
      </c>
      <c r="AD809" s="74">
        <v>0</v>
      </c>
      <c r="AE809" s="32">
        <v>0</v>
      </c>
      <c r="AF809" s="32">
        <f t="shared" ref="AF809:AF837" si="229">M809*1.7%</f>
        <v>130.82520000000002</v>
      </c>
      <c r="AG809" s="32">
        <f t="shared" si="219"/>
        <v>3386.0640000000003</v>
      </c>
      <c r="AH809" s="32">
        <f t="shared" ref="AH809:AH837" si="230">(M809+W809+X809)/30*24</f>
        <v>6993.8880000000008</v>
      </c>
      <c r="AI809" s="32">
        <f t="shared" ref="AI809:AI837" si="231">(M809+W809+X809)/30*50</f>
        <v>14570.600000000002</v>
      </c>
      <c r="AJ809" s="32">
        <v>2543.8200000000002</v>
      </c>
      <c r="AK809" s="32">
        <f t="shared" ref="AK809:AK837" si="232">(M809/30)*15</f>
        <v>3847.8000000000006</v>
      </c>
      <c r="AL809" s="32">
        <v>876.2</v>
      </c>
      <c r="AM809" s="32">
        <f t="shared" ref="AM809:AM837" si="233">(M809+W809+X809)/30*3</f>
        <v>874.2360000000001</v>
      </c>
      <c r="AN809" s="32">
        <f t="shared" ref="AN809:AN837" si="234">(M809+W809+X809)/30*5</f>
        <v>1457.0600000000002</v>
      </c>
      <c r="AO809" s="32">
        <f t="shared" ref="AO809:AO837" si="235">(M809+W809+X809)/30*15</f>
        <v>4371.18</v>
      </c>
      <c r="AP809" s="32">
        <f t="shared" ref="AP809:AP837" si="236">(M809+W809+X809)/30*9</f>
        <v>2622.7080000000005</v>
      </c>
      <c r="AQ809" s="32">
        <v>3580.6</v>
      </c>
      <c r="AR809" s="32"/>
      <c r="AS809" s="74"/>
      <c r="AT809" s="32"/>
      <c r="AU809" s="32"/>
      <c r="AV809" s="32"/>
      <c r="AW809" s="32"/>
      <c r="AX809" s="32"/>
      <c r="AY809" s="76">
        <f t="shared" si="213"/>
        <v>191511.25359999997</v>
      </c>
      <c r="AZ809" s="78"/>
      <c r="BA809" s="7"/>
      <c r="BB809" s="7"/>
    </row>
    <row r="810" spans="1:54" s="59" customFormat="1" x14ac:dyDescent="0.2">
      <c r="A810" s="24">
        <f t="shared" si="227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72">
        <v>41680</v>
      </c>
      <c r="G810" s="24"/>
      <c r="H810" s="71">
        <v>10</v>
      </c>
      <c r="I810" s="24" t="s">
        <v>102</v>
      </c>
      <c r="J810" s="116" t="s">
        <v>103</v>
      </c>
      <c r="K810" s="73" t="s">
        <v>70</v>
      </c>
      <c r="L810" s="117" t="s">
        <v>219</v>
      </c>
      <c r="M810" s="74">
        <v>3664.5</v>
      </c>
      <c r="N810" s="32"/>
      <c r="O810" s="32">
        <f t="shared" si="228"/>
        <v>3664.5</v>
      </c>
      <c r="P810" s="74">
        <v>273</v>
      </c>
      <c r="Q810" s="32"/>
      <c r="R810" s="32"/>
      <c r="S810" s="33">
        <f t="shared" si="214"/>
        <v>641.28749999999991</v>
      </c>
      <c r="T810" s="32">
        <f t="shared" si="215"/>
        <v>109.935</v>
      </c>
      <c r="U810" s="75">
        <f t="shared" si="216"/>
        <v>241.85759999999999</v>
      </c>
      <c r="V810" s="32">
        <f t="shared" si="217"/>
        <v>73.290000000000006</v>
      </c>
      <c r="W810" s="74">
        <v>366.46</v>
      </c>
      <c r="X810" s="74">
        <v>132</v>
      </c>
      <c r="Y810" s="74">
        <v>19</v>
      </c>
      <c r="Z810" s="74">
        <v>225.3</v>
      </c>
      <c r="AA810" s="74">
        <v>0</v>
      </c>
      <c r="AB810" s="74">
        <v>0</v>
      </c>
      <c r="AC810" s="74">
        <v>0</v>
      </c>
      <c r="AD810" s="74">
        <v>0</v>
      </c>
      <c r="AE810" s="32">
        <v>0</v>
      </c>
      <c r="AF810" s="32">
        <f t="shared" si="229"/>
        <v>62.296500000000002</v>
      </c>
      <c r="AG810" s="32">
        <f t="shared" si="219"/>
        <v>1612.38</v>
      </c>
      <c r="AH810" s="32">
        <f t="shared" si="230"/>
        <v>3330.3679999999999</v>
      </c>
      <c r="AI810" s="32">
        <f t="shared" si="231"/>
        <v>6938.2666666666664</v>
      </c>
      <c r="AJ810" s="32">
        <v>1832.25</v>
      </c>
      <c r="AK810" s="32">
        <f t="shared" si="232"/>
        <v>1832.25</v>
      </c>
      <c r="AL810" s="32">
        <v>876.2</v>
      </c>
      <c r="AM810" s="32">
        <f t="shared" si="233"/>
        <v>416.29599999999999</v>
      </c>
      <c r="AN810" s="32">
        <f t="shared" si="234"/>
        <v>693.8266666666666</v>
      </c>
      <c r="AO810" s="32">
        <f t="shared" si="235"/>
        <v>2081.48</v>
      </c>
      <c r="AP810" s="32">
        <f t="shared" si="236"/>
        <v>1248.8879999999999</v>
      </c>
      <c r="AQ810" s="32">
        <v>2614.85</v>
      </c>
      <c r="AR810" s="32"/>
      <c r="AS810" s="74"/>
      <c r="AT810" s="32"/>
      <c r="AU810" s="32"/>
      <c r="AV810" s="32"/>
      <c r="AW810" s="32"/>
      <c r="AX810" s="32"/>
      <c r="AY810" s="76">
        <f t="shared" si="213"/>
        <v>93184.174533333338</v>
      </c>
      <c r="AZ810" s="78"/>
      <c r="BA810" s="7"/>
      <c r="BB810" s="7"/>
    </row>
    <row r="811" spans="1:54" s="59" customFormat="1" x14ac:dyDescent="0.2">
      <c r="A811" s="24">
        <f t="shared" si="227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72">
        <v>41680</v>
      </c>
      <c r="G811" s="24"/>
      <c r="H811" s="71">
        <v>13</v>
      </c>
      <c r="I811" s="24" t="s">
        <v>102</v>
      </c>
      <c r="J811" s="116" t="s">
        <v>103</v>
      </c>
      <c r="K811" s="73" t="s">
        <v>70</v>
      </c>
      <c r="L811" s="117" t="s">
        <v>219</v>
      </c>
      <c r="M811" s="74">
        <v>4764</v>
      </c>
      <c r="N811" s="32"/>
      <c r="O811" s="32">
        <f t="shared" si="228"/>
        <v>4764</v>
      </c>
      <c r="P811" s="74">
        <v>354.9</v>
      </c>
      <c r="Q811" s="32"/>
      <c r="R811" s="32"/>
      <c r="S811" s="33">
        <f t="shared" si="214"/>
        <v>833.69999999999993</v>
      </c>
      <c r="T811" s="32">
        <f t="shared" si="215"/>
        <v>142.91999999999999</v>
      </c>
      <c r="U811" s="75">
        <f t="shared" si="216"/>
        <v>314.42399999999998</v>
      </c>
      <c r="V811" s="32">
        <f t="shared" si="217"/>
        <v>95.28</v>
      </c>
      <c r="W811" s="74">
        <v>476.4</v>
      </c>
      <c r="X811" s="74">
        <v>171.6</v>
      </c>
      <c r="Y811" s="74">
        <v>24.7</v>
      </c>
      <c r="Z811" s="74">
        <v>292.88</v>
      </c>
      <c r="AA811" s="74">
        <v>0</v>
      </c>
      <c r="AB811" s="74">
        <v>0</v>
      </c>
      <c r="AC811" s="74">
        <v>0</v>
      </c>
      <c r="AD811" s="74">
        <v>0</v>
      </c>
      <c r="AE811" s="32">
        <v>0</v>
      </c>
      <c r="AF811" s="32">
        <f t="shared" si="229"/>
        <v>80.988</v>
      </c>
      <c r="AG811" s="32">
        <f t="shared" si="219"/>
        <v>2096.16</v>
      </c>
      <c r="AH811" s="32">
        <f t="shared" si="230"/>
        <v>4329.6000000000004</v>
      </c>
      <c r="AI811" s="32">
        <f t="shared" si="231"/>
        <v>9020</v>
      </c>
      <c r="AJ811" s="32">
        <v>2382</v>
      </c>
      <c r="AK811" s="32">
        <f t="shared" si="232"/>
        <v>2382</v>
      </c>
      <c r="AL811" s="32">
        <v>876.2</v>
      </c>
      <c r="AM811" s="32">
        <f t="shared" si="233"/>
        <v>541.20000000000005</v>
      </c>
      <c r="AN811" s="32">
        <f t="shared" si="234"/>
        <v>902</v>
      </c>
      <c r="AO811" s="32">
        <f t="shared" si="235"/>
        <v>2706</v>
      </c>
      <c r="AP811" s="32">
        <f t="shared" si="236"/>
        <v>1623.6000000000001</v>
      </c>
      <c r="AQ811" s="32">
        <v>2614.85</v>
      </c>
      <c r="AR811" s="32"/>
      <c r="AS811" s="74"/>
      <c r="AT811" s="32"/>
      <c r="AU811" s="32"/>
      <c r="AV811" s="32"/>
      <c r="AW811" s="32"/>
      <c r="AX811" s="32"/>
      <c r="AY811" s="76">
        <f t="shared" si="213"/>
        <v>120095.11399999999</v>
      </c>
      <c r="AZ811" s="78"/>
      <c r="BA811" s="7"/>
      <c r="BB811" s="7"/>
    </row>
    <row r="812" spans="1:54" s="59" customFormat="1" x14ac:dyDescent="0.2">
      <c r="A812" s="24">
        <f t="shared" si="227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72">
        <v>42402</v>
      </c>
      <c r="G812" s="24"/>
      <c r="H812" s="71">
        <v>30</v>
      </c>
      <c r="I812" s="24" t="s">
        <v>102</v>
      </c>
      <c r="J812" s="116" t="s">
        <v>103</v>
      </c>
      <c r="K812" s="73" t="s">
        <v>70</v>
      </c>
      <c r="L812" s="117" t="s">
        <v>219</v>
      </c>
      <c r="M812" s="74">
        <v>10993.5</v>
      </c>
      <c r="N812" s="32"/>
      <c r="O812" s="32">
        <f t="shared" si="228"/>
        <v>10993.5</v>
      </c>
      <c r="P812" s="74">
        <v>819</v>
      </c>
      <c r="Q812" s="32"/>
      <c r="R812" s="32"/>
      <c r="S812" s="33">
        <f t="shared" si="214"/>
        <v>1923.8625</v>
      </c>
      <c r="T812" s="32">
        <f t="shared" si="215"/>
        <v>329.80500000000001</v>
      </c>
      <c r="U812" s="75">
        <f t="shared" si="216"/>
        <v>659.61</v>
      </c>
      <c r="V812" s="32">
        <f t="shared" si="217"/>
        <v>219.87</v>
      </c>
      <c r="W812" s="74">
        <v>0</v>
      </c>
      <c r="X812" s="74">
        <v>396</v>
      </c>
      <c r="Y812" s="74">
        <v>57</v>
      </c>
      <c r="Z812" s="74">
        <v>675.9</v>
      </c>
      <c r="AA812" s="74">
        <v>0</v>
      </c>
      <c r="AB812" s="74">
        <v>0</v>
      </c>
      <c r="AC812" s="74">
        <v>0</v>
      </c>
      <c r="AD812" s="74">
        <v>0</v>
      </c>
      <c r="AE812" s="32">
        <v>0</v>
      </c>
      <c r="AF812" s="32">
        <f t="shared" si="229"/>
        <v>186.88950000000003</v>
      </c>
      <c r="AG812" s="32">
        <f t="shared" si="219"/>
        <v>4837.1400000000003</v>
      </c>
      <c r="AH812" s="32">
        <f t="shared" si="230"/>
        <v>9111.5999999999985</v>
      </c>
      <c r="AI812" s="32">
        <f t="shared" si="231"/>
        <v>18982.5</v>
      </c>
      <c r="AJ812" s="32">
        <v>5496.75</v>
      </c>
      <c r="AK812" s="32">
        <f t="shared" si="232"/>
        <v>5496.75</v>
      </c>
      <c r="AL812" s="32">
        <v>876.2</v>
      </c>
      <c r="AM812" s="32">
        <f t="shared" si="233"/>
        <v>1138.9499999999998</v>
      </c>
      <c r="AN812" s="32">
        <f t="shared" si="234"/>
        <v>1898.25</v>
      </c>
      <c r="AO812" s="32">
        <f t="shared" si="235"/>
        <v>5694.75</v>
      </c>
      <c r="AP812" s="32">
        <f t="shared" si="236"/>
        <v>3416.85</v>
      </c>
      <c r="AQ812" s="32">
        <v>3580.6</v>
      </c>
      <c r="AR812" s="32"/>
      <c r="AS812" s="74"/>
      <c r="AT812" s="32"/>
      <c r="AU812" s="32"/>
      <c r="AV812" s="32"/>
      <c r="AW812" s="32"/>
      <c r="AX812" s="32"/>
      <c r="AY812" s="76">
        <f t="shared" si="213"/>
        <v>255667.584</v>
      </c>
      <c r="AZ812" s="78"/>
      <c r="BA812" s="7"/>
      <c r="BB812" s="7"/>
    </row>
    <row r="813" spans="1:54" s="59" customFormat="1" x14ac:dyDescent="0.2">
      <c r="A813" s="24">
        <f t="shared" si="227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72">
        <v>41883</v>
      </c>
      <c r="G813" s="24"/>
      <c r="H813" s="71">
        <v>18</v>
      </c>
      <c r="I813" s="24" t="s">
        <v>102</v>
      </c>
      <c r="J813" s="116" t="s">
        <v>103</v>
      </c>
      <c r="K813" s="73" t="s">
        <v>70</v>
      </c>
      <c r="L813" s="117" t="s">
        <v>219</v>
      </c>
      <c r="M813" s="74">
        <v>6596.1</v>
      </c>
      <c r="N813" s="32"/>
      <c r="O813" s="32">
        <f t="shared" si="228"/>
        <v>6596.1</v>
      </c>
      <c r="P813" s="74">
        <v>491.4</v>
      </c>
      <c r="Q813" s="32"/>
      <c r="R813" s="32"/>
      <c r="S813" s="33">
        <f t="shared" si="214"/>
        <v>1154.3174999999999</v>
      </c>
      <c r="T813" s="32">
        <f t="shared" si="215"/>
        <v>197.88300000000001</v>
      </c>
      <c r="U813" s="75">
        <f t="shared" si="216"/>
        <v>435.34320000000002</v>
      </c>
      <c r="V813" s="32">
        <f t="shared" si="217"/>
        <v>131.922</v>
      </c>
      <c r="W813" s="74">
        <v>659.62</v>
      </c>
      <c r="X813" s="74">
        <v>237.6</v>
      </c>
      <c r="Y813" s="74">
        <v>34.200000000000003</v>
      </c>
      <c r="Z813" s="74">
        <v>405.54</v>
      </c>
      <c r="AA813" s="74">
        <v>0</v>
      </c>
      <c r="AB813" s="74">
        <v>0</v>
      </c>
      <c r="AC813" s="74">
        <v>0</v>
      </c>
      <c r="AD813" s="74">
        <v>0</v>
      </c>
      <c r="AE813" s="32">
        <v>0</v>
      </c>
      <c r="AF813" s="32">
        <f t="shared" si="229"/>
        <v>112.13370000000002</v>
      </c>
      <c r="AG813" s="32">
        <f t="shared" si="219"/>
        <v>2902.2840000000001</v>
      </c>
      <c r="AH813" s="32">
        <f t="shared" si="230"/>
        <v>5994.6560000000009</v>
      </c>
      <c r="AI813" s="32">
        <f t="shared" si="231"/>
        <v>12488.866666666669</v>
      </c>
      <c r="AJ813" s="32">
        <v>3298.05</v>
      </c>
      <c r="AK813" s="32">
        <f t="shared" si="232"/>
        <v>3298.05</v>
      </c>
      <c r="AL813" s="32">
        <v>876.2</v>
      </c>
      <c r="AM813" s="32">
        <f t="shared" si="233"/>
        <v>749.33200000000011</v>
      </c>
      <c r="AN813" s="32">
        <f t="shared" si="234"/>
        <v>1248.8866666666668</v>
      </c>
      <c r="AO813" s="32">
        <f t="shared" si="235"/>
        <v>3746.6600000000003</v>
      </c>
      <c r="AP813" s="32">
        <f t="shared" si="236"/>
        <v>2247.9960000000001</v>
      </c>
      <c r="AQ813" s="32">
        <v>2614.85</v>
      </c>
      <c r="AR813" s="32"/>
      <c r="AS813" s="74"/>
      <c r="AT813" s="32"/>
      <c r="AU813" s="32"/>
      <c r="AV813" s="32"/>
      <c r="AW813" s="32"/>
      <c r="AX813" s="32"/>
      <c r="AY813" s="76">
        <f t="shared" si="213"/>
        <v>164938.54413333337</v>
      </c>
      <c r="AZ813" s="78"/>
      <c r="BA813" s="7"/>
      <c r="BB813" s="7"/>
    </row>
    <row r="814" spans="1:54" s="59" customFormat="1" x14ac:dyDescent="0.2">
      <c r="A814" s="24">
        <f t="shared" si="227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72">
        <v>41869</v>
      </c>
      <c r="G814" s="24"/>
      <c r="H814" s="71">
        <v>40</v>
      </c>
      <c r="I814" s="24" t="s">
        <v>102</v>
      </c>
      <c r="J814" s="116" t="s">
        <v>103</v>
      </c>
      <c r="K814" s="73" t="s">
        <v>70</v>
      </c>
      <c r="L814" s="117" t="s">
        <v>219</v>
      </c>
      <c r="M814" s="74">
        <v>14658</v>
      </c>
      <c r="N814" s="32"/>
      <c r="O814" s="32">
        <f t="shared" si="228"/>
        <v>14658</v>
      </c>
      <c r="P814" s="74">
        <v>1092</v>
      </c>
      <c r="Q814" s="32"/>
      <c r="R814" s="32"/>
      <c r="S814" s="33">
        <f t="shared" si="214"/>
        <v>2565.1499999999996</v>
      </c>
      <c r="T814" s="32">
        <f t="shared" si="215"/>
        <v>439.74</v>
      </c>
      <c r="U814" s="75">
        <f t="shared" si="216"/>
        <v>967.42799999999988</v>
      </c>
      <c r="V814" s="32">
        <f t="shared" si="217"/>
        <v>293.16000000000003</v>
      </c>
      <c r="W814" s="74">
        <v>1465.8</v>
      </c>
      <c r="X814" s="74">
        <v>528</v>
      </c>
      <c r="Y814" s="74">
        <v>76</v>
      </c>
      <c r="Z814" s="74">
        <v>901.2</v>
      </c>
      <c r="AA814" s="74">
        <v>0</v>
      </c>
      <c r="AB814" s="74">
        <v>0</v>
      </c>
      <c r="AC814" s="74">
        <v>0</v>
      </c>
      <c r="AD814" s="74">
        <v>0</v>
      </c>
      <c r="AE814" s="32">
        <v>0</v>
      </c>
      <c r="AF814" s="32">
        <f t="shared" si="229"/>
        <v>249.18600000000001</v>
      </c>
      <c r="AG814" s="32">
        <f t="shared" si="219"/>
        <v>6449.52</v>
      </c>
      <c r="AH814" s="32">
        <f t="shared" si="230"/>
        <v>13321.439999999999</v>
      </c>
      <c r="AI814" s="32">
        <f t="shared" si="231"/>
        <v>27752.999999999996</v>
      </c>
      <c r="AJ814" s="32">
        <v>7329</v>
      </c>
      <c r="AK814" s="32">
        <f t="shared" si="232"/>
        <v>7329</v>
      </c>
      <c r="AL814" s="32">
        <v>876.2</v>
      </c>
      <c r="AM814" s="32">
        <f t="shared" si="233"/>
        <v>1665.1799999999998</v>
      </c>
      <c r="AN814" s="32">
        <f t="shared" si="234"/>
        <v>2775.2999999999997</v>
      </c>
      <c r="AO814" s="32">
        <f t="shared" si="235"/>
        <v>8325.9</v>
      </c>
      <c r="AP814" s="32">
        <f t="shared" si="236"/>
        <v>4995.5399999999991</v>
      </c>
      <c r="AQ814" s="32">
        <v>6139.45</v>
      </c>
      <c r="AR814" s="32"/>
      <c r="AS814" s="74"/>
      <c r="AT814" s="32"/>
      <c r="AU814" s="32"/>
      <c r="AV814" s="32"/>
      <c r="AW814" s="32"/>
      <c r="AX814" s="32"/>
      <c r="AY814" s="76">
        <f t="shared" si="213"/>
        <v>365787.49800000002</v>
      </c>
      <c r="AZ814" s="78"/>
      <c r="BA814" s="7"/>
      <c r="BB814" s="7"/>
    </row>
    <row r="815" spans="1:54" s="59" customFormat="1" x14ac:dyDescent="0.2">
      <c r="A815" s="24">
        <f t="shared" si="227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72">
        <v>42961</v>
      </c>
      <c r="G815" s="24"/>
      <c r="H815" s="71">
        <v>29</v>
      </c>
      <c r="I815" s="24" t="s">
        <v>102</v>
      </c>
      <c r="J815" s="116" t="s">
        <v>103</v>
      </c>
      <c r="K815" s="73" t="s">
        <v>70</v>
      </c>
      <c r="L815" s="117" t="s">
        <v>219</v>
      </c>
      <c r="M815" s="74">
        <v>10627.2</v>
      </c>
      <c r="N815" s="32"/>
      <c r="O815" s="32">
        <f t="shared" si="228"/>
        <v>10627.2</v>
      </c>
      <c r="P815" s="74">
        <v>791.7</v>
      </c>
      <c r="Q815" s="32"/>
      <c r="R815" s="32"/>
      <c r="S815" s="33">
        <f t="shared" si="214"/>
        <v>1859.76</v>
      </c>
      <c r="T815" s="32">
        <f t="shared" si="215"/>
        <v>318.81600000000003</v>
      </c>
      <c r="U815" s="75">
        <f t="shared" si="216"/>
        <v>637.63200000000006</v>
      </c>
      <c r="V815" s="32">
        <f t="shared" si="217"/>
        <v>212.54400000000001</v>
      </c>
      <c r="W815" s="74">
        <v>0</v>
      </c>
      <c r="X815" s="74">
        <v>382.8</v>
      </c>
      <c r="Y815" s="74">
        <v>55.1</v>
      </c>
      <c r="Z815" s="74">
        <v>653.38</v>
      </c>
      <c r="AA815" s="74">
        <v>0</v>
      </c>
      <c r="AB815" s="74">
        <v>0</v>
      </c>
      <c r="AC815" s="74">
        <v>0</v>
      </c>
      <c r="AD815" s="74">
        <v>855.5</v>
      </c>
      <c r="AE815" s="32">
        <v>0</v>
      </c>
      <c r="AF815" s="32">
        <f t="shared" si="229"/>
        <v>180.66240000000002</v>
      </c>
      <c r="AG815" s="32">
        <f t="shared" si="219"/>
        <v>4675.9679999999998</v>
      </c>
      <c r="AH815" s="32">
        <f t="shared" si="230"/>
        <v>8808</v>
      </c>
      <c r="AI815" s="32">
        <f t="shared" si="231"/>
        <v>18350</v>
      </c>
      <c r="AJ815" s="32">
        <v>5313.6</v>
      </c>
      <c r="AK815" s="32">
        <f t="shared" si="232"/>
        <v>5313.6</v>
      </c>
      <c r="AL815" s="32">
        <v>876.2</v>
      </c>
      <c r="AM815" s="32">
        <f t="shared" si="233"/>
        <v>1101</v>
      </c>
      <c r="AN815" s="32">
        <f t="shared" si="234"/>
        <v>1835</v>
      </c>
      <c r="AO815" s="32">
        <f t="shared" si="235"/>
        <v>5505</v>
      </c>
      <c r="AP815" s="32">
        <f t="shared" si="236"/>
        <v>3303</v>
      </c>
      <c r="AQ815" s="32">
        <v>3580.6</v>
      </c>
      <c r="AR815" s="32"/>
      <c r="AS815" s="74"/>
      <c r="AT815" s="32"/>
      <c r="AU815" s="32"/>
      <c r="AV815" s="32"/>
      <c r="AW815" s="32"/>
      <c r="AX815" s="32"/>
      <c r="AY815" s="76">
        <f t="shared" si="213"/>
        <v>257563.10080000001</v>
      </c>
      <c r="AZ815" s="78"/>
      <c r="BA815" s="7"/>
      <c r="BB815" s="7"/>
    </row>
    <row r="816" spans="1:54" s="59" customFormat="1" x14ac:dyDescent="0.2">
      <c r="A816" s="24">
        <f t="shared" si="227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72">
        <v>42961</v>
      </c>
      <c r="G816" s="24"/>
      <c r="H816" s="71">
        <v>40</v>
      </c>
      <c r="I816" s="24" t="s">
        <v>102</v>
      </c>
      <c r="J816" s="116" t="s">
        <v>103</v>
      </c>
      <c r="K816" s="73" t="s">
        <v>70</v>
      </c>
      <c r="L816" s="117" t="s">
        <v>219</v>
      </c>
      <c r="M816" s="74">
        <v>14658</v>
      </c>
      <c r="N816" s="32"/>
      <c r="O816" s="32">
        <f t="shared" si="228"/>
        <v>14658</v>
      </c>
      <c r="P816" s="74">
        <v>1092</v>
      </c>
      <c r="Q816" s="32"/>
      <c r="R816" s="32"/>
      <c r="S816" s="33">
        <f t="shared" si="214"/>
        <v>2565.1499999999996</v>
      </c>
      <c r="T816" s="32">
        <f t="shared" si="215"/>
        <v>439.74</v>
      </c>
      <c r="U816" s="75">
        <f t="shared" si="216"/>
        <v>879.48</v>
      </c>
      <c r="V816" s="32">
        <f t="shared" si="217"/>
        <v>293.16000000000003</v>
      </c>
      <c r="W816" s="74">
        <v>0</v>
      </c>
      <c r="X816" s="74">
        <v>528</v>
      </c>
      <c r="Y816" s="74">
        <v>76</v>
      </c>
      <c r="Z816" s="74">
        <v>901.2</v>
      </c>
      <c r="AA816" s="74">
        <v>0</v>
      </c>
      <c r="AB816" s="74">
        <v>0</v>
      </c>
      <c r="AC816" s="74">
        <v>0</v>
      </c>
      <c r="AD816" s="74">
        <v>0</v>
      </c>
      <c r="AE816" s="32">
        <v>0</v>
      </c>
      <c r="AF816" s="32">
        <f t="shared" si="229"/>
        <v>249.18600000000001</v>
      </c>
      <c r="AG816" s="32">
        <f t="shared" si="219"/>
        <v>6449.52</v>
      </c>
      <c r="AH816" s="32">
        <f t="shared" si="230"/>
        <v>12148.8</v>
      </c>
      <c r="AI816" s="32">
        <f t="shared" si="231"/>
        <v>25310</v>
      </c>
      <c r="AJ816" s="32">
        <v>7329</v>
      </c>
      <c r="AK816" s="32">
        <f t="shared" si="232"/>
        <v>7329</v>
      </c>
      <c r="AL816" s="32">
        <v>876.2</v>
      </c>
      <c r="AM816" s="32">
        <f t="shared" si="233"/>
        <v>1518.6</v>
      </c>
      <c r="AN816" s="32">
        <f t="shared" si="234"/>
        <v>2531</v>
      </c>
      <c r="AO816" s="32">
        <f t="shared" si="235"/>
        <v>7593</v>
      </c>
      <c r="AP816" s="32">
        <f t="shared" si="236"/>
        <v>4555.8</v>
      </c>
      <c r="AQ816" s="32">
        <v>6139.45</v>
      </c>
      <c r="AR816" s="32"/>
      <c r="AS816" s="74"/>
      <c r="AT816" s="32"/>
      <c r="AU816" s="32"/>
      <c r="AV816" s="32"/>
      <c r="AW816" s="32"/>
      <c r="AX816" s="32"/>
      <c r="AY816" s="76">
        <f t="shared" si="213"/>
        <v>341963.36200000008</v>
      </c>
      <c r="AZ816" s="78"/>
      <c r="BA816" s="7"/>
      <c r="BB816" s="7"/>
    </row>
    <row r="817" spans="1:54" s="59" customFormat="1" x14ac:dyDescent="0.2">
      <c r="A817" s="24">
        <f t="shared" si="227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72">
        <v>42598</v>
      </c>
      <c r="G817" s="24"/>
      <c r="H817" s="71">
        <v>40</v>
      </c>
      <c r="I817" s="24" t="s">
        <v>102</v>
      </c>
      <c r="J817" s="116" t="s">
        <v>103</v>
      </c>
      <c r="K817" s="73" t="s">
        <v>70</v>
      </c>
      <c r="L817" s="117" t="s">
        <v>219</v>
      </c>
      <c r="M817" s="74">
        <v>14658</v>
      </c>
      <c r="N817" s="32"/>
      <c r="O817" s="32">
        <f t="shared" si="228"/>
        <v>14658</v>
      </c>
      <c r="P817" s="74">
        <v>1092</v>
      </c>
      <c r="Q817" s="32"/>
      <c r="R817" s="32"/>
      <c r="S817" s="33">
        <f t="shared" si="214"/>
        <v>2565.1499999999996</v>
      </c>
      <c r="T817" s="32">
        <f t="shared" si="215"/>
        <v>439.74</v>
      </c>
      <c r="U817" s="75">
        <f t="shared" si="216"/>
        <v>879.48</v>
      </c>
      <c r="V817" s="32">
        <f t="shared" si="217"/>
        <v>293.16000000000003</v>
      </c>
      <c r="W817" s="74">
        <v>0</v>
      </c>
      <c r="X817" s="74">
        <v>528</v>
      </c>
      <c r="Y817" s="74">
        <v>76</v>
      </c>
      <c r="Z817" s="74">
        <v>901.2</v>
      </c>
      <c r="AA817" s="74">
        <v>0</v>
      </c>
      <c r="AB817" s="74">
        <v>0</v>
      </c>
      <c r="AC817" s="74">
        <v>0</v>
      </c>
      <c r="AD817" s="74">
        <v>0</v>
      </c>
      <c r="AE817" s="32">
        <v>0</v>
      </c>
      <c r="AF817" s="32">
        <f t="shared" si="229"/>
        <v>249.18600000000001</v>
      </c>
      <c r="AG817" s="32">
        <f t="shared" si="219"/>
        <v>6449.52</v>
      </c>
      <c r="AH817" s="32">
        <f t="shared" si="230"/>
        <v>12148.8</v>
      </c>
      <c r="AI817" s="32">
        <f t="shared" si="231"/>
        <v>25310</v>
      </c>
      <c r="AJ817" s="32">
        <v>7329</v>
      </c>
      <c r="AK817" s="32">
        <f t="shared" si="232"/>
        <v>7329</v>
      </c>
      <c r="AL817" s="32">
        <v>876.2</v>
      </c>
      <c r="AM817" s="32">
        <f t="shared" si="233"/>
        <v>1518.6</v>
      </c>
      <c r="AN817" s="32">
        <f t="shared" si="234"/>
        <v>2531</v>
      </c>
      <c r="AO817" s="32">
        <f t="shared" si="235"/>
        <v>7593</v>
      </c>
      <c r="AP817" s="32">
        <f t="shared" si="236"/>
        <v>4555.8</v>
      </c>
      <c r="AQ817" s="32">
        <v>6139.45</v>
      </c>
      <c r="AR817" s="32"/>
      <c r="AS817" s="74"/>
      <c r="AT817" s="32"/>
      <c r="AU817" s="32"/>
      <c r="AV817" s="32"/>
      <c r="AW817" s="32"/>
      <c r="AX817" s="32"/>
      <c r="AY817" s="76">
        <f t="shared" si="213"/>
        <v>341963.36200000008</v>
      </c>
      <c r="AZ817" s="78"/>
      <c r="BA817" s="7"/>
      <c r="BB817" s="7"/>
    </row>
    <row r="818" spans="1:54" s="59" customFormat="1" x14ac:dyDescent="0.2">
      <c r="A818" s="24">
        <f t="shared" si="227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72">
        <v>42598</v>
      </c>
      <c r="G818" s="24"/>
      <c r="H818" s="71">
        <v>17</v>
      </c>
      <c r="I818" s="24" t="s">
        <v>102</v>
      </c>
      <c r="J818" s="116" t="s">
        <v>103</v>
      </c>
      <c r="K818" s="73" t="s">
        <v>70</v>
      </c>
      <c r="L818" s="117" t="s">
        <v>219</v>
      </c>
      <c r="M818" s="74">
        <v>6229.8</v>
      </c>
      <c r="N818" s="32"/>
      <c r="O818" s="32">
        <f t="shared" si="228"/>
        <v>6229.8</v>
      </c>
      <c r="P818" s="74">
        <v>464.1</v>
      </c>
      <c r="Q818" s="32"/>
      <c r="R818" s="32"/>
      <c r="S818" s="33">
        <f t="shared" si="214"/>
        <v>1090.2149999999999</v>
      </c>
      <c r="T818" s="32">
        <f t="shared" si="215"/>
        <v>186.89400000000001</v>
      </c>
      <c r="U818" s="75">
        <f t="shared" si="216"/>
        <v>373.78800000000001</v>
      </c>
      <c r="V818" s="32">
        <f t="shared" si="217"/>
        <v>124.596</v>
      </c>
      <c r="W818" s="74">
        <v>0</v>
      </c>
      <c r="X818" s="74">
        <v>224.4</v>
      </c>
      <c r="Y818" s="74">
        <v>32.299999999999997</v>
      </c>
      <c r="Z818" s="74">
        <v>383</v>
      </c>
      <c r="AA818" s="74">
        <v>0</v>
      </c>
      <c r="AB818" s="74">
        <v>0</v>
      </c>
      <c r="AC818" s="74">
        <v>0</v>
      </c>
      <c r="AD818" s="74">
        <v>0</v>
      </c>
      <c r="AE818" s="32">
        <v>0</v>
      </c>
      <c r="AF818" s="32">
        <f t="shared" si="229"/>
        <v>105.90660000000001</v>
      </c>
      <c r="AG818" s="32">
        <f t="shared" si="219"/>
        <v>2741.1120000000001</v>
      </c>
      <c r="AH818" s="32">
        <f t="shared" si="230"/>
        <v>5163.3599999999997</v>
      </c>
      <c r="AI818" s="32">
        <f t="shared" si="231"/>
        <v>10757</v>
      </c>
      <c r="AJ818" s="32">
        <v>3114.9</v>
      </c>
      <c r="AK818" s="32">
        <f t="shared" si="232"/>
        <v>3114.9</v>
      </c>
      <c r="AL818" s="32">
        <v>876.2</v>
      </c>
      <c r="AM818" s="32">
        <f t="shared" si="233"/>
        <v>645.41999999999996</v>
      </c>
      <c r="AN818" s="32">
        <f t="shared" si="234"/>
        <v>1075.6999999999998</v>
      </c>
      <c r="AO818" s="32">
        <f t="shared" si="235"/>
        <v>3227.1</v>
      </c>
      <c r="AP818" s="32">
        <f t="shared" si="236"/>
        <v>1936.2599999999998</v>
      </c>
      <c r="AQ818" s="32">
        <v>2614.85</v>
      </c>
      <c r="AR818" s="32"/>
      <c r="AS818" s="74"/>
      <c r="AT818" s="32"/>
      <c r="AU818" s="32"/>
      <c r="AV818" s="32"/>
      <c r="AW818" s="32"/>
      <c r="AX818" s="32"/>
      <c r="AY818" s="76">
        <f t="shared" si="213"/>
        <v>145846.7972</v>
      </c>
      <c r="AZ818" s="78"/>
      <c r="BA818" s="7"/>
      <c r="BB818" s="7"/>
    </row>
    <row r="819" spans="1:54" s="59" customFormat="1" x14ac:dyDescent="0.2">
      <c r="A819" s="24">
        <f t="shared" si="227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72">
        <v>42965</v>
      </c>
      <c r="G819" s="24"/>
      <c r="H819" s="71">
        <v>39</v>
      </c>
      <c r="I819" s="24" t="s">
        <v>102</v>
      </c>
      <c r="J819" s="116" t="s">
        <v>103</v>
      </c>
      <c r="K819" s="73" t="s">
        <v>70</v>
      </c>
      <c r="L819" s="117" t="s">
        <v>219</v>
      </c>
      <c r="M819" s="74">
        <v>14291.7</v>
      </c>
      <c r="N819" s="32"/>
      <c r="O819" s="32">
        <f t="shared" si="228"/>
        <v>14291.7</v>
      </c>
      <c r="P819" s="74">
        <v>1064.7</v>
      </c>
      <c r="Q819" s="32"/>
      <c r="R819" s="32"/>
      <c r="S819" s="33">
        <f t="shared" si="214"/>
        <v>2501.0475000000001</v>
      </c>
      <c r="T819" s="32">
        <f t="shared" si="215"/>
        <v>428.75100000000003</v>
      </c>
      <c r="U819" s="75">
        <f t="shared" si="216"/>
        <v>857.50200000000007</v>
      </c>
      <c r="V819" s="32">
        <f t="shared" si="217"/>
        <v>285.834</v>
      </c>
      <c r="W819" s="74">
        <v>0</v>
      </c>
      <c r="X819" s="74">
        <v>514.79999999999995</v>
      </c>
      <c r="Y819" s="74">
        <v>74.099999999999994</v>
      </c>
      <c r="Z819" s="74">
        <v>878.68</v>
      </c>
      <c r="AA819" s="74">
        <v>0</v>
      </c>
      <c r="AB819" s="74">
        <v>0</v>
      </c>
      <c r="AC819" s="74">
        <v>0</v>
      </c>
      <c r="AD819" s="74">
        <v>0</v>
      </c>
      <c r="AE819" s="32">
        <v>0</v>
      </c>
      <c r="AF819" s="32">
        <f t="shared" si="229"/>
        <v>242.95890000000003</v>
      </c>
      <c r="AG819" s="32">
        <f t="shared" si="219"/>
        <v>6288.348</v>
      </c>
      <c r="AH819" s="32">
        <f t="shared" si="230"/>
        <v>11845.2</v>
      </c>
      <c r="AI819" s="32">
        <f t="shared" si="231"/>
        <v>24677.5</v>
      </c>
      <c r="AJ819" s="32">
        <v>7145.85</v>
      </c>
      <c r="AK819" s="32">
        <f t="shared" si="232"/>
        <v>7145.85</v>
      </c>
      <c r="AL819" s="32">
        <v>876.2</v>
      </c>
      <c r="AM819" s="32">
        <f t="shared" si="233"/>
        <v>1480.65</v>
      </c>
      <c r="AN819" s="32">
        <f t="shared" si="234"/>
        <v>2467.75</v>
      </c>
      <c r="AO819" s="32">
        <f t="shared" si="235"/>
        <v>7403.25</v>
      </c>
      <c r="AP819" s="32">
        <f t="shared" si="236"/>
        <v>4441.95</v>
      </c>
      <c r="AQ819" s="32">
        <v>3580.6</v>
      </c>
      <c r="AR819" s="32"/>
      <c r="AS819" s="74"/>
      <c r="AT819" s="32"/>
      <c r="AU819" s="32"/>
      <c r="AV819" s="32"/>
      <c r="AW819" s="32"/>
      <c r="AX819" s="32"/>
      <c r="AY819" s="76">
        <f t="shared" si="213"/>
        <v>331034.02880000003</v>
      </c>
      <c r="AZ819" s="78"/>
      <c r="BA819" s="7"/>
      <c r="BB819" s="7"/>
    </row>
    <row r="820" spans="1:54" s="59" customFormat="1" x14ac:dyDescent="0.2">
      <c r="A820" s="24">
        <f t="shared" si="227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72">
        <v>43720</v>
      </c>
      <c r="G820" s="24"/>
      <c r="H820" s="71">
        <v>10</v>
      </c>
      <c r="I820" s="24" t="s">
        <v>102</v>
      </c>
      <c r="J820" s="116" t="s">
        <v>103</v>
      </c>
      <c r="K820" s="73" t="s">
        <v>70</v>
      </c>
      <c r="L820" s="117" t="s">
        <v>219</v>
      </c>
      <c r="M820" s="74">
        <v>3664.5</v>
      </c>
      <c r="N820" s="32"/>
      <c r="O820" s="32">
        <f t="shared" si="228"/>
        <v>3664.5</v>
      </c>
      <c r="P820" s="74">
        <v>273</v>
      </c>
      <c r="Q820" s="32"/>
      <c r="R820" s="32"/>
      <c r="S820" s="33">
        <f t="shared" si="214"/>
        <v>641.28749999999991</v>
      </c>
      <c r="T820" s="32">
        <f t="shared" si="215"/>
        <v>109.935</v>
      </c>
      <c r="U820" s="75">
        <f t="shared" si="216"/>
        <v>219.87</v>
      </c>
      <c r="V820" s="32">
        <f t="shared" si="217"/>
        <v>73.290000000000006</v>
      </c>
      <c r="W820" s="74">
        <v>0</v>
      </c>
      <c r="X820" s="74">
        <v>132</v>
      </c>
      <c r="Y820" s="74">
        <v>19</v>
      </c>
      <c r="Z820" s="74">
        <v>225.3</v>
      </c>
      <c r="AA820" s="74">
        <v>0</v>
      </c>
      <c r="AB820" s="74">
        <v>0</v>
      </c>
      <c r="AC820" s="74">
        <v>0</v>
      </c>
      <c r="AD820" s="74">
        <v>0</v>
      </c>
      <c r="AE820" s="32">
        <v>0</v>
      </c>
      <c r="AF820" s="32">
        <f t="shared" si="229"/>
        <v>62.296500000000002</v>
      </c>
      <c r="AG820" s="32">
        <f t="shared" si="219"/>
        <v>1612.38</v>
      </c>
      <c r="AH820" s="32">
        <f t="shared" si="230"/>
        <v>3037.2</v>
      </c>
      <c r="AI820" s="32">
        <f t="shared" si="231"/>
        <v>6327.5</v>
      </c>
      <c r="AJ820" s="32">
        <v>86.52</v>
      </c>
      <c r="AK820" s="32">
        <f t="shared" si="232"/>
        <v>1832.25</v>
      </c>
      <c r="AL820" s="32">
        <v>876.2</v>
      </c>
      <c r="AM820" s="32">
        <f t="shared" si="233"/>
        <v>379.65</v>
      </c>
      <c r="AN820" s="32">
        <f t="shared" si="234"/>
        <v>632.75</v>
      </c>
      <c r="AO820" s="32">
        <f t="shared" si="235"/>
        <v>1898.25</v>
      </c>
      <c r="AP820" s="32">
        <f t="shared" si="236"/>
        <v>1138.95</v>
      </c>
      <c r="AQ820" s="32">
        <v>2614.85</v>
      </c>
      <c r="AR820" s="32"/>
      <c r="AS820" s="74"/>
      <c r="AT820" s="32"/>
      <c r="AU820" s="32"/>
      <c r="AV820" s="32"/>
      <c r="AW820" s="32"/>
      <c r="AX820" s="32"/>
      <c r="AY820" s="76">
        <f t="shared" si="213"/>
        <v>85482.248000000021</v>
      </c>
      <c r="AZ820" s="78"/>
      <c r="BA820" s="7"/>
      <c r="BB820" s="7"/>
    </row>
    <row r="821" spans="1:54" s="59" customFormat="1" x14ac:dyDescent="0.2">
      <c r="A821" s="24">
        <f t="shared" si="227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72">
        <v>43696</v>
      </c>
      <c r="G821" s="24"/>
      <c r="H821" s="71">
        <v>23</v>
      </c>
      <c r="I821" s="24" t="s">
        <v>102</v>
      </c>
      <c r="J821" s="116" t="s">
        <v>103</v>
      </c>
      <c r="K821" s="73" t="s">
        <v>70</v>
      </c>
      <c r="L821" s="117" t="s">
        <v>219</v>
      </c>
      <c r="M821" s="74">
        <v>8428.5</v>
      </c>
      <c r="N821" s="32"/>
      <c r="O821" s="32">
        <f t="shared" si="228"/>
        <v>8428.5</v>
      </c>
      <c r="P821" s="74">
        <v>627.9</v>
      </c>
      <c r="Q821" s="32"/>
      <c r="R821" s="32"/>
      <c r="S821" s="33">
        <f t="shared" si="214"/>
        <v>1474.9875</v>
      </c>
      <c r="T821" s="32">
        <f t="shared" si="215"/>
        <v>252.85499999999999</v>
      </c>
      <c r="U821" s="75">
        <f t="shared" si="216"/>
        <v>505.71</v>
      </c>
      <c r="V821" s="32">
        <f t="shared" si="217"/>
        <v>168.57</v>
      </c>
      <c r="W821" s="74">
        <v>0</v>
      </c>
      <c r="X821" s="74">
        <v>303.60000000000002</v>
      </c>
      <c r="Y821" s="74">
        <v>43.7</v>
      </c>
      <c r="Z821" s="74">
        <v>518.20000000000005</v>
      </c>
      <c r="AA821" s="74">
        <v>0</v>
      </c>
      <c r="AB821" s="74">
        <v>0</v>
      </c>
      <c r="AC821" s="74">
        <v>0</v>
      </c>
      <c r="AD821" s="74">
        <v>0</v>
      </c>
      <c r="AE821" s="32">
        <v>0</v>
      </c>
      <c r="AF821" s="32">
        <f t="shared" si="229"/>
        <v>143.28450000000001</v>
      </c>
      <c r="AG821" s="32">
        <f t="shared" si="219"/>
        <v>3708.54</v>
      </c>
      <c r="AH821" s="32">
        <f t="shared" si="230"/>
        <v>6985.68</v>
      </c>
      <c r="AI821" s="32">
        <f t="shared" si="231"/>
        <v>14553.5</v>
      </c>
      <c r="AJ821" s="32">
        <v>468.25</v>
      </c>
      <c r="AK821" s="32">
        <f t="shared" si="232"/>
        <v>4214.25</v>
      </c>
      <c r="AL821" s="32">
        <v>876.2</v>
      </c>
      <c r="AM821" s="32">
        <f t="shared" si="233"/>
        <v>873.21</v>
      </c>
      <c r="AN821" s="32">
        <f t="shared" si="234"/>
        <v>1455.35</v>
      </c>
      <c r="AO821" s="32">
        <f t="shared" si="235"/>
        <v>4366.05</v>
      </c>
      <c r="AP821" s="32">
        <f t="shared" si="236"/>
        <v>2619.63</v>
      </c>
      <c r="AQ821" s="32">
        <v>3580.6</v>
      </c>
      <c r="AR821" s="32"/>
      <c r="AS821" s="74"/>
      <c r="AT821" s="32"/>
      <c r="AU821" s="32"/>
      <c r="AV821" s="32"/>
      <c r="AW821" s="32"/>
      <c r="AX821" s="32"/>
      <c r="AY821" s="76">
        <f t="shared" si="213"/>
        <v>193308.94399999999</v>
      </c>
      <c r="AZ821" s="78"/>
      <c r="BA821" s="7"/>
      <c r="BB821" s="7"/>
    </row>
    <row r="822" spans="1:54" s="59" customFormat="1" x14ac:dyDescent="0.2">
      <c r="A822" s="24">
        <f t="shared" si="227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72">
        <v>43725</v>
      </c>
      <c r="G822" s="24"/>
      <c r="H822" s="71">
        <v>12</v>
      </c>
      <c r="I822" s="24" t="s">
        <v>102</v>
      </c>
      <c r="J822" s="116" t="s">
        <v>103</v>
      </c>
      <c r="K822" s="73" t="s">
        <v>70</v>
      </c>
      <c r="L822" s="117" t="s">
        <v>219</v>
      </c>
      <c r="M822" s="74">
        <v>4104.24</v>
      </c>
      <c r="N822" s="32"/>
      <c r="O822" s="32">
        <f t="shared" si="228"/>
        <v>4104.24</v>
      </c>
      <c r="P822" s="74">
        <v>305.76</v>
      </c>
      <c r="Q822" s="32"/>
      <c r="R822" s="32"/>
      <c r="S822" s="33">
        <f t="shared" si="214"/>
        <v>718.24199999999996</v>
      </c>
      <c r="T822" s="32">
        <f t="shared" si="215"/>
        <v>123.12719999999999</v>
      </c>
      <c r="U822" s="75">
        <f t="shared" si="216"/>
        <v>246.25439999999998</v>
      </c>
      <c r="V822" s="32">
        <f t="shared" si="217"/>
        <v>82.084800000000001</v>
      </c>
      <c r="W822" s="74">
        <v>0</v>
      </c>
      <c r="X822" s="74">
        <v>147.84</v>
      </c>
      <c r="Y822" s="74">
        <v>21.28</v>
      </c>
      <c r="Z822" s="74">
        <v>252.34</v>
      </c>
      <c r="AA822" s="74">
        <v>0</v>
      </c>
      <c r="AB822" s="74">
        <v>0</v>
      </c>
      <c r="AC822" s="74">
        <v>0</v>
      </c>
      <c r="AD822" s="74">
        <v>0</v>
      </c>
      <c r="AE822" s="32">
        <v>0</v>
      </c>
      <c r="AF822" s="32">
        <f t="shared" si="229"/>
        <v>69.772080000000003</v>
      </c>
      <c r="AG822" s="32">
        <f t="shared" si="219"/>
        <v>1805.8656000000001</v>
      </c>
      <c r="AH822" s="32">
        <f t="shared" si="230"/>
        <v>3401.6639999999998</v>
      </c>
      <c r="AI822" s="32">
        <f t="shared" si="231"/>
        <v>7086.7999999999993</v>
      </c>
      <c r="AJ822" s="32">
        <v>73.290000000000006</v>
      </c>
      <c r="AK822" s="32">
        <f t="shared" si="232"/>
        <v>2052.12</v>
      </c>
      <c r="AL822" s="32">
        <v>876.2</v>
      </c>
      <c r="AM822" s="32">
        <f t="shared" si="233"/>
        <v>425.20799999999997</v>
      </c>
      <c r="AN822" s="32">
        <f t="shared" si="234"/>
        <v>708.68</v>
      </c>
      <c r="AO822" s="32">
        <f t="shared" si="235"/>
        <v>2126.04</v>
      </c>
      <c r="AP822" s="32">
        <f t="shared" si="236"/>
        <v>1275.6239999999998</v>
      </c>
      <c r="AQ822" s="32">
        <v>2614.85</v>
      </c>
      <c r="AR822" s="32"/>
      <c r="AS822" s="74"/>
      <c r="AT822" s="32"/>
      <c r="AU822" s="32"/>
      <c r="AV822" s="32"/>
      <c r="AW822" s="32"/>
      <c r="AX822" s="32"/>
      <c r="AY822" s="76">
        <f t="shared" si="213"/>
        <v>95297.627359999999</v>
      </c>
      <c r="AZ822" s="78"/>
      <c r="BA822" s="7"/>
      <c r="BB822" s="7"/>
    </row>
    <row r="823" spans="1:54" s="59" customFormat="1" x14ac:dyDescent="0.2">
      <c r="A823" s="24">
        <f t="shared" si="227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72">
        <v>36039</v>
      </c>
      <c r="G823" s="24"/>
      <c r="H823" s="71">
        <v>24</v>
      </c>
      <c r="I823" s="24" t="s">
        <v>102</v>
      </c>
      <c r="J823" s="116" t="s">
        <v>108</v>
      </c>
      <c r="K823" s="73" t="s">
        <v>70</v>
      </c>
      <c r="L823" s="117" t="s">
        <v>131</v>
      </c>
      <c r="M823" s="74">
        <v>9949.2000000000007</v>
      </c>
      <c r="N823" s="32"/>
      <c r="O823" s="32">
        <f t="shared" si="228"/>
        <v>9949.2000000000007</v>
      </c>
      <c r="P823" s="74">
        <v>655.20000000000005</v>
      </c>
      <c r="Q823" s="32"/>
      <c r="R823" s="32"/>
      <c r="S823" s="33">
        <f t="shared" si="214"/>
        <v>1741.1100000000001</v>
      </c>
      <c r="T823" s="32">
        <f t="shared" si="215"/>
        <v>298.476</v>
      </c>
      <c r="U823" s="75">
        <f t="shared" si="216"/>
        <v>850.65719999999999</v>
      </c>
      <c r="V823" s="32">
        <f t="shared" si="217"/>
        <v>198.98400000000001</v>
      </c>
      <c r="W823" s="74">
        <v>4228.42</v>
      </c>
      <c r="X823" s="74">
        <v>345.6</v>
      </c>
      <c r="Y823" s="74">
        <v>51.6</v>
      </c>
      <c r="Z823" s="74">
        <v>540.72</v>
      </c>
      <c r="AA823" s="74">
        <v>0</v>
      </c>
      <c r="AB823" s="74">
        <v>0</v>
      </c>
      <c r="AC823" s="74">
        <v>0</v>
      </c>
      <c r="AD823" s="74">
        <v>0</v>
      </c>
      <c r="AE823" s="32">
        <v>0</v>
      </c>
      <c r="AF823" s="32">
        <f t="shared" si="229"/>
        <v>169.13640000000004</v>
      </c>
      <c r="AG823" s="32">
        <f t="shared" si="219"/>
        <v>4377.6480000000001</v>
      </c>
      <c r="AH823" s="32">
        <f t="shared" si="230"/>
        <v>11618.576000000001</v>
      </c>
      <c r="AI823" s="32">
        <f t="shared" si="231"/>
        <v>24205.366666666669</v>
      </c>
      <c r="AJ823" s="32">
        <v>4974.6000000000004</v>
      </c>
      <c r="AK823" s="32">
        <f t="shared" si="232"/>
        <v>4974.6000000000004</v>
      </c>
      <c r="AL823" s="32">
        <v>876.2</v>
      </c>
      <c r="AM823" s="32">
        <f t="shared" si="233"/>
        <v>1452.3220000000001</v>
      </c>
      <c r="AN823" s="32">
        <f t="shared" si="234"/>
        <v>2420.5366666666669</v>
      </c>
      <c r="AO823" s="32">
        <f t="shared" si="235"/>
        <v>7261.6100000000006</v>
      </c>
      <c r="AP823" s="32">
        <f t="shared" si="236"/>
        <v>4356.9660000000003</v>
      </c>
      <c r="AQ823" s="32">
        <v>3580.6</v>
      </c>
      <c r="AR823" s="32"/>
      <c r="AS823" s="74"/>
      <c r="AT823" s="32"/>
      <c r="AU823" s="32"/>
      <c r="AV823" s="32"/>
      <c r="AW823" s="32"/>
      <c r="AX823" s="32"/>
      <c r="AY823" s="76">
        <f t="shared" si="213"/>
        <v>298448.26853333332</v>
      </c>
      <c r="AZ823" s="78"/>
      <c r="BA823" s="7"/>
      <c r="BB823" s="7"/>
    </row>
    <row r="824" spans="1:54" s="59" customFormat="1" x14ac:dyDescent="0.2">
      <c r="A824" s="24">
        <f t="shared" si="227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72">
        <v>37515</v>
      </c>
      <c r="G824" s="24"/>
      <c r="H824" s="71">
        <v>32</v>
      </c>
      <c r="I824" s="24" t="s">
        <v>102</v>
      </c>
      <c r="J824" s="116" t="s">
        <v>139</v>
      </c>
      <c r="K824" s="73" t="s">
        <v>70</v>
      </c>
      <c r="L824" s="117" t="s">
        <v>131</v>
      </c>
      <c r="M824" s="74">
        <v>13690.8</v>
      </c>
      <c r="N824" s="32"/>
      <c r="O824" s="32">
        <f t="shared" si="228"/>
        <v>13690.8</v>
      </c>
      <c r="P824" s="74">
        <v>1418.6</v>
      </c>
      <c r="Q824" s="32"/>
      <c r="R824" s="32"/>
      <c r="S824" s="33">
        <f t="shared" si="214"/>
        <v>2395.89</v>
      </c>
      <c r="T824" s="32">
        <f t="shared" si="215"/>
        <v>410.72399999999999</v>
      </c>
      <c r="U824" s="75">
        <f t="shared" si="216"/>
        <v>1100.7408</v>
      </c>
      <c r="V824" s="32">
        <f t="shared" si="217"/>
        <v>273.81599999999997</v>
      </c>
      <c r="W824" s="74">
        <v>4654.88</v>
      </c>
      <c r="X824" s="74">
        <v>478.3</v>
      </c>
      <c r="Y824" s="74">
        <v>66.760000000000005</v>
      </c>
      <c r="Z824" s="74">
        <v>720.96</v>
      </c>
      <c r="AA824" s="74">
        <v>0</v>
      </c>
      <c r="AB824" s="74">
        <v>0</v>
      </c>
      <c r="AC824" s="74">
        <v>0</v>
      </c>
      <c r="AD824" s="74">
        <v>0</v>
      </c>
      <c r="AE824" s="32">
        <v>0</v>
      </c>
      <c r="AF824" s="32">
        <f t="shared" si="229"/>
        <v>232.74360000000001</v>
      </c>
      <c r="AG824" s="32">
        <f t="shared" si="219"/>
        <v>6023.9519999999993</v>
      </c>
      <c r="AH824" s="32">
        <f t="shared" si="230"/>
        <v>15059.184000000001</v>
      </c>
      <c r="AI824" s="32">
        <f t="shared" si="231"/>
        <v>31373.3</v>
      </c>
      <c r="AJ824" s="32">
        <v>4525.57</v>
      </c>
      <c r="AK824" s="32">
        <f t="shared" si="232"/>
        <v>6845.4</v>
      </c>
      <c r="AL824" s="32">
        <v>876.2</v>
      </c>
      <c r="AM824" s="32">
        <f t="shared" si="233"/>
        <v>1882.3980000000001</v>
      </c>
      <c r="AN824" s="32">
        <f t="shared" si="234"/>
        <v>3137.33</v>
      </c>
      <c r="AO824" s="32">
        <f t="shared" si="235"/>
        <v>9411.99</v>
      </c>
      <c r="AP824" s="32">
        <f t="shared" si="236"/>
        <v>5647.1940000000004</v>
      </c>
      <c r="AQ824" s="32">
        <v>3580.6</v>
      </c>
      <c r="AR824" s="32"/>
      <c r="AS824" s="74"/>
      <c r="AT824" s="32"/>
      <c r="AU824" s="32"/>
      <c r="AV824" s="32"/>
      <c r="AW824" s="32"/>
      <c r="AX824" s="32"/>
      <c r="AY824" s="76">
        <f t="shared" si="213"/>
        <v>393693.69079999998</v>
      </c>
      <c r="AZ824" s="78"/>
      <c r="BA824" s="7"/>
      <c r="BB824" s="7"/>
    </row>
    <row r="825" spans="1:54" s="59" customFormat="1" x14ac:dyDescent="0.2">
      <c r="A825" s="24">
        <f t="shared" si="227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72">
        <v>40770</v>
      </c>
      <c r="G825" s="24"/>
      <c r="H825" s="71">
        <v>36</v>
      </c>
      <c r="I825" s="24" t="s">
        <v>102</v>
      </c>
      <c r="J825" s="116" t="s">
        <v>103</v>
      </c>
      <c r="K825" s="73" t="s">
        <v>70</v>
      </c>
      <c r="L825" s="117" t="s">
        <v>131</v>
      </c>
      <c r="M825" s="74">
        <v>13192.2</v>
      </c>
      <c r="N825" s="32"/>
      <c r="O825" s="32">
        <f t="shared" si="228"/>
        <v>13192.2</v>
      </c>
      <c r="P825" s="74">
        <v>982.8</v>
      </c>
      <c r="Q825" s="32"/>
      <c r="R825" s="32"/>
      <c r="S825" s="33">
        <f t="shared" si="214"/>
        <v>2308.6349999999998</v>
      </c>
      <c r="T825" s="32">
        <f t="shared" si="215"/>
        <v>395.76600000000002</v>
      </c>
      <c r="U825" s="75">
        <f t="shared" si="216"/>
        <v>918.17759999999998</v>
      </c>
      <c r="V825" s="32">
        <f t="shared" si="217"/>
        <v>263.84399999999999</v>
      </c>
      <c r="W825" s="74">
        <v>2110.7600000000002</v>
      </c>
      <c r="X825" s="74">
        <v>475.2</v>
      </c>
      <c r="Y825" s="74">
        <v>68.400000000000006</v>
      </c>
      <c r="Z825" s="74">
        <v>811.08</v>
      </c>
      <c r="AA825" s="74">
        <v>0</v>
      </c>
      <c r="AB825" s="74">
        <v>0</v>
      </c>
      <c r="AC825" s="74">
        <v>0</v>
      </c>
      <c r="AD825" s="74">
        <v>0</v>
      </c>
      <c r="AE825" s="32">
        <v>0</v>
      </c>
      <c r="AF825" s="32">
        <f t="shared" si="229"/>
        <v>224.26740000000004</v>
      </c>
      <c r="AG825" s="32">
        <f t="shared" si="219"/>
        <v>5804.5680000000002</v>
      </c>
      <c r="AH825" s="32">
        <f t="shared" si="230"/>
        <v>12622.528</v>
      </c>
      <c r="AI825" s="32">
        <f t="shared" si="231"/>
        <v>26296.933333333334</v>
      </c>
      <c r="AJ825" s="32">
        <v>6596.1</v>
      </c>
      <c r="AK825" s="32">
        <f t="shared" si="232"/>
        <v>6596.1</v>
      </c>
      <c r="AL825" s="32">
        <v>876.2</v>
      </c>
      <c r="AM825" s="32">
        <f t="shared" si="233"/>
        <v>1577.816</v>
      </c>
      <c r="AN825" s="32">
        <f t="shared" si="234"/>
        <v>2629.6933333333336</v>
      </c>
      <c r="AO825" s="32">
        <f t="shared" si="235"/>
        <v>7889.08</v>
      </c>
      <c r="AP825" s="32">
        <f t="shared" si="236"/>
        <v>4733.4480000000003</v>
      </c>
      <c r="AQ825" s="32">
        <v>3580.6</v>
      </c>
      <c r="AR825" s="32"/>
      <c r="AS825" s="74"/>
      <c r="AT825" s="32"/>
      <c r="AU825" s="32"/>
      <c r="AV825" s="32"/>
      <c r="AW825" s="32"/>
      <c r="AX825" s="32"/>
      <c r="AY825" s="76">
        <f t="shared" si="213"/>
        <v>340216.62666666671</v>
      </c>
      <c r="AZ825" s="78"/>
      <c r="BA825" s="7"/>
      <c r="BB825" s="7"/>
    </row>
    <row r="826" spans="1:54" s="59" customFormat="1" x14ac:dyDescent="0.2">
      <c r="A826" s="24">
        <f t="shared" si="227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72">
        <v>40770</v>
      </c>
      <c r="G826" s="24"/>
      <c r="H826" s="71">
        <v>34</v>
      </c>
      <c r="I826" s="24" t="s">
        <v>102</v>
      </c>
      <c r="J826" s="116" t="s">
        <v>103</v>
      </c>
      <c r="K826" s="73" t="s">
        <v>70</v>
      </c>
      <c r="L826" s="117" t="s">
        <v>131</v>
      </c>
      <c r="M826" s="74">
        <v>12459.3</v>
      </c>
      <c r="N826" s="32"/>
      <c r="O826" s="32">
        <f t="shared" si="228"/>
        <v>12459.3</v>
      </c>
      <c r="P826" s="74">
        <v>928.2</v>
      </c>
      <c r="Q826" s="32"/>
      <c r="R826" s="32"/>
      <c r="S826" s="33">
        <f t="shared" si="214"/>
        <v>2180.3774999999996</v>
      </c>
      <c r="T826" s="32">
        <f t="shared" si="215"/>
        <v>373.77899999999994</v>
      </c>
      <c r="U826" s="75">
        <f t="shared" si="216"/>
        <v>867.16679999999985</v>
      </c>
      <c r="V826" s="32">
        <f t="shared" si="217"/>
        <v>249.18599999999998</v>
      </c>
      <c r="W826" s="74">
        <v>1993.48</v>
      </c>
      <c r="X826" s="74">
        <v>448.8</v>
      </c>
      <c r="Y826" s="74">
        <v>64.599999999999994</v>
      </c>
      <c r="Z826" s="74">
        <v>766.02</v>
      </c>
      <c r="AA826" s="74">
        <v>0</v>
      </c>
      <c r="AB826" s="74">
        <v>0</v>
      </c>
      <c r="AC826" s="74">
        <v>0</v>
      </c>
      <c r="AD826" s="74">
        <v>0</v>
      </c>
      <c r="AE826" s="32">
        <v>0</v>
      </c>
      <c r="AF826" s="32">
        <f t="shared" si="229"/>
        <v>211.8081</v>
      </c>
      <c r="AG826" s="32">
        <f t="shared" si="219"/>
        <v>5482.0919999999996</v>
      </c>
      <c r="AH826" s="32">
        <f t="shared" si="230"/>
        <v>11921.263999999999</v>
      </c>
      <c r="AI826" s="32">
        <f t="shared" si="231"/>
        <v>24835.966666666664</v>
      </c>
      <c r="AJ826" s="32">
        <v>6229.65</v>
      </c>
      <c r="AK826" s="32">
        <f t="shared" si="232"/>
        <v>6229.65</v>
      </c>
      <c r="AL826" s="32">
        <v>876.2</v>
      </c>
      <c r="AM826" s="32">
        <f t="shared" si="233"/>
        <v>1490.1579999999999</v>
      </c>
      <c r="AN826" s="32">
        <f t="shared" si="234"/>
        <v>2483.5966666666664</v>
      </c>
      <c r="AO826" s="32">
        <f t="shared" si="235"/>
        <v>7450.7899999999991</v>
      </c>
      <c r="AP826" s="32">
        <f t="shared" si="236"/>
        <v>4470.4739999999993</v>
      </c>
      <c r="AQ826" s="32">
        <v>3580.6</v>
      </c>
      <c r="AR826" s="32"/>
      <c r="AS826" s="74"/>
      <c r="AT826" s="32"/>
      <c r="AU826" s="32"/>
      <c r="AV826" s="32"/>
      <c r="AW826" s="32"/>
      <c r="AX826" s="32"/>
      <c r="AY826" s="76">
        <f t="shared" si="213"/>
        <v>321563.05013333331</v>
      </c>
      <c r="AZ826" s="78"/>
      <c r="BA826" s="7"/>
      <c r="BB826" s="7"/>
    </row>
    <row r="827" spans="1:54" s="59" customFormat="1" x14ac:dyDescent="0.2">
      <c r="A827" s="24">
        <f t="shared" si="227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72">
        <v>40770</v>
      </c>
      <c r="G827" s="24"/>
      <c r="H827" s="71">
        <v>26</v>
      </c>
      <c r="I827" s="24" t="s">
        <v>102</v>
      </c>
      <c r="J827" s="116" t="s">
        <v>103</v>
      </c>
      <c r="K827" s="73" t="s">
        <v>70</v>
      </c>
      <c r="L827" s="117" t="s">
        <v>131</v>
      </c>
      <c r="M827" s="74">
        <v>9527.7000000000007</v>
      </c>
      <c r="N827" s="32"/>
      <c r="O827" s="32">
        <f t="shared" si="228"/>
        <v>9527.7000000000007</v>
      </c>
      <c r="P827" s="74">
        <v>709.8</v>
      </c>
      <c r="Q827" s="32"/>
      <c r="R827" s="32"/>
      <c r="S827" s="33">
        <f t="shared" si="214"/>
        <v>1667.3475000000001</v>
      </c>
      <c r="T827" s="32">
        <f t="shared" si="215"/>
        <v>285.83100000000002</v>
      </c>
      <c r="U827" s="75">
        <f t="shared" si="216"/>
        <v>663.12840000000006</v>
      </c>
      <c r="V827" s="32">
        <f t="shared" si="217"/>
        <v>190.55400000000003</v>
      </c>
      <c r="W827" s="74">
        <v>1524.44</v>
      </c>
      <c r="X827" s="74">
        <v>343.2</v>
      </c>
      <c r="Y827" s="74">
        <v>49.4</v>
      </c>
      <c r="Z827" s="74">
        <v>585.78</v>
      </c>
      <c r="AA827" s="74">
        <v>0</v>
      </c>
      <c r="AB827" s="74">
        <v>0</v>
      </c>
      <c r="AC827" s="74">
        <v>0</v>
      </c>
      <c r="AD827" s="74">
        <v>0</v>
      </c>
      <c r="AE827" s="32">
        <v>0</v>
      </c>
      <c r="AF827" s="32">
        <f t="shared" si="229"/>
        <v>161.97090000000003</v>
      </c>
      <c r="AG827" s="32">
        <f t="shared" si="219"/>
        <v>4192.188000000001</v>
      </c>
      <c r="AH827" s="32">
        <f t="shared" si="230"/>
        <v>9116.2720000000008</v>
      </c>
      <c r="AI827" s="32">
        <f t="shared" si="231"/>
        <v>18992.233333333337</v>
      </c>
      <c r="AJ827" s="32">
        <v>4763.8500000000004</v>
      </c>
      <c r="AK827" s="32">
        <f t="shared" si="232"/>
        <v>4763.8500000000004</v>
      </c>
      <c r="AL827" s="32">
        <v>876.2</v>
      </c>
      <c r="AM827" s="32">
        <f t="shared" si="233"/>
        <v>1139.5340000000001</v>
      </c>
      <c r="AN827" s="32">
        <f t="shared" si="234"/>
        <v>1899.2233333333338</v>
      </c>
      <c r="AO827" s="32">
        <f t="shared" si="235"/>
        <v>5697.670000000001</v>
      </c>
      <c r="AP827" s="32">
        <f t="shared" si="236"/>
        <v>3418.6020000000008</v>
      </c>
      <c r="AQ827" s="32">
        <v>3580.6</v>
      </c>
      <c r="AR827" s="32"/>
      <c r="AS827" s="74"/>
      <c r="AT827" s="32"/>
      <c r="AU827" s="32"/>
      <c r="AV827" s="32"/>
      <c r="AW827" s="32"/>
      <c r="AX827" s="32"/>
      <c r="AY827" s="76">
        <f t="shared" si="213"/>
        <v>246950.04426666669</v>
      </c>
      <c r="AZ827" s="78"/>
      <c r="BA827" s="7"/>
      <c r="BB827" s="7"/>
    </row>
    <row r="828" spans="1:54" s="59" customFormat="1" x14ac:dyDescent="0.2">
      <c r="A828" s="24">
        <f t="shared" si="227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72">
        <v>41680</v>
      </c>
      <c r="G828" s="24"/>
      <c r="H828" s="71">
        <v>17</v>
      </c>
      <c r="I828" s="24" t="s">
        <v>102</v>
      </c>
      <c r="J828" s="116" t="s">
        <v>103</v>
      </c>
      <c r="K828" s="73" t="s">
        <v>70</v>
      </c>
      <c r="L828" s="117" t="s">
        <v>131</v>
      </c>
      <c r="M828" s="74">
        <v>6229.8</v>
      </c>
      <c r="N828" s="32"/>
      <c r="O828" s="32">
        <f t="shared" si="228"/>
        <v>6229.8</v>
      </c>
      <c r="P828" s="74">
        <v>464.1</v>
      </c>
      <c r="Q828" s="32"/>
      <c r="R828" s="32"/>
      <c r="S828" s="33">
        <f t="shared" si="214"/>
        <v>1090.2149999999999</v>
      </c>
      <c r="T828" s="32">
        <f t="shared" si="215"/>
        <v>186.89400000000001</v>
      </c>
      <c r="U828" s="75">
        <f t="shared" si="216"/>
        <v>411.16680000000002</v>
      </c>
      <c r="V828" s="32">
        <f t="shared" si="217"/>
        <v>124.596</v>
      </c>
      <c r="W828" s="74">
        <v>622.98</v>
      </c>
      <c r="X828" s="74">
        <v>224.4</v>
      </c>
      <c r="Y828" s="74">
        <v>32.299999999999997</v>
      </c>
      <c r="Z828" s="74">
        <v>383</v>
      </c>
      <c r="AA828" s="74">
        <v>0</v>
      </c>
      <c r="AB828" s="74">
        <v>0</v>
      </c>
      <c r="AC828" s="74">
        <v>0</v>
      </c>
      <c r="AD828" s="74">
        <v>0</v>
      </c>
      <c r="AE828" s="32">
        <v>0</v>
      </c>
      <c r="AF828" s="32">
        <f t="shared" si="229"/>
        <v>105.90660000000001</v>
      </c>
      <c r="AG828" s="32">
        <f t="shared" si="219"/>
        <v>2741.1120000000001</v>
      </c>
      <c r="AH828" s="32">
        <f t="shared" si="230"/>
        <v>5661.7440000000006</v>
      </c>
      <c r="AI828" s="32">
        <f t="shared" si="231"/>
        <v>11795.300000000001</v>
      </c>
      <c r="AJ828" s="32">
        <v>3114.9</v>
      </c>
      <c r="AK828" s="32">
        <f t="shared" si="232"/>
        <v>3114.9</v>
      </c>
      <c r="AL828" s="32">
        <v>876.2</v>
      </c>
      <c r="AM828" s="32">
        <f t="shared" si="233"/>
        <v>707.71800000000007</v>
      </c>
      <c r="AN828" s="32">
        <f t="shared" si="234"/>
        <v>1179.53</v>
      </c>
      <c r="AO828" s="32">
        <f t="shared" si="235"/>
        <v>3538.59</v>
      </c>
      <c r="AP828" s="32">
        <f t="shared" si="236"/>
        <v>2123.154</v>
      </c>
      <c r="AQ828" s="32">
        <v>2614.85</v>
      </c>
      <c r="AR828" s="32"/>
      <c r="AS828" s="74"/>
      <c r="AT828" s="32"/>
      <c r="AU828" s="32"/>
      <c r="AV828" s="32"/>
      <c r="AW828" s="32"/>
      <c r="AX828" s="32"/>
      <c r="AY828" s="76">
        <f t="shared" si="213"/>
        <v>155972.29879999999</v>
      </c>
      <c r="AZ828" s="78"/>
      <c r="BA828" s="7"/>
      <c r="BB828" s="7"/>
    </row>
    <row r="829" spans="1:54" s="59" customFormat="1" x14ac:dyDescent="0.2">
      <c r="A829" s="24">
        <f t="shared" si="227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72">
        <v>41869</v>
      </c>
      <c r="G829" s="24"/>
      <c r="H829" s="71">
        <v>24</v>
      </c>
      <c r="I829" s="24" t="s">
        <v>102</v>
      </c>
      <c r="J829" s="116" t="s">
        <v>103</v>
      </c>
      <c r="K829" s="73" t="s">
        <v>70</v>
      </c>
      <c r="L829" s="117" t="s">
        <v>131</v>
      </c>
      <c r="M829" s="74">
        <v>8794.7999999999993</v>
      </c>
      <c r="N829" s="32"/>
      <c r="O829" s="32">
        <f t="shared" si="228"/>
        <v>8794.7999999999993</v>
      </c>
      <c r="P829" s="74">
        <v>655.20000000000005</v>
      </c>
      <c r="Q829" s="32"/>
      <c r="R829" s="32"/>
      <c r="S829" s="33">
        <f t="shared" si="214"/>
        <v>1539.0899999999997</v>
      </c>
      <c r="T829" s="32">
        <f t="shared" si="215"/>
        <v>263.84399999999999</v>
      </c>
      <c r="U829" s="75">
        <f t="shared" si="216"/>
        <v>580.45679999999993</v>
      </c>
      <c r="V829" s="32">
        <f t="shared" si="217"/>
        <v>175.89599999999999</v>
      </c>
      <c r="W829" s="74">
        <v>879.48</v>
      </c>
      <c r="X829" s="74">
        <v>316.8</v>
      </c>
      <c r="Y829" s="74">
        <v>45.6</v>
      </c>
      <c r="Z829" s="74">
        <v>540.72</v>
      </c>
      <c r="AA829" s="74">
        <v>0</v>
      </c>
      <c r="AB829" s="74">
        <v>0</v>
      </c>
      <c r="AC829" s="74">
        <v>0</v>
      </c>
      <c r="AD829" s="74">
        <v>0</v>
      </c>
      <c r="AE829" s="32">
        <v>0</v>
      </c>
      <c r="AF829" s="32">
        <f t="shared" si="229"/>
        <v>149.51159999999999</v>
      </c>
      <c r="AG829" s="32">
        <f t="shared" si="219"/>
        <v>3869.7119999999995</v>
      </c>
      <c r="AH829" s="32">
        <f t="shared" si="230"/>
        <v>7992.8639999999987</v>
      </c>
      <c r="AI829" s="32">
        <f t="shared" si="231"/>
        <v>16651.799999999996</v>
      </c>
      <c r="AJ829" s="32">
        <v>4397.3999999999996</v>
      </c>
      <c r="AK829" s="32">
        <f t="shared" si="232"/>
        <v>4397.3999999999996</v>
      </c>
      <c r="AL829" s="32">
        <v>876.2</v>
      </c>
      <c r="AM829" s="32">
        <f t="shared" si="233"/>
        <v>999.10799999999983</v>
      </c>
      <c r="AN829" s="32">
        <f t="shared" si="234"/>
        <v>1665.1799999999998</v>
      </c>
      <c r="AO829" s="32">
        <f t="shared" si="235"/>
        <v>4995.5399999999991</v>
      </c>
      <c r="AP829" s="32">
        <f t="shared" si="236"/>
        <v>2997.3239999999996</v>
      </c>
      <c r="AQ829" s="32">
        <v>3580.6</v>
      </c>
      <c r="AR829" s="32"/>
      <c r="AS829" s="74"/>
      <c r="AT829" s="32"/>
      <c r="AU829" s="32"/>
      <c r="AV829" s="32"/>
      <c r="AW829" s="32"/>
      <c r="AX829" s="32"/>
      <c r="AY829" s="76">
        <f t="shared" si="213"/>
        <v>219719.90879999998</v>
      </c>
      <c r="AZ829" s="78"/>
      <c r="BA829" s="7"/>
      <c r="BB829" s="7"/>
    </row>
    <row r="830" spans="1:54" s="59" customFormat="1" x14ac:dyDescent="0.2">
      <c r="A830" s="24">
        <f t="shared" si="227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72">
        <v>41876</v>
      </c>
      <c r="G830" s="24"/>
      <c r="H830" s="71">
        <v>26</v>
      </c>
      <c r="I830" s="24" t="s">
        <v>102</v>
      </c>
      <c r="J830" s="116" t="s">
        <v>103</v>
      </c>
      <c r="K830" s="73" t="s">
        <v>70</v>
      </c>
      <c r="L830" s="117" t="s">
        <v>131</v>
      </c>
      <c r="M830" s="74">
        <v>9527.7000000000007</v>
      </c>
      <c r="N830" s="32"/>
      <c r="O830" s="32">
        <f t="shared" si="228"/>
        <v>9527.7000000000007</v>
      </c>
      <c r="P830" s="74">
        <v>709.8</v>
      </c>
      <c r="Q830" s="32"/>
      <c r="R830" s="32"/>
      <c r="S830" s="33">
        <f t="shared" si="214"/>
        <v>1667.3475000000001</v>
      </c>
      <c r="T830" s="32">
        <f t="shared" si="215"/>
        <v>285.83100000000002</v>
      </c>
      <c r="U830" s="75">
        <f t="shared" si="216"/>
        <v>628.82880000000011</v>
      </c>
      <c r="V830" s="32">
        <f t="shared" si="217"/>
        <v>190.55400000000003</v>
      </c>
      <c r="W830" s="74">
        <v>952.78</v>
      </c>
      <c r="X830" s="74">
        <v>343.2</v>
      </c>
      <c r="Y830" s="74">
        <v>49.4</v>
      </c>
      <c r="Z830" s="74">
        <v>585.78</v>
      </c>
      <c r="AA830" s="74">
        <v>0</v>
      </c>
      <c r="AB830" s="74">
        <v>0</v>
      </c>
      <c r="AC830" s="74">
        <v>0</v>
      </c>
      <c r="AD830" s="74">
        <v>0</v>
      </c>
      <c r="AE830" s="32">
        <v>0</v>
      </c>
      <c r="AF830" s="32">
        <f t="shared" si="229"/>
        <v>161.97090000000003</v>
      </c>
      <c r="AG830" s="32">
        <f t="shared" si="219"/>
        <v>4192.188000000001</v>
      </c>
      <c r="AH830" s="32">
        <f t="shared" si="230"/>
        <v>8658.9440000000013</v>
      </c>
      <c r="AI830" s="32">
        <f t="shared" si="231"/>
        <v>18039.466666666671</v>
      </c>
      <c r="AJ830" s="32">
        <v>4763.8500000000004</v>
      </c>
      <c r="AK830" s="32">
        <f t="shared" si="232"/>
        <v>4763.8500000000004</v>
      </c>
      <c r="AL830" s="32">
        <v>876.2</v>
      </c>
      <c r="AM830" s="32">
        <f t="shared" si="233"/>
        <v>1082.3680000000002</v>
      </c>
      <c r="AN830" s="32">
        <f t="shared" si="234"/>
        <v>1803.9466666666669</v>
      </c>
      <c r="AO830" s="32">
        <f t="shared" si="235"/>
        <v>5411.8400000000011</v>
      </c>
      <c r="AP830" s="32">
        <f t="shared" si="236"/>
        <v>3247.1040000000003</v>
      </c>
      <c r="AQ830" s="32">
        <v>3580.6</v>
      </c>
      <c r="AR830" s="32"/>
      <c r="AS830" s="74"/>
      <c r="AT830" s="32"/>
      <c r="AU830" s="32"/>
      <c r="AV830" s="32"/>
      <c r="AW830" s="32"/>
      <c r="AX830" s="32"/>
      <c r="AY830" s="76">
        <f t="shared" si="213"/>
        <v>237658.66373333335</v>
      </c>
      <c r="AZ830" s="78"/>
      <c r="BA830" s="7"/>
      <c r="BB830" s="7"/>
    </row>
    <row r="831" spans="1:54" s="59" customFormat="1" x14ac:dyDescent="0.2">
      <c r="A831" s="24">
        <f t="shared" si="227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72">
        <v>43696</v>
      </c>
      <c r="G831" s="24"/>
      <c r="H831" s="71">
        <v>6</v>
      </c>
      <c r="I831" s="24" t="s">
        <v>102</v>
      </c>
      <c r="J831" s="116" t="s">
        <v>103</v>
      </c>
      <c r="K831" s="73" t="s">
        <v>70</v>
      </c>
      <c r="L831" s="117" t="s">
        <v>131</v>
      </c>
      <c r="M831" s="74">
        <v>2198.6999999999998</v>
      </c>
      <c r="N831" s="32"/>
      <c r="O831" s="32">
        <f t="shared" si="228"/>
        <v>2198.6999999999998</v>
      </c>
      <c r="P831" s="74">
        <v>163.80000000000001</v>
      </c>
      <c r="Q831" s="32"/>
      <c r="R831" s="32"/>
      <c r="S831" s="33">
        <f t="shared" si="214"/>
        <v>384.77249999999992</v>
      </c>
      <c r="T831" s="32">
        <f t="shared" si="215"/>
        <v>65.960999999999999</v>
      </c>
      <c r="U831" s="75">
        <f t="shared" si="216"/>
        <v>131.922</v>
      </c>
      <c r="V831" s="32">
        <f t="shared" si="217"/>
        <v>43.973999999999997</v>
      </c>
      <c r="W831" s="74">
        <v>0</v>
      </c>
      <c r="X831" s="74">
        <v>79.2</v>
      </c>
      <c r="Y831" s="74">
        <v>11.4</v>
      </c>
      <c r="Z831" s="74">
        <v>135.18</v>
      </c>
      <c r="AA831" s="74">
        <v>0</v>
      </c>
      <c r="AB831" s="74">
        <v>0</v>
      </c>
      <c r="AC831" s="74">
        <v>0</v>
      </c>
      <c r="AD831" s="74">
        <v>0</v>
      </c>
      <c r="AE831" s="32">
        <v>0</v>
      </c>
      <c r="AF831" s="32">
        <f t="shared" si="229"/>
        <v>37.377899999999997</v>
      </c>
      <c r="AG831" s="32">
        <f t="shared" si="219"/>
        <v>967.42799999999988</v>
      </c>
      <c r="AH831" s="32">
        <f t="shared" si="230"/>
        <v>1822.3199999999997</v>
      </c>
      <c r="AI831" s="32">
        <f t="shared" si="231"/>
        <v>3796.4999999999995</v>
      </c>
      <c r="AJ831" s="32">
        <v>122.15</v>
      </c>
      <c r="AK831" s="32">
        <f t="shared" si="232"/>
        <v>1099.3499999999999</v>
      </c>
      <c r="AL831" s="32">
        <v>876.2</v>
      </c>
      <c r="AM831" s="32">
        <f t="shared" si="233"/>
        <v>227.78999999999996</v>
      </c>
      <c r="AN831" s="32">
        <f t="shared" si="234"/>
        <v>379.65</v>
      </c>
      <c r="AO831" s="32">
        <f t="shared" si="235"/>
        <v>1138.9499999999998</v>
      </c>
      <c r="AP831" s="32">
        <f t="shared" si="236"/>
        <v>683.36999999999989</v>
      </c>
      <c r="AQ831" s="32">
        <v>2614.85</v>
      </c>
      <c r="AR831" s="32"/>
      <c r="AS831" s="74"/>
      <c r="AT831" s="32"/>
      <c r="AU831" s="32"/>
      <c r="AV831" s="32"/>
      <c r="AW831" s="32"/>
      <c r="AX831" s="32"/>
      <c r="AY831" s="76">
        <f t="shared" si="213"/>
        <v>52756.006799999996</v>
      </c>
      <c r="AZ831" s="78"/>
      <c r="BA831" s="7"/>
      <c r="BB831" s="7"/>
    </row>
    <row r="832" spans="1:54" s="59" customFormat="1" x14ac:dyDescent="0.2">
      <c r="A832" s="24">
        <f t="shared" si="227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72">
        <v>41869</v>
      </c>
      <c r="G832" s="24"/>
      <c r="H832" s="71">
        <v>19</v>
      </c>
      <c r="I832" s="24" t="s">
        <v>102</v>
      </c>
      <c r="J832" s="116" t="s">
        <v>103</v>
      </c>
      <c r="K832" s="73" t="s">
        <v>70</v>
      </c>
      <c r="L832" s="117" t="s">
        <v>131</v>
      </c>
      <c r="M832" s="74">
        <v>6962.7</v>
      </c>
      <c r="N832" s="32"/>
      <c r="O832" s="32">
        <f t="shared" si="228"/>
        <v>6962.7</v>
      </c>
      <c r="P832" s="74">
        <v>518.70000000000005</v>
      </c>
      <c r="Q832" s="32"/>
      <c r="R832" s="32"/>
      <c r="S832" s="33">
        <f t="shared" si="214"/>
        <v>1218.4724999999999</v>
      </c>
      <c r="T832" s="32">
        <f t="shared" si="215"/>
        <v>208.881</v>
      </c>
      <c r="U832" s="75">
        <f t="shared" si="216"/>
        <v>459.53879999999998</v>
      </c>
      <c r="V832" s="32">
        <f t="shared" si="217"/>
        <v>139.25399999999999</v>
      </c>
      <c r="W832" s="74">
        <v>696.28</v>
      </c>
      <c r="X832" s="74">
        <v>250.8</v>
      </c>
      <c r="Y832" s="74">
        <v>36.1</v>
      </c>
      <c r="Z832" s="74">
        <v>428.08</v>
      </c>
      <c r="AA832" s="74">
        <v>0</v>
      </c>
      <c r="AB832" s="74">
        <v>0</v>
      </c>
      <c r="AC832" s="74">
        <v>0</v>
      </c>
      <c r="AD832" s="74">
        <v>0</v>
      </c>
      <c r="AE832" s="32">
        <v>0</v>
      </c>
      <c r="AF832" s="32">
        <f t="shared" si="229"/>
        <v>118.36590000000001</v>
      </c>
      <c r="AG832" s="32">
        <f t="shared" si="219"/>
        <v>3063.5879999999997</v>
      </c>
      <c r="AH832" s="32">
        <f t="shared" si="230"/>
        <v>6327.8240000000005</v>
      </c>
      <c r="AI832" s="32">
        <f t="shared" si="231"/>
        <v>13182.966666666667</v>
      </c>
      <c r="AJ832" s="32">
        <v>3481.35</v>
      </c>
      <c r="AK832" s="32">
        <f t="shared" si="232"/>
        <v>3481.35</v>
      </c>
      <c r="AL832" s="32">
        <v>876.2</v>
      </c>
      <c r="AM832" s="32">
        <f t="shared" si="233"/>
        <v>790.97800000000007</v>
      </c>
      <c r="AN832" s="32">
        <f t="shared" si="234"/>
        <v>1318.2966666666666</v>
      </c>
      <c r="AO832" s="32">
        <f t="shared" si="235"/>
        <v>3954.89</v>
      </c>
      <c r="AP832" s="32">
        <f t="shared" si="236"/>
        <v>2372.9340000000002</v>
      </c>
      <c r="AQ832" s="32">
        <v>2614.85</v>
      </c>
      <c r="AR832" s="32"/>
      <c r="AS832" s="74"/>
      <c r="AT832" s="32"/>
      <c r="AU832" s="32"/>
      <c r="AV832" s="32"/>
      <c r="AW832" s="32"/>
      <c r="AX832" s="32"/>
      <c r="AY832" s="76">
        <f t="shared" si="213"/>
        <v>173911.29373333335</v>
      </c>
      <c r="AZ832" s="78"/>
      <c r="BA832" s="7"/>
      <c r="BB832" s="7"/>
    </row>
    <row r="833" spans="1:54" s="59" customFormat="1" x14ac:dyDescent="0.2">
      <c r="A833" s="24">
        <f t="shared" si="227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72">
        <v>41869</v>
      </c>
      <c r="G833" s="24"/>
      <c r="H833" s="71">
        <v>32</v>
      </c>
      <c r="I833" s="24" t="s">
        <v>102</v>
      </c>
      <c r="J833" s="116" t="s">
        <v>103</v>
      </c>
      <c r="K833" s="73" t="s">
        <v>70</v>
      </c>
      <c r="L833" s="117" t="s">
        <v>131</v>
      </c>
      <c r="M833" s="74">
        <v>11726.4</v>
      </c>
      <c r="N833" s="32"/>
      <c r="O833" s="32">
        <f t="shared" si="228"/>
        <v>11726.4</v>
      </c>
      <c r="P833" s="74">
        <v>873.6</v>
      </c>
      <c r="Q833" s="32"/>
      <c r="R833" s="32"/>
      <c r="S833" s="33">
        <f t="shared" si="214"/>
        <v>2052.12</v>
      </c>
      <c r="T833" s="32">
        <f t="shared" si="215"/>
        <v>351.79199999999997</v>
      </c>
      <c r="U833" s="75">
        <f t="shared" si="216"/>
        <v>773.94239999999991</v>
      </c>
      <c r="V833" s="32">
        <f t="shared" si="217"/>
        <v>234.52799999999999</v>
      </c>
      <c r="W833" s="74">
        <v>1172.6400000000001</v>
      </c>
      <c r="X833" s="74">
        <v>422.4</v>
      </c>
      <c r="Y833" s="74">
        <v>60.8</v>
      </c>
      <c r="Z833" s="74">
        <v>720.96</v>
      </c>
      <c r="AA833" s="74">
        <v>0</v>
      </c>
      <c r="AB833" s="74">
        <v>0</v>
      </c>
      <c r="AC833" s="74">
        <v>0</v>
      </c>
      <c r="AD833" s="74">
        <v>944</v>
      </c>
      <c r="AE833" s="32">
        <v>0</v>
      </c>
      <c r="AF833" s="32">
        <f t="shared" si="229"/>
        <v>199.34880000000001</v>
      </c>
      <c r="AG833" s="32">
        <f t="shared" si="219"/>
        <v>5159.616</v>
      </c>
      <c r="AH833" s="32">
        <f t="shared" si="230"/>
        <v>10657.151999999998</v>
      </c>
      <c r="AI833" s="32">
        <f t="shared" si="231"/>
        <v>22202.399999999998</v>
      </c>
      <c r="AJ833" s="32">
        <v>5863.2</v>
      </c>
      <c r="AK833" s="32">
        <f t="shared" si="232"/>
        <v>5863.2</v>
      </c>
      <c r="AL833" s="32">
        <v>876.2</v>
      </c>
      <c r="AM833" s="32">
        <f t="shared" si="233"/>
        <v>1332.1439999999998</v>
      </c>
      <c r="AN833" s="32">
        <f t="shared" si="234"/>
        <v>2220.2399999999998</v>
      </c>
      <c r="AO833" s="32">
        <f t="shared" si="235"/>
        <v>6660.7199999999993</v>
      </c>
      <c r="AP833" s="32">
        <f t="shared" si="236"/>
        <v>3996.4319999999993</v>
      </c>
      <c r="AQ833" s="32">
        <v>3580.6</v>
      </c>
      <c r="AR833" s="32"/>
      <c r="AS833" s="74"/>
      <c r="AT833" s="32"/>
      <c r="AU833" s="32"/>
      <c r="AV833" s="32"/>
      <c r="AW833" s="32"/>
      <c r="AX833" s="32"/>
      <c r="AY833" s="76">
        <f t="shared" si="213"/>
        <v>302802.27839999995</v>
      </c>
      <c r="AZ833" s="78"/>
      <c r="BA833" s="7"/>
      <c r="BB833" s="7"/>
    </row>
    <row r="834" spans="1:54" s="59" customFormat="1" x14ac:dyDescent="0.2">
      <c r="A834" s="24">
        <f t="shared" si="227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72">
        <v>42044</v>
      </c>
      <c r="G834" s="24"/>
      <c r="H834" s="71">
        <v>21</v>
      </c>
      <c r="I834" s="24" t="s">
        <v>102</v>
      </c>
      <c r="J834" s="116" t="s">
        <v>103</v>
      </c>
      <c r="K834" s="73" t="s">
        <v>70</v>
      </c>
      <c r="L834" s="117" t="s">
        <v>131</v>
      </c>
      <c r="M834" s="74">
        <v>7695.6</v>
      </c>
      <c r="N834" s="32"/>
      <c r="O834" s="32">
        <f t="shared" si="228"/>
        <v>7695.6</v>
      </c>
      <c r="P834" s="74">
        <v>573.29999999999995</v>
      </c>
      <c r="Q834" s="32"/>
      <c r="R834" s="32"/>
      <c r="S834" s="33">
        <f t="shared" si="214"/>
        <v>1346.73</v>
      </c>
      <c r="T834" s="32">
        <f t="shared" si="215"/>
        <v>230.86799999999999</v>
      </c>
      <c r="U834" s="75">
        <f t="shared" si="216"/>
        <v>461.73599999999999</v>
      </c>
      <c r="V834" s="32">
        <f t="shared" si="217"/>
        <v>153.91200000000001</v>
      </c>
      <c r="W834" s="74">
        <v>0</v>
      </c>
      <c r="X834" s="74">
        <v>277.2</v>
      </c>
      <c r="Y834" s="74">
        <v>39.9</v>
      </c>
      <c r="Z834" s="74">
        <v>473.12</v>
      </c>
      <c r="AA834" s="74">
        <v>0</v>
      </c>
      <c r="AB834" s="74">
        <v>0</v>
      </c>
      <c r="AC834" s="74">
        <v>0</v>
      </c>
      <c r="AD834" s="74">
        <v>619.5</v>
      </c>
      <c r="AE834" s="32">
        <v>0</v>
      </c>
      <c r="AF834" s="32">
        <f t="shared" si="229"/>
        <v>130.82520000000002</v>
      </c>
      <c r="AG834" s="32">
        <f t="shared" si="219"/>
        <v>3386.0640000000003</v>
      </c>
      <c r="AH834" s="32">
        <f t="shared" si="230"/>
        <v>6378.24</v>
      </c>
      <c r="AI834" s="32">
        <f t="shared" si="231"/>
        <v>13288</v>
      </c>
      <c r="AJ834" s="32">
        <v>3847.8</v>
      </c>
      <c r="AK834" s="32">
        <f t="shared" si="232"/>
        <v>3847.8000000000006</v>
      </c>
      <c r="AL834" s="32">
        <v>876.2</v>
      </c>
      <c r="AM834" s="32">
        <f t="shared" si="233"/>
        <v>797.28</v>
      </c>
      <c r="AN834" s="32">
        <f t="shared" si="234"/>
        <v>1328.8</v>
      </c>
      <c r="AO834" s="32">
        <f t="shared" si="235"/>
        <v>3986.3999999999996</v>
      </c>
      <c r="AP834" s="32">
        <f t="shared" si="236"/>
        <v>2391.84</v>
      </c>
      <c r="AQ834" s="32">
        <v>3580.6</v>
      </c>
      <c r="AR834" s="32"/>
      <c r="AS834" s="74"/>
      <c r="AT834" s="32"/>
      <c r="AU834" s="32"/>
      <c r="AV834" s="32"/>
      <c r="AW834" s="32"/>
      <c r="AX834" s="32"/>
      <c r="AY834" s="76">
        <f t="shared" si="213"/>
        <v>187741.31840000002</v>
      </c>
      <c r="AZ834" s="78"/>
      <c r="BA834" s="7"/>
      <c r="BB834" s="7"/>
    </row>
    <row r="835" spans="1:54" s="59" customFormat="1" x14ac:dyDescent="0.2">
      <c r="A835" s="24">
        <f t="shared" si="227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72">
        <v>41886</v>
      </c>
      <c r="G835" s="24"/>
      <c r="H835" s="71">
        <v>10</v>
      </c>
      <c r="I835" s="24" t="s">
        <v>102</v>
      </c>
      <c r="J835" s="116" t="s">
        <v>103</v>
      </c>
      <c r="K835" s="73" t="s">
        <v>70</v>
      </c>
      <c r="L835" s="117" t="s">
        <v>131</v>
      </c>
      <c r="M835" s="74">
        <v>3664.5</v>
      </c>
      <c r="N835" s="32"/>
      <c r="O835" s="32">
        <f t="shared" si="228"/>
        <v>3664.5</v>
      </c>
      <c r="P835" s="74">
        <v>273</v>
      </c>
      <c r="Q835" s="32"/>
      <c r="R835" s="32"/>
      <c r="S835" s="33">
        <f t="shared" si="214"/>
        <v>641.28749999999991</v>
      </c>
      <c r="T835" s="32">
        <f t="shared" si="215"/>
        <v>109.935</v>
      </c>
      <c r="U835" s="75">
        <f t="shared" si="216"/>
        <v>241.85759999999999</v>
      </c>
      <c r="V835" s="32">
        <f t="shared" si="217"/>
        <v>73.290000000000006</v>
      </c>
      <c r="W835" s="74">
        <v>366.46</v>
      </c>
      <c r="X835" s="74">
        <v>132</v>
      </c>
      <c r="Y835" s="74">
        <v>19</v>
      </c>
      <c r="Z835" s="74">
        <v>225.3</v>
      </c>
      <c r="AA835" s="74">
        <v>0</v>
      </c>
      <c r="AB835" s="74">
        <v>0</v>
      </c>
      <c r="AC835" s="74">
        <v>0</v>
      </c>
      <c r="AD835" s="74">
        <v>0</v>
      </c>
      <c r="AE835" s="32">
        <v>0</v>
      </c>
      <c r="AF835" s="32">
        <f t="shared" si="229"/>
        <v>62.296500000000002</v>
      </c>
      <c r="AG835" s="32">
        <f t="shared" si="219"/>
        <v>1612.38</v>
      </c>
      <c r="AH835" s="32">
        <f t="shared" si="230"/>
        <v>3330.3679999999999</v>
      </c>
      <c r="AI835" s="32">
        <f t="shared" si="231"/>
        <v>6938.2666666666664</v>
      </c>
      <c r="AJ835" s="32">
        <v>1832.25</v>
      </c>
      <c r="AK835" s="32">
        <f t="shared" si="232"/>
        <v>1832.25</v>
      </c>
      <c r="AL835" s="32">
        <v>876.2</v>
      </c>
      <c r="AM835" s="32">
        <f t="shared" si="233"/>
        <v>416.29599999999999</v>
      </c>
      <c r="AN835" s="32">
        <f t="shared" si="234"/>
        <v>693.8266666666666</v>
      </c>
      <c r="AO835" s="32">
        <f t="shared" si="235"/>
        <v>2081.48</v>
      </c>
      <c r="AP835" s="32">
        <f t="shared" si="236"/>
        <v>1248.8879999999999</v>
      </c>
      <c r="AQ835" s="32">
        <v>2614.85</v>
      </c>
      <c r="AR835" s="32"/>
      <c r="AS835" s="74"/>
      <c r="AT835" s="32"/>
      <c r="AU835" s="32"/>
      <c r="AV835" s="32"/>
      <c r="AW835" s="32"/>
      <c r="AX835" s="32"/>
      <c r="AY835" s="76">
        <f t="shared" si="213"/>
        <v>93184.174533333338</v>
      </c>
      <c r="AZ835" s="78"/>
      <c r="BA835" s="7"/>
      <c r="BB835" s="7"/>
    </row>
    <row r="836" spans="1:54" s="59" customFormat="1" x14ac:dyDescent="0.2">
      <c r="A836" s="24">
        <f t="shared" si="227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72">
        <v>42402</v>
      </c>
      <c r="G836" s="24"/>
      <c r="H836" s="71">
        <v>12</v>
      </c>
      <c r="I836" s="24" t="s">
        <v>102</v>
      </c>
      <c r="J836" s="116" t="s">
        <v>103</v>
      </c>
      <c r="K836" s="73" t="s">
        <v>70</v>
      </c>
      <c r="L836" s="117" t="s">
        <v>131</v>
      </c>
      <c r="M836" s="74">
        <v>4397.3999999999996</v>
      </c>
      <c r="N836" s="32"/>
      <c r="O836" s="32">
        <f t="shared" si="228"/>
        <v>4397.3999999999996</v>
      </c>
      <c r="P836" s="74">
        <v>327.60000000000002</v>
      </c>
      <c r="Q836" s="32"/>
      <c r="R836" s="32"/>
      <c r="S836" s="33">
        <f t="shared" ref="S836" si="237">(M836*17.5%)</f>
        <v>769.54499999999985</v>
      </c>
      <c r="T836" s="32">
        <f t="shared" ref="T836" si="238">M836*3%</f>
        <v>131.922</v>
      </c>
      <c r="U836" s="75">
        <f t="shared" ref="U836" si="239">(M836+W836)*6%</f>
        <v>263.84399999999999</v>
      </c>
      <c r="V836" s="32">
        <f t="shared" ref="V836" si="240">M836*2%</f>
        <v>87.947999999999993</v>
      </c>
      <c r="W836" s="74">
        <v>0</v>
      </c>
      <c r="X836" s="74">
        <v>158.4</v>
      </c>
      <c r="Y836" s="74">
        <v>22.8</v>
      </c>
      <c r="Z836" s="74">
        <v>270.36</v>
      </c>
      <c r="AA836" s="74">
        <v>0</v>
      </c>
      <c r="AB836" s="74">
        <v>0</v>
      </c>
      <c r="AC836" s="74">
        <v>0</v>
      </c>
      <c r="AD836" s="74">
        <v>354</v>
      </c>
      <c r="AE836" s="32">
        <v>0</v>
      </c>
      <c r="AF836" s="32">
        <f t="shared" si="229"/>
        <v>74.755799999999994</v>
      </c>
      <c r="AG836" s="32">
        <f t="shared" si="219"/>
        <v>1934.8559999999998</v>
      </c>
      <c r="AH836" s="32">
        <f t="shared" si="230"/>
        <v>3644.6399999999994</v>
      </c>
      <c r="AI836" s="32">
        <f t="shared" si="231"/>
        <v>7592.9999999999991</v>
      </c>
      <c r="AJ836" s="32">
        <v>2198.6999999999998</v>
      </c>
      <c r="AK836" s="32">
        <f t="shared" si="232"/>
        <v>2198.6999999999998</v>
      </c>
      <c r="AL836" s="32">
        <v>876.2</v>
      </c>
      <c r="AM836" s="32">
        <f t="shared" si="233"/>
        <v>455.57999999999993</v>
      </c>
      <c r="AN836" s="32">
        <f t="shared" si="234"/>
        <v>759.3</v>
      </c>
      <c r="AO836" s="32">
        <f t="shared" si="235"/>
        <v>2277.8999999999996</v>
      </c>
      <c r="AP836" s="32">
        <f t="shared" si="236"/>
        <v>1366.7399999999998</v>
      </c>
      <c r="AQ836" s="32">
        <v>2614.85</v>
      </c>
      <c r="AR836" s="32"/>
      <c r="AS836" s="74"/>
      <c r="AT836" s="32"/>
      <c r="AU836" s="32"/>
      <c r="AV836" s="32"/>
      <c r="AW836" s="32"/>
      <c r="AX836" s="32"/>
      <c r="AY836" s="76">
        <f t="shared" si="213"/>
        <v>108223.36359999998</v>
      </c>
      <c r="AZ836" s="78"/>
      <c r="BA836" s="7"/>
      <c r="BB836" s="7"/>
    </row>
    <row r="837" spans="1:54" s="59" customFormat="1" x14ac:dyDescent="0.2">
      <c r="A837" s="24">
        <f t="shared" si="227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72">
        <v>43332</v>
      </c>
      <c r="G837" s="24"/>
      <c r="H837" s="71">
        <v>40</v>
      </c>
      <c r="I837" s="24" t="s">
        <v>102</v>
      </c>
      <c r="J837" s="116" t="s">
        <v>103</v>
      </c>
      <c r="K837" s="73" t="s">
        <v>70</v>
      </c>
      <c r="L837" s="117" t="s">
        <v>131</v>
      </c>
      <c r="M837" s="74">
        <v>14658</v>
      </c>
      <c r="N837" s="32"/>
      <c r="O837" s="32">
        <f t="shared" si="228"/>
        <v>14658</v>
      </c>
      <c r="P837" s="74">
        <v>1092</v>
      </c>
      <c r="Q837" s="32"/>
      <c r="R837" s="32"/>
      <c r="S837" s="33">
        <f t="shared" ref="S837" si="241">(M837*17.5%)</f>
        <v>2565.1499999999996</v>
      </c>
      <c r="T837" s="32">
        <f t="shared" ref="T837" si="242">M837*3%</f>
        <v>439.74</v>
      </c>
      <c r="U837" s="75">
        <f t="shared" ref="U837" si="243">(M837+W837)*6%</f>
        <v>879.48</v>
      </c>
      <c r="V837" s="32">
        <f t="shared" ref="V837" si="244">M837*2%</f>
        <v>293.16000000000003</v>
      </c>
      <c r="W837" s="74">
        <v>0</v>
      </c>
      <c r="X837" s="74">
        <v>528</v>
      </c>
      <c r="Y837" s="74">
        <v>76</v>
      </c>
      <c r="Z837" s="74">
        <v>901.2</v>
      </c>
      <c r="AA837" s="74">
        <v>0</v>
      </c>
      <c r="AB837" s="74">
        <v>0</v>
      </c>
      <c r="AC837" s="74">
        <v>0</v>
      </c>
      <c r="AD837" s="74">
        <v>0</v>
      </c>
      <c r="AE837" s="32">
        <v>0</v>
      </c>
      <c r="AF837" s="32">
        <f t="shared" si="229"/>
        <v>249.18600000000001</v>
      </c>
      <c r="AG837" s="32">
        <f t="shared" si="219"/>
        <v>6449.52</v>
      </c>
      <c r="AH837" s="32">
        <f t="shared" si="230"/>
        <v>12148.8</v>
      </c>
      <c r="AI837" s="32">
        <f t="shared" si="231"/>
        <v>25310</v>
      </c>
      <c r="AJ837" s="32">
        <v>7329</v>
      </c>
      <c r="AK837" s="32">
        <f t="shared" si="232"/>
        <v>7329</v>
      </c>
      <c r="AL837" s="32">
        <v>876.2</v>
      </c>
      <c r="AM837" s="32">
        <f t="shared" si="233"/>
        <v>1518.6</v>
      </c>
      <c r="AN837" s="32">
        <f t="shared" si="234"/>
        <v>2531</v>
      </c>
      <c r="AO837" s="32">
        <f t="shared" si="235"/>
        <v>7593</v>
      </c>
      <c r="AP837" s="32">
        <f t="shared" si="236"/>
        <v>4555.8</v>
      </c>
      <c r="AQ837" s="32">
        <v>6139.45</v>
      </c>
      <c r="AR837" s="32"/>
      <c r="AS837" s="74"/>
      <c r="AT837" s="32"/>
      <c r="AU837" s="32"/>
      <c r="AV837" s="32"/>
      <c r="AW837" s="32"/>
      <c r="AX837" s="32"/>
      <c r="AY837" s="76">
        <f t="shared" si="213"/>
        <v>341963.36200000008</v>
      </c>
      <c r="AZ837" s="78"/>
      <c r="BA837" s="7"/>
      <c r="BB837" s="7"/>
    </row>
    <row r="838" spans="1:54" s="59" customFormat="1" x14ac:dyDescent="0.2">
      <c r="A838" s="24">
        <f t="shared" si="227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72">
        <v>42961</v>
      </c>
      <c r="G838" s="24"/>
      <c r="H838" s="71">
        <v>22</v>
      </c>
      <c r="I838" s="24" t="s">
        <v>102</v>
      </c>
      <c r="J838" s="116" t="s">
        <v>103</v>
      </c>
      <c r="K838" s="73" t="s">
        <v>70</v>
      </c>
      <c r="L838" s="117" t="s">
        <v>131</v>
      </c>
      <c r="M838" s="74">
        <v>8061.9</v>
      </c>
      <c r="N838" s="32"/>
      <c r="O838" s="32">
        <f t="shared" si="228"/>
        <v>8061.9</v>
      </c>
      <c r="P838" s="74">
        <v>600.6</v>
      </c>
      <c r="Q838" s="32"/>
      <c r="R838" s="32"/>
      <c r="S838" s="33">
        <f t="shared" ref="S838:S848" si="245">(M838*17.5%)</f>
        <v>1410.8324999999998</v>
      </c>
      <c r="T838" s="32">
        <f t="shared" ref="T838:T848" si="246">M838*3%</f>
        <v>241.85699999999997</v>
      </c>
      <c r="U838" s="75">
        <f t="shared" ref="U838:U848" si="247">(M838+W838)*6%</f>
        <v>483.71399999999994</v>
      </c>
      <c r="V838" s="32">
        <f t="shared" ref="V838:V848" si="248">M838*2%</f>
        <v>161.238</v>
      </c>
      <c r="W838" s="74">
        <v>0</v>
      </c>
      <c r="X838" s="74">
        <v>290.39999999999998</v>
      </c>
      <c r="Y838" s="74">
        <v>41.8</v>
      </c>
      <c r="Z838" s="74">
        <v>495.66</v>
      </c>
      <c r="AA838" s="74">
        <v>0</v>
      </c>
      <c r="AB838" s="74">
        <v>0</v>
      </c>
      <c r="AC838" s="74">
        <v>0</v>
      </c>
      <c r="AD838" s="74">
        <v>0</v>
      </c>
      <c r="AE838" s="32">
        <v>0</v>
      </c>
      <c r="AF838" s="32"/>
      <c r="AG838" s="32">
        <f t="shared" si="219"/>
        <v>3547.2359999999999</v>
      </c>
      <c r="AH838" s="32">
        <f t="shared" ref="AH838:AH848" si="249">(M838+W838+X838)/30*24</f>
        <v>6681.8399999999992</v>
      </c>
      <c r="AI838" s="32">
        <f t="shared" ref="AI838:AI848" si="250">(M838+W838+X838)/30*50</f>
        <v>13920.499999999998</v>
      </c>
      <c r="AJ838" s="32">
        <v>4030.95</v>
      </c>
      <c r="AK838" s="32">
        <f t="shared" ref="AK838:AK848" si="251">(M838/30)*15</f>
        <v>4030.9499999999994</v>
      </c>
      <c r="AL838" s="32">
        <v>876.2</v>
      </c>
      <c r="AM838" s="32">
        <f t="shared" ref="AM838:AM848" si="252">(M838+W838+X838)/30*3</f>
        <v>835.2299999999999</v>
      </c>
      <c r="AN838" s="32">
        <f t="shared" ref="AN838:AN848" si="253">(M838+W838+X838)/30*5</f>
        <v>1392.0499999999997</v>
      </c>
      <c r="AO838" s="32">
        <f t="shared" ref="AO838:AO848" si="254">(M838+W838+X838)/30*15</f>
        <v>4176.1499999999996</v>
      </c>
      <c r="AP838" s="32">
        <f t="shared" ref="AP838:AP848" si="255">(M838+W838+X838)/30*9</f>
        <v>2505.6899999999996</v>
      </c>
      <c r="AQ838" s="32">
        <v>3580.6</v>
      </c>
      <c r="AR838" s="32"/>
      <c r="AS838" s="74"/>
      <c r="AT838" s="32"/>
      <c r="AU838" s="32"/>
      <c r="AV838" s="32"/>
      <c r="AW838" s="32"/>
      <c r="AX838" s="32"/>
      <c r="AY838" s="76">
        <f t="shared" si="213"/>
        <v>187033.41399999999</v>
      </c>
      <c r="AZ838" s="78"/>
      <c r="BA838" s="7"/>
      <c r="BB838" s="7"/>
    </row>
    <row r="839" spans="1:54" s="59" customFormat="1" x14ac:dyDescent="0.2">
      <c r="A839" s="24">
        <f t="shared" si="227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72">
        <v>43501</v>
      </c>
      <c r="G839" s="24"/>
      <c r="H839" s="71">
        <v>14</v>
      </c>
      <c r="I839" s="24" t="s">
        <v>102</v>
      </c>
      <c r="J839" s="116" t="s">
        <v>103</v>
      </c>
      <c r="K839" s="73" t="s">
        <v>70</v>
      </c>
      <c r="L839" s="117" t="s">
        <v>131</v>
      </c>
      <c r="M839" s="74">
        <v>5130.3</v>
      </c>
      <c r="N839" s="32"/>
      <c r="O839" s="32">
        <f t="shared" si="228"/>
        <v>5130.3</v>
      </c>
      <c r="P839" s="74">
        <v>382.2</v>
      </c>
      <c r="Q839" s="32"/>
      <c r="R839" s="32"/>
      <c r="S839" s="33">
        <f t="shared" si="245"/>
        <v>897.80250000000001</v>
      </c>
      <c r="T839" s="32">
        <f t="shared" si="246"/>
        <v>153.90899999999999</v>
      </c>
      <c r="U839" s="75">
        <f t="shared" si="247"/>
        <v>307.81799999999998</v>
      </c>
      <c r="V839" s="32">
        <f t="shared" si="248"/>
        <v>102.60600000000001</v>
      </c>
      <c r="W839" s="74">
        <v>0</v>
      </c>
      <c r="X839" s="74">
        <v>184.8</v>
      </c>
      <c r="Y839" s="74">
        <v>26.6</v>
      </c>
      <c r="Z839" s="74">
        <v>315.42</v>
      </c>
      <c r="AA839" s="74">
        <v>0</v>
      </c>
      <c r="AB839" s="74">
        <v>0</v>
      </c>
      <c r="AC839" s="74">
        <v>0</v>
      </c>
      <c r="AD839" s="74">
        <v>0</v>
      </c>
      <c r="AE839" s="32">
        <v>0</v>
      </c>
      <c r="AF839" s="32"/>
      <c r="AG839" s="32">
        <f t="shared" si="219"/>
        <v>2257.3320000000003</v>
      </c>
      <c r="AH839" s="32">
        <f t="shared" si="249"/>
        <v>4252.08</v>
      </c>
      <c r="AI839" s="32">
        <f t="shared" si="250"/>
        <v>8858.5</v>
      </c>
      <c r="AJ839" s="32">
        <v>1667.35</v>
      </c>
      <c r="AK839" s="32">
        <f t="shared" si="251"/>
        <v>2565.15</v>
      </c>
      <c r="AL839" s="32">
        <v>876.2</v>
      </c>
      <c r="AM839" s="32">
        <f t="shared" si="252"/>
        <v>531.51</v>
      </c>
      <c r="AN839" s="32">
        <f t="shared" si="253"/>
        <v>885.85000000000014</v>
      </c>
      <c r="AO839" s="32">
        <f t="shared" si="254"/>
        <v>2657.55</v>
      </c>
      <c r="AP839" s="32">
        <f t="shared" si="255"/>
        <v>1594.5300000000002</v>
      </c>
      <c r="AQ839" s="32">
        <v>2614.85</v>
      </c>
      <c r="AR839" s="32"/>
      <c r="AS839" s="74"/>
      <c r="AT839" s="32"/>
      <c r="AU839" s="32"/>
      <c r="AV839" s="32"/>
      <c r="AW839" s="32"/>
      <c r="AX839" s="32"/>
      <c r="AY839" s="76">
        <f t="shared" ref="AY839:AY848" si="256">(O839+P839+Q839+R839+S839+T839+U839+V839+W839+X839+Y839+Z839+AA839+AB839+AC839+AD839+AE839+AF839)*12+(AG839+AH839+AI839+AJ839+AK839+AL839+AM839+AN839+AO839+AP839+AQ839+AR839+AS839+AT839+AU839+AV839+AW839+AX839)</f>
        <v>118778.36799999999</v>
      </c>
      <c r="AZ839" s="78"/>
      <c r="BA839" s="7"/>
      <c r="BB839" s="7"/>
    </row>
    <row r="840" spans="1:54" s="59" customFormat="1" x14ac:dyDescent="0.2">
      <c r="A840" s="24">
        <f t="shared" si="227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72">
        <v>43696</v>
      </c>
      <c r="G840" s="24"/>
      <c r="H840" s="71">
        <v>17</v>
      </c>
      <c r="I840" s="24" t="s">
        <v>102</v>
      </c>
      <c r="J840" s="116" t="s">
        <v>103</v>
      </c>
      <c r="K840" s="73" t="s">
        <v>70</v>
      </c>
      <c r="L840" s="117" t="s">
        <v>131</v>
      </c>
      <c r="M840" s="74">
        <v>6229.7999999999993</v>
      </c>
      <c r="N840" s="32"/>
      <c r="O840" s="32">
        <f t="shared" si="228"/>
        <v>6229.7999999999993</v>
      </c>
      <c r="P840" s="74">
        <v>464.1</v>
      </c>
      <c r="Q840" s="32"/>
      <c r="R840" s="32"/>
      <c r="S840" s="33">
        <f t="shared" si="245"/>
        <v>1090.2149999999997</v>
      </c>
      <c r="T840" s="32">
        <f t="shared" si="246"/>
        <v>186.89399999999998</v>
      </c>
      <c r="U840" s="75">
        <f t="shared" si="247"/>
        <v>373.78799999999995</v>
      </c>
      <c r="V840" s="32">
        <f t="shared" si="248"/>
        <v>124.59599999999999</v>
      </c>
      <c r="W840" s="74">
        <v>0</v>
      </c>
      <c r="X840" s="74">
        <v>224.4</v>
      </c>
      <c r="Y840" s="74">
        <v>32.299999999999997</v>
      </c>
      <c r="Z840" s="74">
        <v>383</v>
      </c>
      <c r="AA840" s="74">
        <v>0</v>
      </c>
      <c r="AB840" s="74">
        <v>0</v>
      </c>
      <c r="AC840" s="74">
        <v>0</v>
      </c>
      <c r="AD840" s="74">
        <v>0</v>
      </c>
      <c r="AE840" s="32">
        <v>0</v>
      </c>
      <c r="AF840" s="32"/>
      <c r="AG840" s="32">
        <f t="shared" ref="AG840:AG848" si="257">(M840*4%)*11</f>
        <v>2741.1119999999996</v>
      </c>
      <c r="AH840" s="32">
        <f t="shared" si="249"/>
        <v>5163.3599999999988</v>
      </c>
      <c r="AI840" s="32">
        <f t="shared" si="250"/>
        <v>10756.999999999998</v>
      </c>
      <c r="AJ840" s="32">
        <v>346.1</v>
      </c>
      <c r="AK840" s="32">
        <f t="shared" si="251"/>
        <v>3114.8999999999996</v>
      </c>
      <c r="AL840" s="32">
        <v>876.2</v>
      </c>
      <c r="AM840" s="32">
        <f t="shared" si="252"/>
        <v>645.41999999999985</v>
      </c>
      <c r="AN840" s="32">
        <f t="shared" si="253"/>
        <v>1075.6999999999998</v>
      </c>
      <c r="AO840" s="32">
        <f t="shared" si="254"/>
        <v>3227.0999999999995</v>
      </c>
      <c r="AP840" s="32">
        <f t="shared" si="255"/>
        <v>1936.2599999999995</v>
      </c>
      <c r="AQ840" s="32">
        <v>2614.85</v>
      </c>
      <c r="AR840" s="32"/>
      <c r="AS840" s="74"/>
      <c r="AT840" s="32"/>
      <c r="AU840" s="32"/>
      <c r="AV840" s="32"/>
      <c r="AW840" s="32"/>
      <c r="AX840" s="32"/>
      <c r="AY840" s="76">
        <f t="shared" si="256"/>
        <v>141807.11799999996</v>
      </c>
      <c r="AZ840" s="78"/>
      <c r="BA840" s="7"/>
      <c r="BB840" s="7"/>
    </row>
    <row r="841" spans="1:54" s="59" customFormat="1" x14ac:dyDescent="0.2">
      <c r="A841" s="24">
        <f t="shared" si="227"/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72">
        <v>43704</v>
      </c>
      <c r="G841" s="24"/>
      <c r="H841" s="71">
        <v>9</v>
      </c>
      <c r="I841" s="24" t="s">
        <v>102</v>
      </c>
      <c r="J841" s="116" t="s">
        <v>103</v>
      </c>
      <c r="K841" s="73" t="s">
        <v>70</v>
      </c>
      <c r="L841" s="117" t="s">
        <v>131</v>
      </c>
      <c r="M841" s="74">
        <v>3298.2</v>
      </c>
      <c r="N841" s="32"/>
      <c r="O841" s="32">
        <f t="shared" si="228"/>
        <v>3298.2</v>
      </c>
      <c r="P841" s="74">
        <v>245.7</v>
      </c>
      <c r="Q841" s="32"/>
      <c r="R841" s="32"/>
      <c r="S841" s="33">
        <f t="shared" si="245"/>
        <v>577.18499999999995</v>
      </c>
      <c r="T841" s="32">
        <f t="shared" si="246"/>
        <v>98.945999999999998</v>
      </c>
      <c r="U841" s="75">
        <f t="shared" si="247"/>
        <v>197.892</v>
      </c>
      <c r="V841" s="32">
        <f t="shared" si="248"/>
        <v>65.963999999999999</v>
      </c>
      <c r="W841" s="74">
        <v>0</v>
      </c>
      <c r="X841" s="74">
        <v>118.8</v>
      </c>
      <c r="Y841" s="74">
        <v>17.100000000000001</v>
      </c>
      <c r="Z841" s="74">
        <v>202.78</v>
      </c>
      <c r="AA841" s="74">
        <v>0</v>
      </c>
      <c r="AB841" s="74">
        <v>0</v>
      </c>
      <c r="AC841" s="74">
        <v>0</v>
      </c>
      <c r="AD841" s="74">
        <v>0</v>
      </c>
      <c r="AE841" s="32">
        <v>0</v>
      </c>
      <c r="AF841" s="32"/>
      <c r="AG841" s="32">
        <f t="shared" si="257"/>
        <v>1451.2080000000001</v>
      </c>
      <c r="AH841" s="32">
        <f t="shared" si="249"/>
        <v>2733.6000000000004</v>
      </c>
      <c r="AI841" s="32">
        <f t="shared" si="250"/>
        <v>5695</v>
      </c>
      <c r="AJ841" s="32">
        <v>146.59</v>
      </c>
      <c r="AK841" s="32">
        <f t="shared" si="251"/>
        <v>1649.1</v>
      </c>
      <c r="AL841" s="32">
        <v>876.2</v>
      </c>
      <c r="AM841" s="32">
        <f t="shared" si="252"/>
        <v>341.70000000000005</v>
      </c>
      <c r="AN841" s="32">
        <f t="shared" si="253"/>
        <v>569.5</v>
      </c>
      <c r="AO841" s="32">
        <f t="shared" si="254"/>
        <v>1708.5</v>
      </c>
      <c r="AP841" s="32">
        <f t="shared" si="255"/>
        <v>1025.1000000000001</v>
      </c>
      <c r="AQ841" s="32">
        <v>2614.85</v>
      </c>
      <c r="AR841" s="32"/>
      <c r="AS841" s="74"/>
      <c r="AT841" s="32"/>
      <c r="AU841" s="32"/>
      <c r="AV841" s="32"/>
      <c r="AW841" s="32"/>
      <c r="AX841" s="32"/>
      <c r="AY841" s="76">
        <f t="shared" si="256"/>
        <v>76682.151999999987</v>
      </c>
      <c r="AZ841" s="78"/>
      <c r="BA841" s="7"/>
      <c r="BB841" s="7"/>
    </row>
    <row r="842" spans="1:54" s="59" customFormat="1" x14ac:dyDescent="0.2">
      <c r="A842" s="24">
        <f t="shared" ref="A842:A848" si="258">A841+1</f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72">
        <v>42961</v>
      </c>
      <c r="G842" s="24"/>
      <c r="H842" s="71">
        <v>40</v>
      </c>
      <c r="I842" s="24" t="s">
        <v>102</v>
      </c>
      <c r="J842" s="116" t="s">
        <v>103</v>
      </c>
      <c r="K842" s="73" t="s">
        <v>70</v>
      </c>
      <c r="L842" s="117" t="s">
        <v>131</v>
      </c>
      <c r="M842" s="74">
        <v>14658</v>
      </c>
      <c r="N842" s="32"/>
      <c r="O842" s="32">
        <f t="shared" si="228"/>
        <v>14658</v>
      </c>
      <c r="P842" s="74">
        <v>1092</v>
      </c>
      <c r="Q842" s="32"/>
      <c r="R842" s="32"/>
      <c r="S842" s="33">
        <f t="shared" si="245"/>
        <v>2565.1499999999996</v>
      </c>
      <c r="T842" s="32">
        <f t="shared" si="246"/>
        <v>439.74</v>
      </c>
      <c r="U842" s="75">
        <f t="shared" si="247"/>
        <v>879.48</v>
      </c>
      <c r="V842" s="32">
        <f t="shared" si="248"/>
        <v>293.16000000000003</v>
      </c>
      <c r="W842" s="74">
        <v>0</v>
      </c>
      <c r="X842" s="74">
        <v>528</v>
      </c>
      <c r="Y842" s="74">
        <v>76</v>
      </c>
      <c r="Z842" s="74">
        <v>901.2</v>
      </c>
      <c r="AA842" s="74">
        <v>0</v>
      </c>
      <c r="AB842" s="74">
        <v>0</v>
      </c>
      <c r="AC842" s="74">
        <v>0</v>
      </c>
      <c r="AD842" s="74">
        <v>1180</v>
      </c>
      <c r="AE842" s="32">
        <v>0</v>
      </c>
      <c r="AF842" s="32"/>
      <c r="AG842" s="32">
        <f t="shared" si="257"/>
        <v>6449.52</v>
      </c>
      <c r="AH842" s="32">
        <f t="shared" si="249"/>
        <v>12148.8</v>
      </c>
      <c r="AI842" s="32">
        <f t="shared" si="250"/>
        <v>25310</v>
      </c>
      <c r="AJ842" s="32">
        <v>7329</v>
      </c>
      <c r="AK842" s="32">
        <f t="shared" si="251"/>
        <v>7329</v>
      </c>
      <c r="AL842" s="32">
        <v>876.2</v>
      </c>
      <c r="AM842" s="32">
        <f t="shared" si="252"/>
        <v>1518.6</v>
      </c>
      <c r="AN842" s="32">
        <f t="shared" si="253"/>
        <v>2531</v>
      </c>
      <c r="AO842" s="32">
        <f t="shared" si="254"/>
        <v>7593</v>
      </c>
      <c r="AP842" s="32">
        <f t="shared" si="255"/>
        <v>4555.8</v>
      </c>
      <c r="AQ842" s="32">
        <v>6139.45</v>
      </c>
      <c r="AR842" s="32"/>
      <c r="AS842" s="74"/>
      <c r="AT842" s="32"/>
      <c r="AU842" s="32"/>
      <c r="AV842" s="32"/>
      <c r="AW842" s="32"/>
      <c r="AX842" s="32"/>
      <c r="AY842" s="76">
        <f t="shared" si="256"/>
        <v>353133.13</v>
      </c>
      <c r="AZ842" s="78"/>
      <c r="BA842" s="7"/>
      <c r="BB842" s="7"/>
    </row>
    <row r="843" spans="1:54" s="59" customFormat="1" x14ac:dyDescent="0.2">
      <c r="A843" s="24">
        <f t="shared" si="258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72">
        <v>43710</v>
      </c>
      <c r="G843" s="24"/>
      <c r="H843" s="71">
        <v>3</v>
      </c>
      <c r="I843" s="24" t="s">
        <v>102</v>
      </c>
      <c r="J843" s="116" t="s">
        <v>103</v>
      </c>
      <c r="K843" s="73" t="s">
        <v>70</v>
      </c>
      <c r="L843" s="117" t="s">
        <v>131</v>
      </c>
      <c r="M843" s="74">
        <v>1099.5</v>
      </c>
      <c r="N843" s="32"/>
      <c r="O843" s="32">
        <f t="shared" ref="O843:O848" si="259">M843+N843</f>
        <v>1099.5</v>
      </c>
      <c r="P843" s="74">
        <v>81.900000000000006</v>
      </c>
      <c r="Q843" s="32"/>
      <c r="R843" s="32"/>
      <c r="S843" s="33">
        <f t="shared" si="245"/>
        <v>192.41249999999999</v>
      </c>
      <c r="T843" s="32">
        <f t="shared" si="246"/>
        <v>32.984999999999999</v>
      </c>
      <c r="U843" s="75">
        <f t="shared" si="247"/>
        <v>65.97</v>
      </c>
      <c r="V843" s="32">
        <f t="shared" si="248"/>
        <v>21.990000000000002</v>
      </c>
      <c r="W843" s="74">
        <v>0</v>
      </c>
      <c r="X843" s="74">
        <v>39.6</v>
      </c>
      <c r="Y843" s="74">
        <v>5.7</v>
      </c>
      <c r="Z843" s="74">
        <v>67.599999999999994</v>
      </c>
      <c r="AA843" s="74">
        <v>0</v>
      </c>
      <c r="AB843" s="74">
        <v>0</v>
      </c>
      <c r="AC843" s="74">
        <v>0</v>
      </c>
      <c r="AD843" s="74">
        <v>0</v>
      </c>
      <c r="AE843" s="32">
        <v>0</v>
      </c>
      <c r="AF843" s="32"/>
      <c r="AG843" s="32">
        <f t="shared" si="257"/>
        <v>483.78000000000003</v>
      </c>
      <c r="AH843" s="32">
        <f t="shared" si="249"/>
        <v>911.28</v>
      </c>
      <c r="AI843" s="32">
        <f t="shared" si="250"/>
        <v>1898.5</v>
      </c>
      <c r="AJ843" s="32">
        <v>41.23</v>
      </c>
      <c r="AK843" s="32">
        <f t="shared" si="251"/>
        <v>549.75</v>
      </c>
      <c r="AL843" s="32">
        <v>876.2</v>
      </c>
      <c r="AM843" s="32">
        <f t="shared" si="252"/>
        <v>113.91</v>
      </c>
      <c r="AN843" s="32">
        <f t="shared" si="253"/>
        <v>189.85</v>
      </c>
      <c r="AO843" s="32">
        <f t="shared" si="254"/>
        <v>569.54999999999995</v>
      </c>
      <c r="AP843" s="32">
        <f t="shared" si="255"/>
        <v>341.73</v>
      </c>
      <c r="AQ843" s="32">
        <v>2614.85</v>
      </c>
      <c r="AR843" s="32"/>
      <c r="AS843" s="74"/>
      <c r="AT843" s="32"/>
      <c r="AU843" s="32"/>
      <c r="AV843" s="32"/>
      <c r="AW843" s="32"/>
      <c r="AX843" s="32"/>
      <c r="AY843" s="76">
        <f t="shared" si="256"/>
        <v>27882.52</v>
      </c>
      <c r="AZ843" s="78"/>
      <c r="BA843" s="7"/>
      <c r="BB843" s="7"/>
    </row>
    <row r="844" spans="1:54" s="59" customFormat="1" x14ac:dyDescent="0.2">
      <c r="A844" s="24">
        <f t="shared" si="258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72">
        <v>43696</v>
      </c>
      <c r="G844" s="24"/>
      <c r="H844" s="71">
        <v>10</v>
      </c>
      <c r="I844" s="24" t="s">
        <v>102</v>
      </c>
      <c r="J844" s="116" t="s">
        <v>103</v>
      </c>
      <c r="K844" s="73" t="s">
        <v>70</v>
      </c>
      <c r="L844" s="117" t="s">
        <v>131</v>
      </c>
      <c r="M844" s="74">
        <v>3664.5</v>
      </c>
      <c r="N844" s="32"/>
      <c r="O844" s="32">
        <f t="shared" si="259"/>
        <v>3664.5</v>
      </c>
      <c r="P844" s="74">
        <v>273</v>
      </c>
      <c r="Q844" s="32"/>
      <c r="R844" s="32"/>
      <c r="S844" s="33">
        <f t="shared" si="245"/>
        <v>641.28749999999991</v>
      </c>
      <c r="T844" s="32">
        <f t="shared" si="246"/>
        <v>109.935</v>
      </c>
      <c r="U844" s="75">
        <f t="shared" si="247"/>
        <v>219.87</v>
      </c>
      <c r="V844" s="32">
        <f t="shared" si="248"/>
        <v>73.290000000000006</v>
      </c>
      <c r="W844" s="74">
        <v>0</v>
      </c>
      <c r="X844" s="74">
        <v>132</v>
      </c>
      <c r="Y844" s="74">
        <v>19</v>
      </c>
      <c r="Z844" s="74">
        <v>225.3</v>
      </c>
      <c r="AA844" s="74">
        <v>0</v>
      </c>
      <c r="AB844" s="74">
        <v>0</v>
      </c>
      <c r="AC844" s="74">
        <v>0</v>
      </c>
      <c r="AD844" s="74">
        <v>0</v>
      </c>
      <c r="AE844" s="32">
        <v>0</v>
      </c>
      <c r="AF844" s="32"/>
      <c r="AG844" s="32">
        <f t="shared" si="257"/>
        <v>1612.38</v>
      </c>
      <c r="AH844" s="32">
        <f t="shared" si="249"/>
        <v>3037.2</v>
      </c>
      <c r="AI844" s="32">
        <f t="shared" si="250"/>
        <v>6327.5</v>
      </c>
      <c r="AJ844" s="32">
        <v>203.58</v>
      </c>
      <c r="AK844" s="32">
        <f t="shared" si="251"/>
        <v>1832.25</v>
      </c>
      <c r="AL844" s="32">
        <v>876.2</v>
      </c>
      <c r="AM844" s="32">
        <f t="shared" si="252"/>
        <v>379.65</v>
      </c>
      <c r="AN844" s="32">
        <f t="shared" si="253"/>
        <v>632.75</v>
      </c>
      <c r="AO844" s="32">
        <f t="shared" si="254"/>
        <v>1898.25</v>
      </c>
      <c r="AP844" s="32">
        <f t="shared" si="255"/>
        <v>1138.95</v>
      </c>
      <c r="AQ844" s="32">
        <v>2614.85</v>
      </c>
      <c r="AR844" s="32"/>
      <c r="AS844" s="74"/>
      <c r="AT844" s="32"/>
      <c r="AU844" s="32"/>
      <c r="AV844" s="32"/>
      <c r="AW844" s="32"/>
      <c r="AX844" s="32"/>
      <c r="AY844" s="76">
        <f t="shared" si="256"/>
        <v>84851.750000000015</v>
      </c>
      <c r="AZ844" s="78"/>
      <c r="BA844" s="7"/>
      <c r="BB844" s="7"/>
    </row>
    <row r="845" spans="1:54" s="59" customFormat="1" x14ac:dyDescent="0.2">
      <c r="A845" s="24">
        <f t="shared" si="258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72">
        <v>43325</v>
      </c>
      <c r="G845" s="24"/>
      <c r="H845" s="71">
        <v>31</v>
      </c>
      <c r="I845" s="24" t="s">
        <v>102</v>
      </c>
      <c r="J845" s="116" t="s">
        <v>103</v>
      </c>
      <c r="K845" s="73" t="s">
        <v>70</v>
      </c>
      <c r="L845" s="117" t="s">
        <v>131</v>
      </c>
      <c r="M845" s="74">
        <v>11360.1</v>
      </c>
      <c r="N845" s="32"/>
      <c r="O845" s="32">
        <f t="shared" si="259"/>
        <v>11360.1</v>
      </c>
      <c r="P845" s="74">
        <v>846.3</v>
      </c>
      <c r="Q845" s="32"/>
      <c r="R845" s="32"/>
      <c r="S845" s="33">
        <f t="shared" si="245"/>
        <v>1988.0174999999999</v>
      </c>
      <c r="T845" s="32">
        <f t="shared" si="246"/>
        <v>340.803</v>
      </c>
      <c r="U845" s="75">
        <f t="shared" si="247"/>
        <v>681.60599999999999</v>
      </c>
      <c r="V845" s="32">
        <f t="shared" si="248"/>
        <v>227.202</v>
      </c>
      <c r="W845" s="74">
        <v>0</v>
      </c>
      <c r="X845" s="74">
        <v>409.2</v>
      </c>
      <c r="Y845" s="74">
        <v>58.9</v>
      </c>
      <c r="Z845" s="74">
        <v>698.44</v>
      </c>
      <c r="AA845" s="74">
        <v>0</v>
      </c>
      <c r="AB845" s="74">
        <v>0</v>
      </c>
      <c r="AC845" s="74">
        <v>0</v>
      </c>
      <c r="AD845" s="74">
        <v>0</v>
      </c>
      <c r="AE845" s="32">
        <v>0</v>
      </c>
      <c r="AF845" s="32"/>
      <c r="AG845" s="32">
        <f t="shared" si="257"/>
        <v>4998.4439999999995</v>
      </c>
      <c r="AH845" s="32">
        <f t="shared" si="249"/>
        <v>9415.4400000000023</v>
      </c>
      <c r="AI845" s="32">
        <f t="shared" si="250"/>
        <v>19615.500000000004</v>
      </c>
      <c r="AJ845" s="32">
        <v>5680.05</v>
      </c>
      <c r="AK845" s="32">
        <f t="shared" si="251"/>
        <v>5680.05</v>
      </c>
      <c r="AL845" s="32">
        <v>876.2</v>
      </c>
      <c r="AM845" s="32">
        <f t="shared" si="252"/>
        <v>1176.9300000000003</v>
      </c>
      <c r="AN845" s="32">
        <f t="shared" si="253"/>
        <v>1961.5500000000002</v>
      </c>
      <c r="AO845" s="32">
        <f t="shared" si="254"/>
        <v>5884.6500000000005</v>
      </c>
      <c r="AP845" s="32">
        <f t="shared" si="255"/>
        <v>3530.7900000000004</v>
      </c>
      <c r="AQ845" s="32">
        <v>3580.6</v>
      </c>
      <c r="AR845" s="32"/>
      <c r="AS845" s="74"/>
      <c r="AT845" s="32"/>
      <c r="AU845" s="32"/>
      <c r="AV845" s="32"/>
      <c r="AW845" s="32"/>
      <c r="AX845" s="32"/>
      <c r="AY845" s="76">
        <f t="shared" si="256"/>
        <v>261727.02600000001</v>
      </c>
      <c r="AZ845" s="78"/>
      <c r="BA845" s="7"/>
      <c r="BB845" s="7"/>
    </row>
    <row r="846" spans="1:54" s="59" customFormat="1" x14ac:dyDescent="0.2">
      <c r="A846" s="24">
        <f t="shared" si="258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72">
        <v>43501</v>
      </c>
      <c r="G846" s="24"/>
      <c r="H846" s="71">
        <v>17</v>
      </c>
      <c r="I846" s="24" t="s">
        <v>102</v>
      </c>
      <c r="J846" s="116" t="s">
        <v>103</v>
      </c>
      <c r="K846" s="73" t="s">
        <v>70</v>
      </c>
      <c r="L846" s="117" t="s">
        <v>131</v>
      </c>
      <c r="M846" s="74">
        <v>6229.8</v>
      </c>
      <c r="N846" s="32"/>
      <c r="O846" s="32">
        <f t="shared" si="259"/>
        <v>6229.8</v>
      </c>
      <c r="P846" s="74">
        <v>464.1</v>
      </c>
      <c r="Q846" s="32"/>
      <c r="R846" s="32"/>
      <c r="S846" s="33">
        <f t="shared" si="245"/>
        <v>1090.2149999999999</v>
      </c>
      <c r="T846" s="32">
        <f t="shared" si="246"/>
        <v>186.89400000000001</v>
      </c>
      <c r="U846" s="75">
        <f t="shared" si="247"/>
        <v>373.78800000000001</v>
      </c>
      <c r="V846" s="32">
        <f t="shared" si="248"/>
        <v>124.596</v>
      </c>
      <c r="W846" s="74">
        <v>0</v>
      </c>
      <c r="X846" s="74">
        <v>224.4</v>
      </c>
      <c r="Y846" s="74">
        <v>32.299999999999997</v>
      </c>
      <c r="Z846" s="74">
        <v>383</v>
      </c>
      <c r="AA846" s="74">
        <v>0</v>
      </c>
      <c r="AB846" s="74">
        <v>0</v>
      </c>
      <c r="AC846" s="74">
        <v>0</v>
      </c>
      <c r="AD846" s="74">
        <v>0</v>
      </c>
      <c r="AE846" s="32">
        <v>0</v>
      </c>
      <c r="AF846" s="32"/>
      <c r="AG846" s="32">
        <f t="shared" si="257"/>
        <v>2741.1120000000001</v>
      </c>
      <c r="AH846" s="32">
        <f t="shared" si="249"/>
        <v>5163.3599999999997</v>
      </c>
      <c r="AI846" s="32">
        <f t="shared" si="250"/>
        <v>10757</v>
      </c>
      <c r="AJ846" s="32">
        <v>2024.69</v>
      </c>
      <c r="AK846" s="32">
        <f t="shared" si="251"/>
        <v>3114.9</v>
      </c>
      <c r="AL846" s="32">
        <v>876.2</v>
      </c>
      <c r="AM846" s="32">
        <f t="shared" si="252"/>
        <v>645.41999999999996</v>
      </c>
      <c r="AN846" s="32">
        <f t="shared" si="253"/>
        <v>1075.6999999999998</v>
      </c>
      <c r="AO846" s="32">
        <f t="shared" si="254"/>
        <v>3227.1</v>
      </c>
      <c r="AP846" s="32">
        <f t="shared" si="255"/>
        <v>1936.2599999999998</v>
      </c>
      <c r="AQ846" s="32">
        <v>2614.85</v>
      </c>
      <c r="AR846" s="32"/>
      <c r="AS846" s="74"/>
      <c r="AT846" s="32"/>
      <c r="AU846" s="32"/>
      <c r="AV846" s="32"/>
      <c r="AW846" s="32"/>
      <c r="AX846" s="32"/>
      <c r="AY846" s="76">
        <f t="shared" si="256"/>
        <v>143485.70799999998</v>
      </c>
      <c r="AZ846" s="78"/>
      <c r="BA846" s="7"/>
      <c r="BB846" s="7"/>
    </row>
    <row r="847" spans="1:54" s="59" customFormat="1" x14ac:dyDescent="0.2">
      <c r="A847" s="24">
        <f t="shared" si="258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72">
        <v>43696</v>
      </c>
      <c r="G847" s="24"/>
      <c r="H847" s="71">
        <v>4</v>
      </c>
      <c r="I847" s="24" t="s">
        <v>102</v>
      </c>
      <c r="J847" s="116" t="s">
        <v>103</v>
      </c>
      <c r="K847" s="73" t="s">
        <v>70</v>
      </c>
      <c r="L847" s="117" t="s">
        <v>131</v>
      </c>
      <c r="M847" s="74">
        <v>1465.8</v>
      </c>
      <c r="N847" s="32"/>
      <c r="O847" s="32">
        <f t="shared" si="259"/>
        <v>1465.8</v>
      </c>
      <c r="P847" s="74">
        <v>109.2</v>
      </c>
      <c r="Q847" s="32"/>
      <c r="R847" s="32"/>
      <c r="S847" s="33">
        <f t="shared" si="245"/>
        <v>256.51499999999999</v>
      </c>
      <c r="T847" s="32">
        <f t="shared" si="246"/>
        <v>43.973999999999997</v>
      </c>
      <c r="U847" s="75">
        <f t="shared" si="247"/>
        <v>87.947999999999993</v>
      </c>
      <c r="V847" s="32">
        <f t="shared" si="248"/>
        <v>29.315999999999999</v>
      </c>
      <c r="W847" s="74">
        <v>0</v>
      </c>
      <c r="X847" s="74">
        <v>52.8</v>
      </c>
      <c r="Y847" s="74">
        <v>7.6</v>
      </c>
      <c r="Z847" s="74">
        <v>90.12</v>
      </c>
      <c r="AA847" s="74">
        <v>0</v>
      </c>
      <c r="AB847" s="74">
        <v>0</v>
      </c>
      <c r="AC847" s="74">
        <v>0</v>
      </c>
      <c r="AD847" s="74">
        <v>0</v>
      </c>
      <c r="AE847" s="32">
        <v>0</v>
      </c>
      <c r="AF847" s="32"/>
      <c r="AG847" s="32">
        <f t="shared" si="257"/>
        <v>644.952</v>
      </c>
      <c r="AH847" s="32">
        <f t="shared" si="249"/>
        <v>1214.8799999999999</v>
      </c>
      <c r="AI847" s="32">
        <f t="shared" si="250"/>
        <v>2531</v>
      </c>
      <c r="AJ847" s="32">
        <v>81.430000000000007</v>
      </c>
      <c r="AK847" s="32">
        <f t="shared" si="251"/>
        <v>732.9</v>
      </c>
      <c r="AL847" s="32">
        <v>876.2</v>
      </c>
      <c r="AM847" s="32">
        <f t="shared" si="252"/>
        <v>151.85999999999999</v>
      </c>
      <c r="AN847" s="32">
        <f t="shared" si="253"/>
        <v>253.1</v>
      </c>
      <c r="AO847" s="32">
        <f t="shared" si="254"/>
        <v>759.3</v>
      </c>
      <c r="AP847" s="32">
        <f t="shared" si="255"/>
        <v>455.58</v>
      </c>
      <c r="AQ847" s="32">
        <v>2614.85</v>
      </c>
      <c r="AR847" s="32"/>
      <c r="AS847" s="74"/>
      <c r="AT847" s="32"/>
      <c r="AU847" s="32"/>
      <c r="AV847" s="32"/>
      <c r="AW847" s="32"/>
      <c r="AX847" s="32"/>
      <c r="AY847" s="76">
        <f t="shared" si="256"/>
        <v>36035.327999999994</v>
      </c>
      <c r="AZ847" s="78"/>
      <c r="BA847" s="7"/>
      <c r="BB847" s="7"/>
    </row>
    <row r="848" spans="1:54" s="59" customFormat="1" x14ac:dyDescent="0.2">
      <c r="A848" s="24">
        <f t="shared" si="258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72">
        <v>43696</v>
      </c>
      <c r="G848" s="24"/>
      <c r="H848" s="71">
        <v>12</v>
      </c>
      <c r="I848" s="24" t="s">
        <v>102</v>
      </c>
      <c r="J848" s="116" t="s">
        <v>103</v>
      </c>
      <c r="K848" s="73" t="s">
        <v>70</v>
      </c>
      <c r="L848" s="117" t="s">
        <v>131</v>
      </c>
      <c r="M848" s="74">
        <v>4397.3999999999996</v>
      </c>
      <c r="N848" s="32"/>
      <c r="O848" s="32">
        <f t="shared" si="259"/>
        <v>4397.3999999999996</v>
      </c>
      <c r="P848" s="74">
        <v>327.60000000000002</v>
      </c>
      <c r="Q848" s="32"/>
      <c r="R848" s="32"/>
      <c r="S848" s="33">
        <f t="shared" si="245"/>
        <v>769.54499999999985</v>
      </c>
      <c r="T848" s="32">
        <f t="shared" si="246"/>
        <v>131.922</v>
      </c>
      <c r="U848" s="75">
        <f t="shared" si="247"/>
        <v>263.84399999999999</v>
      </c>
      <c r="V848" s="32">
        <f t="shared" si="248"/>
        <v>87.947999999999993</v>
      </c>
      <c r="W848" s="74">
        <v>0</v>
      </c>
      <c r="X848" s="74">
        <v>158.4</v>
      </c>
      <c r="Y848" s="74">
        <v>22.8</v>
      </c>
      <c r="Z848" s="74">
        <v>270.36</v>
      </c>
      <c r="AA848" s="74">
        <v>0</v>
      </c>
      <c r="AB848" s="74">
        <v>0</v>
      </c>
      <c r="AC848" s="74">
        <v>0</v>
      </c>
      <c r="AD848" s="74">
        <v>0</v>
      </c>
      <c r="AE848" s="32">
        <v>0</v>
      </c>
      <c r="AF848" s="32"/>
      <c r="AG848" s="32">
        <f t="shared" si="257"/>
        <v>1934.8559999999998</v>
      </c>
      <c r="AH848" s="32">
        <f t="shared" si="249"/>
        <v>3644.6399999999994</v>
      </c>
      <c r="AI848" s="32">
        <f t="shared" si="250"/>
        <v>7592.9999999999991</v>
      </c>
      <c r="AJ848" s="32">
        <v>244.3</v>
      </c>
      <c r="AK848" s="32">
        <f t="shared" si="251"/>
        <v>2198.6999999999998</v>
      </c>
      <c r="AL848" s="32">
        <v>876.2</v>
      </c>
      <c r="AM848" s="32">
        <f t="shared" si="252"/>
        <v>455.57999999999993</v>
      </c>
      <c r="AN848" s="32">
        <f t="shared" si="253"/>
        <v>759.3</v>
      </c>
      <c r="AO848" s="32">
        <f t="shared" si="254"/>
        <v>2277.8999999999996</v>
      </c>
      <c r="AP848" s="32">
        <f t="shared" si="255"/>
        <v>1366.7399999999998</v>
      </c>
      <c r="AQ848" s="32">
        <v>2614.85</v>
      </c>
      <c r="AR848" s="32"/>
      <c r="AS848" s="74"/>
      <c r="AT848" s="32"/>
      <c r="AU848" s="32"/>
      <c r="AV848" s="32"/>
      <c r="AW848" s="32"/>
      <c r="AX848" s="32"/>
      <c r="AY848" s="76">
        <f t="shared" si="256"/>
        <v>101123.89399999999</v>
      </c>
      <c r="AZ848" s="78"/>
      <c r="BA848" s="7"/>
      <c r="BB848" s="7"/>
    </row>
    <row r="849" spans="1:54" s="91" customFormat="1" ht="24" customHeight="1" x14ac:dyDescent="0.2">
      <c r="A849" s="100"/>
      <c r="B849" s="101"/>
      <c r="C849" s="101"/>
      <c r="D849" s="102"/>
      <c r="E849" s="148"/>
      <c r="F849" s="104"/>
      <c r="G849" s="100"/>
      <c r="H849" s="103"/>
      <c r="I849" s="163" t="s">
        <v>151</v>
      </c>
      <c r="J849" s="164"/>
      <c r="K849" s="164"/>
      <c r="L849" s="165"/>
      <c r="M849" s="105"/>
      <c r="N849" s="80"/>
      <c r="O849" s="80">
        <f t="shared" ref="O849:AF849" si="260">SUM(O8:O848)</f>
        <v>9339038.2800000124</v>
      </c>
      <c r="P849" s="80">
        <f t="shared" si="260"/>
        <v>748025.73999999976</v>
      </c>
      <c r="Q849" s="80">
        <f t="shared" si="260"/>
        <v>0</v>
      </c>
      <c r="R849" s="80">
        <f t="shared" si="260"/>
        <v>0</v>
      </c>
      <c r="S849" s="80">
        <f t="shared" si="260"/>
        <v>1634331.6989999996</v>
      </c>
      <c r="T849" s="80">
        <f t="shared" si="260"/>
        <v>280171.14839999971</v>
      </c>
      <c r="U849" s="80">
        <f t="shared" si="260"/>
        <v>694829.90760000097</v>
      </c>
      <c r="V849" s="80">
        <f t="shared" si="260"/>
        <v>186780.76559999981</v>
      </c>
      <c r="W849" s="80">
        <f t="shared" si="260"/>
        <v>2241460.1799999978</v>
      </c>
      <c r="X849" s="80">
        <f t="shared" si="260"/>
        <v>332253.29999999987</v>
      </c>
      <c r="Y849" s="80">
        <f t="shared" si="260"/>
        <v>47160.959999999992</v>
      </c>
      <c r="Z849" s="80">
        <f t="shared" si="260"/>
        <v>460259.36000000144</v>
      </c>
      <c r="AA849" s="80">
        <f t="shared" si="260"/>
        <v>0</v>
      </c>
      <c r="AB849" s="80">
        <f t="shared" si="260"/>
        <v>2500</v>
      </c>
      <c r="AC849" s="80">
        <f t="shared" si="260"/>
        <v>0</v>
      </c>
      <c r="AD849" s="80">
        <f t="shared" si="260"/>
        <v>54132.5</v>
      </c>
      <c r="AE849" s="80">
        <f t="shared" si="260"/>
        <v>143461.07999999996</v>
      </c>
      <c r="AF849" s="80">
        <f t="shared" si="260"/>
        <v>157648.53065999964</v>
      </c>
      <c r="AG849" s="80">
        <f t="shared" ref="AG849:AY849" si="261">SUM(AG8:AG848)/12</f>
        <v>342431.40360000037</v>
      </c>
      <c r="AH849" s="80">
        <f t="shared" si="261"/>
        <v>794183.45066666685</v>
      </c>
      <c r="AI849" s="80">
        <f t="shared" si="261"/>
        <v>1654548.8555555569</v>
      </c>
      <c r="AJ849" s="80">
        <f t="shared" si="261"/>
        <v>369183.48250000022</v>
      </c>
      <c r="AK849" s="80">
        <f t="shared" si="261"/>
        <v>389126.5950000005</v>
      </c>
      <c r="AL849" s="80">
        <f t="shared" si="261"/>
        <v>61407.016666666139</v>
      </c>
      <c r="AM849" s="80">
        <f t="shared" si="261"/>
        <v>99272.931333333356</v>
      </c>
      <c r="AN849" s="80">
        <f t="shared" si="261"/>
        <v>165454.88555555549</v>
      </c>
      <c r="AO849" s="80">
        <f t="shared" si="261"/>
        <v>496364.65666666679</v>
      </c>
      <c r="AP849" s="80">
        <f t="shared" si="261"/>
        <v>297818.79400000034</v>
      </c>
      <c r="AQ849" s="80">
        <f t="shared" si="261"/>
        <v>261427.00000000384</v>
      </c>
      <c r="AR849" s="80">
        <f t="shared" si="261"/>
        <v>119001.90111111106</v>
      </c>
      <c r="AS849" s="80">
        <f t="shared" si="261"/>
        <v>0</v>
      </c>
      <c r="AT849" s="80">
        <f t="shared" si="261"/>
        <v>0</v>
      </c>
      <c r="AU849" s="80">
        <f t="shared" si="261"/>
        <v>0</v>
      </c>
      <c r="AV849" s="80">
        <f t="shared" si="261"/>
        <v>0</v>
      </c>
      <c r="AW849" s="80">
        <f t="shared" si="261"/>
        <v>0</v>
      </c>
      <c r="AX849" s="80">
        <f t="shared" si="261"/>
        <v>0</v>
      </c>
      <c r="AY849" s="106">
        <f t="shared" si="261"/>
        <v>21372274.423915576</v>
      </c>
      <c r="AZ849" s="107"/>
      <c r="BA849" s="90"/>
      <c r="BB849" s="90"/>
    </row>
    <row r="850" spans="1:54" s="110" customFormat="1" ht="24" customHeight="1" x14ac:dyDescent="0.2">
      <c r="A850" s="81"/>
      <c r="B850" s="82"/>
      <c r="C850" s="82"/>
      <c r="D850" s="81"/>
      <c r="E850" s="83"/>
      <c r="F850" s="81"/>
      <c r="G850" s="81"/>
      <c r="H850" s="79">
        <f>SUM(H8:H837)</f>
        <v>22858</v>
      </c>
      <c r="I850" s="163" t="s">
        <v>152</v>
      </c>
      <c r="J850" s="164"/>
      <c r="K850" s="164"/>
      <c r="L850" s="165"/>
      <c r="M850" s="80"/>
      <c r="N850" s="80"/>
      <c r="O850" s="113">
        <f t="shared" ref="O850:AF850" si="262">O849*12</f>
        <v>112068459.36000015</v>
      </c>
      <c r="P850" s="113">
        <f t="shared" si="262"/>
        <v>8976308.8799999971</v>
      </c>
      <c r="Q850" s="80">
        <f t="shared" si="262"/>
        <v>0</v>
      </c>
      <c r="R850" s="80">
        <f t="shared" si="262"/>
        <v>0</v>
      </c>
      <c r="S850" s="113">
        <f t="shared" si="262"/>
        <v>19611980.387999997</v>
      </c>
      <c r="T850" s="113">
        <f t="shared" si="262"/>
        <v>3362053.7807999966</v>
      </c>
      <c r="U850" s="113">
        <f t="shared" si="262"/>
        <v>8337958.8912000116</v>
      </c>
      <c r="V850" s="113">
        <f t="shared" si="262"/>
        <v>2241369.1871999977</v>
      </c>
      <c r="W850" s="113">
        <f t="shared" si="262"/>
        <v>26897522.159999974</v>
      </c>
      <c r="X850" s="113">
        <f t="shared" si="262"/>
        <v>3987039.5999999987</v>
      </c>
      <c r="Y850" s="113">
        <f t="shared" si="262"/>
        <v>565931.5199999999</v>
      </c>
      <c r="Z850" s="113">
        <f t="shared" si="262"/>
        <v>5523112.3200000171</v>
      </c>
      <c r="AA850" s="80">
        <f t="shared" si="262"/>
        <v>0</v>
      </c>
      <c r="AB850" s="113">
        <f t="shared" si="262"/>
        <v>30000</v>
      </c>
      <c r="AC850" s="80">
        <f t="shared" si="262"/>
        <v>0</v>
      </c>
      <c r="AD850" s="113">
        <f t="shared" si="262"/>
        <v>649590</v>
      </c>
      <c r="AE850" s="113">
        <f t="shared" si="262"/>
        <v>1721532.9599999995</v>
      </c>
      <c r="AF850" s="113">
        <f t="shared" si="262"/>
        <v>1891782.3679199957</v>
      </c>
      <c r="AG850" s="80">
        <f t="shared" ref="AG850:AY850" si="263">SUM(AG8:AG848)</f>
        <v>4109176.8432000042</v>
      </c>
      <c r="AH850" s="113">
        <f t="shared" si="263"/>
        <v>9530201.4080000017</v>
      </c>
      <c r="AI850" s="113">
        <f t="shared" si="263"/>
        <v>19854586.266666684</v>
      </c>
      <c r="AJ850" s="113">
        <f t="shared" si="263"/>
        <v>4430201.7900000028</v>
      </c>
      <c r="AK850" s="113">
        <f t="shared" si="263"/>
        <v>4669519.1400000062</v>
      </c>
      <c r="AL850" s="113">
        <f t="shared" si="263"/>
        <v>736884.19999999367</v>
      </c>
      <c r="AM850" s="113">
        <f t="shared" si="263"/>
        <v>1191275.1760000002</v>
      </c>
      <c r="AN850" s="113">
        <f t="shared" si="263"/>
        <v>1985458.626666666</v>
      </c>
      <c r="AO850" s="113">
        <f t="shared" si="263"/>
        <v>5956375.8800000018</v>
      </c>
      <c r="AP850" s="113">
        <f t="shared" si="263"/>
        <v>3573825.5280000041</v>
      </c>
      <c r="AQ850" s="113">
        <f t="shared" si="263"/>
        <v>3137124.0000000461</v>
      </c>
      <c r="AR850" s="113">
        <f t="shared" si="263"/>
        <v>1428022.8133333328</v>
      </c>
      <c r="AS850" s="80">
        <f t="shared" si="263"/>
        <v>0</v>
      </c>
      <c r="AT850" s="80">
        <f t="shared" si="263"/>
        <v>0</v>
      </c>
      <c r="AU850" s="80">
        <f t="shared" si="263"/>
        <v>0</v>
      </c>
      <c r="AV850" s="80">
        <f t="shared" si="263"/>
        <v>0</v>
      </c>
      <c r="AW850" s="80">
        <f t="shared" si="263"/>
        <v>0</v>
      </c>
      <c r="AX850" s="80">
        <f t="shared" si="263"/>
        <v>0</v>
      </c>
      <c r="AY850" s="106">
        <f t="shared" si="263"/>
        <v>256467293.0869869</v>
      </c>
      <c r="AZ850" s="108"/>
      <c r="BA850" s="109"/>
      <c r="BB850" s="109"/>
    </row>
    <row r="851" spans="1:54" s="55" customFormat="1" x14ac:dyDescent="0.2">
      <c r="A851" s="60"/>
      <c r="B851" s="60"/>
      <c r="C851" s="61"/>
      <c r="D851" s="62"/>
      <c r="E851" s="62"/>
      <c r="F851" s="60"/>
      <c r="G851" s="63"/>
      <c r="H851" s="63"/>
      <c r="I851" s="63"/>
      <c r="J851" s="64"/>
      <c r="K851" s="64"/>
      <c r="L851" s="63"/>
      <c r="M851" s="63"/>
      <c r="N851" s="65"/>
      <c r="O851" s="65"/>
      <c r="P851" s="64"/>
      <c r="Q851" s="64"/>
      <c r="R851" s="65"/>
      <c r="S851" s="64"/>
      <c r="T851" s="64"/>
      <c r="U851" s="64"/>
      <c r="V851" s="64"/>
      <c r="W851" s="64"/>
      <c r="X851" s="64"/>
      <c r="Y851" s="64"/>
      <c r="Z851" s="64"/>
      <c r="AA851" s="64"/>
      <c r="AB851" s="66"/>
      <c r="AC851" s="64"/>
      <c r="AD851" s="64"/>
      <c r="AE851" s="64"/>
      <c r="AF851" s="64"/>
      <c r="AG851" s="64"/>
      <c r="AH851" s="65"/>
      <c r="AI851" s="65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53"/>
      <c r="BA851" s="53"/>
      <c r="BB851" s="53"/>
    </row>
    <row r="852" spans="1:54" s="55" customFormat="1" x14ac:dyDescent="0.2">
      <c r="A852" s="67"/>
      <c r="B852" s="67"/>
      <c r="C852" s="68"/>
      <c r="D852" s="69"/>
      <c r="E852" s="69"/>
      <c r="F852" s="67"/>
      <c r="J852" s="53"/>
      <c r="K852" s="53"/>
      <c r="N852" s="56"/>
      <c r="O852" s="56"/>
      <c r="P852" s="53"/>
      <c r="Q852" s="53"/>
      <c r="R852" s="56"/>
      <c r="S852" s="53"/>
      <c r="T852" s="53"/>
      <c r="U852" s="53"/>
      <c r="V852" s="53"/>
      <c r="W852" s="53"/>
      <c r="X852" s="53"/>
      <c r="Y852" s="53"/>
      <c r="Z852" s="53"/>
      <c r="AA852" s="53"/>
      <c r="AB852" s="57"/>
      <c r="AC852" s="53"/>
      <c r="AD852" s="53"/>
      <c r="AE852" s="53"/>
      <c r="AF852" s="57"/>
      <c r="AG852" s="53"/>
      <c r="AH852" s="56"/>
      <c r="AI852" s="56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7"/>
      <c r="AZ852" s="53"/>
      <c r="BA852" s="53"/>
      <c r="BB852" s="53"/>
    </row>
    <row r="853" spans="1:54" s="55" customFormat="1" x14ac:dyDescent="0.2">
      <c r="A853" s="67"/>
      <c r="B853" s="67"/>
      <c r="C853" s="68"/>
      <c r="D853" s="69"/>
      <c r="E853" s="69"/>
      <c r="F853" s="67"/>
      <c r="J853" s="53"/>
      <c r="K853" s="53"/>
      <c r="N853" s="56"/>
      <c r="O853" s="56"/>
      <c r="P853" s="53"/>
      <c r="Q853" s="53"/>
      <c r="R853" s="56"/>
      <c r="S853" s="53"/>
      <c r="T853" s="53"/>
      <c r="U853" s="53"/>
      <c r="V853" s="53"/>
      <c r="W853" s="53"/>
      <c r="X853" s="53"/>
      <c r="Y853" s="53"/>
      <c r="Z853" s="53"/>
      <c r="AA853" s="53"/>
      <c r="AB853" s="57"/>
      <c r="AC853" s="53"/>
      <c r="AD853" s="53"/>
      <c r="AE853" s="53"/>
      <c r="AF853" s="53"/>
      <c r="AG853" s="53"/>
      <c r="AH853" s="56"/>
      <c r="AI853" s="56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7"/>
      <c r="AY853" s="57"/>
      <c r="AZ853" s="53"/>
      <c r="BA853" s="53"/>
      <c r="BB853" s="53"/>
    </row>
    <row r="854" spans="1:54" s="55" customFormat="1" x14ac:dyDescent="0.2">
      <c r="A854" s="67"/>
      <c r="B854" s="67"/>
      <c r="C854" s="68"/>
      <c r="D854" s="69"/>
      <c r="E854" s="69"/>
      <c r="F854" s="67"/>
      <c r="J854" s="53"/>
      <c r="K854" s="53"/>
      <c r="N854" s="56"/>
      <c r="O854" s="56"/>
      <c r="P854" s="53"/>
      <c r="Q854" s="53"/>
      <c r="R854" s="56"/>
      <c r="S854" s="53"/>
      <c r="T854" s="53"/>
      <c r="U854" s="53"/>
      <c r="V854" s="53"/>
      <c r="W854" s="53"/>
      <c r="X854" s="53"/>
      <c r="Y854" s="53"/>
      <c r="Z854" s="53"/>
      <c r="AA854" s="53"/>
      <c r="AB854" s="57"/>
      <c r="AC854" s="53"/>
      <c r="AD854" s="53"/>
      <c r="AE854" s="53"/>
      <c r="AF854" s="57"/>
      <c r="AG854" s="53"/>
      <c r="AH854" s="56"/>
      <c r="AI854" s="56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7"/>
      <c r="AZ854" s="53"/>
      <c r="BA854" s="53"/>
      <c r="BB854" s="53"/>
    </row>
    <row r="855" spans="1:54" s="55" customFormat="1" x14ac:dyDescent="0.2">
      <c r="A855" s="67"/>
      <c r="B855" s="67"/>
      <c r="C855" s="68"/>
      <c r="D855" s="69"/>
      <c r="E855" s="69"/>
      <c r="F855" s="67"/>
      <c r="J855" s="53"/>
      <c r="K855" s="53"/>
      <c r="N855" s="56"/>
      <c r="O855" s="56"/>
      <c r="P855" s="53"/>
      <c r="Q855" s="53"/>
      <c r="R855" s="56"/>
      <c r="S855" s="53"/>
      <c r="T855" s="53"/>
      <c r="U855" s="53"/>
      <c r="V855" s="53"/>
      <c r="W855" s="53"/>
      <c r="X855" s="53"/>
      <c r="Y855" s="53"/>
      <c r="Z855" s="53"/>
      <c r="AA855" s="53"/>
      <c r="AB855" s="57"/>
      <c r="AC855" s="53"/>
      <c r="AD855" s="53"/>
      <c r="AE855" s="53"/>
      <c r="AF855" s="53"/>
      <c r="AG855" s="53"/>
      <c r="AH855" s="56"/>
      <c r="AI855" s="56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</row>
    <row r="856" spans="1:54" s="55" customFormat="1" x14ac:dyDescent="0.2">
      <c r="A856" s="67"/>
      <c r="B856" s="67"/>
      <c r="C856" s="68"/>
      <c r="D856" s="69"/>
      <c r="E856" s="69"/>
      <c r="F856" s="67"/>
      <c r="J856" s="53"/>
      <c r="K856" s="53"/>
      <c r="N856" s="56"/>
      <c r="O856" s="56"/>
      <c r="P856" s="53"/>
      <c r="Q856" s="53"/>
      <c r="R856" s="56"/>
      <c r="S856" s="53"/>
      <c r="T856" s="53"/>
      <c r="U856" s="53"/>
      <c r="V856" s="53"/>
      <c r="W856" s="53"/>
      <c r="X856" s="53"/>
      <c r="Y856" s="53"/>
      <c r="Z856" s="53"/>
      <c r="AA856" s="53"/>
      <c r="AB856" s="57"/>
      <c r="AC856" s="53"/>
      <c r="AD856" s="53"/>
      <c r="AE856" s="53"/>
      <c r="AF856" s="53"/>
      <c r="AG856" s="53"/>
      <c r="AH856" s="56"/>
      <c r="AI856" s="56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</row>
    <row r="857" spans="1:54" s="55" customFormat="1" x14ac:dyDescent="0.2">
      <c r="A857" s="67"/>
      <c r="B857" s="67"/>
      <c r="C857" s="68"/>
      <c r="D857" s="69"/>
      <c r="E857" s="69"/>
      <c r="F857" s="67"/>
      <c r="J857" s="53"/>
      <c r="K857" s="53"/>
      <c r="N857" s="56"/>
      <c r="O857" s="56"/>
      <c r="P857" s="53"/>
      <c r="Q857" s="53"/>
      <c r="R857" s="56"/>
      <c r="S857" s="53"/>
      <c r="T857" s="53"/>
      <c r="U857" s="53"/>
      <c r="V857" s="53"/>
      <c r="W857" s="53"/>
      <c r="X857" s="53"/>
      <c r="Y857" s="53"/>
      <c r="Z857" s="53"/>
      <c r="AA857" s="53"/>
      <c r="AB857" s="57"/>
      <c r="AC857" s="53"/>
      <c r="AD857" s="53"/>
      <c r="AE857" s="53"/>
      <c r="AF857" s="53"/>
      <c r="AG857" s="53"/>
      <c r="AH857" s="56"/>
      <c r="AI857" s="56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</row>
    <row r="858" spans="1:54" s="55" customFormat="1" x14ac:dyDescent="0.2">
      <c r="A858" s="67"/>
      <c r="B858" s="67"/>
      <c r="C858" s="68"/>
      <c r="D858" s="69"/>
      <c r="E858" s="69"/>
      <c r="F858" s="67"/>
      <c r="J858" s="53"/>
      <c r="K858" s="53"/>
      <c r="N858" s="56"/>
      <c r="O858" s="56"/>
      <c r="P858" s="53"/>
      <c r="Q858" s="53"/>
      <c r="R858" s="56"/>
      <c r="S858" s="53"/>
      <c r="T858" s="53"/>
      <c r="U858" s="53"/>
      <c r="V858" s="53"/>
      <c r="W858" s="53"/>
      <c r="X858" s="53"/>
      <c r="Y858" s="53"/>
      <c r="Z858" s="53"/>
      <c r="AA858" s="53"/>
      <c r="AB858" s="57"/>
      <c r="AC858" s="53"/>
      <c r="AD858" s="53"/>
      <c r="AE858" s="53"/>
      <c r="AF858" s="53"/>
      <c r="AG858" s="53"/>
      <c r="AH858" s="56"/>
      <c r="AI858" s="56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</row>
    <row r="859" spans="1:54" s="55" customFormat="1" x14ac:dyDescent="0.2">
      <c r="A859" s="67"/>
      <c r="B859" s="67"/>
      <c r="C859" s="68"/>
      <c r="D859" s="69"/>
      <c r="E859" s="69"/>
      <c r="F859" s="67"/>
      <c r="J859" s="53"/>
      <c r="K859" s="53"/>
      <c r="N859" s="56"/>
      <c r="O859" s="56"/>
      <c r="P859" s="53"/>
      <c r="Q859" s="53"/>
      <c r="R859" s="56"/>
      <c r="S859" s="53"/>
      <c r="T859" s="53"/>
      <c r="U859" s="53"/>
      <c r="V859" s="53"/>
      <c r="W859" s="53"/>
      <c r="X859" s="53"/>
      <c r="Y859" s="53"/>
      <c r="Z859" s="53"/>
      <c r="AA859" s="53"/>
      <c r="AB859" s="57"/>
      <c r="AC859" s="53"/>
      <c r="AD859" s="53"/>
      <c r="AE859" s="53"/>
      <c r="AF859" s="53"/>
      <c r="AG859" s="53"/>
      <c r="AH859" s="56"/>
      <c r="AI859" s="56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</row>
    <row r="860" spans="1:54" s="55" customFormat="1" x14ac:dyDescent="0.2">
      <c r="A860" s="67"/>
      <c r="B860" s="67"/>
      <c r="C860" s="68"/>
      <c r="D860" s="69"/>
      <c r="E860" s="69"/>
      <c r="F860" s="67"/>
      <c r="J860" s="53"/>
      <c r="K860" s="53"/>
      <c r="N860" s="56"/>
      <c r="O860" s="56"/>
      <c r="P860" s="53"/>
      <c r="Q860" s="53"/>
      <c r="R860" s="56"/>
      <c r="S860" s="53"/>
      <c r="T860" s="53"/>
      <c r="U860" s="53"/>
      <c r="V860" s="53"/>
      <c r="W860" s="53"/>
      <c r="X860" s="53"/>
      <c r="Y860" s="53"/>
      <c r="Z860" s="53"/>
      <c r="AA860" s="53"/>
      <c r="AB860" s="57"/>
      <c r="AC860" s="53"/>
      <c r="AD860" s="53"/>
      <c r="AE860" s="53"/>
      <c r="AF860" s="53"/>
      <c r="AG860" s="53"/>
      <c r="AH860" s="56"/>
      <c r="AI860" s="56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</row>
    <row r="861" spans="1:54" s="55" customFormat="1" x14ac:dyDescent="0.2">
      <c r="A861" s="67"/>
      <c r="B861" s="67"/>
      <c r="C861" s="68"/>
      <c r="D861" s="69"/>
      <c r="E861" s="69"/>
      <c r="F861" s="67"/>
      <c r="J861" s="53"/>
      <c r="K861" s="53"/>
      <c r="N861" s="56"/>
      <c r="O861" s="56"/>
      <c r="P861" s="53"/>
      <c r="Q861" s="53"/>
      <c r="R861" s="56"/>
      <c r="S861" s="53"/>
      <c r="T861" s="53"/>
      <c r="U861" s="53"/>
      <c r="V861" s="53"/>
      <c r="W861" s="53"/>
      <c r="X861" s="53"/>
      <c r="Y861" s="53"/>
      <c r="Z861" s="53"/>
      <c r="AA861" s="53"/>
      <c r="AB861" s="57"/>
      <c r="AC861" s="53"/>
      <c r="AD861" s="53"/>
      <c r="AE861" s="53"/>
      <c r="AF861" s="53"/>
      <c r="AG861" s="53"/>
      <c r="AH861" s="56"/>
      <c r="AI861" s="56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</row>
    <row r="862" spans="1:54" s="55" customFormat="1" x14ac:dyDescent="0.2">
      <c r="A862" s="67"/>
      <c r="B862" s="67"/>
      <c r="C862" s="68"/>
      <c r="D862" s="69"/>
      <c r="E862" s="69"/>
      <c r="F862" s="67"/>
      <c r="J862" s="53"/>
      <c r="K862" s="53"/>
      <c r="N862" s="56"/>
      <c r="O862" s="56"/>
      <c r="P862" s="53"/>
      <c r="Q862" s="53"/>
      <c r="R862" s="56"/>
      <c r="S862" s="53"/>
      <c r="T862" s="53"/>
      <c r="U862" s="53"/>
      <c r="V862" s="53"/>
      <c r="W862" s="53"/>
      <c r="X862" s="53"/>
      <c r="Y862" s="53"/>
      <c r="Z862" s="53"/>
      <c r="AA862" s="53"/>
      <c r="AB862" s="57"/>
      <c r="AC862" s="53"/>
      <c r="AD862" s="53"/>
      <c r="AE862" s="53"/>
      <c r="AF862" s="53"/>
      <c r="AG862" s="53"/>
      <c r="AH862" s="56"/>
      <c r="AI862" s="56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</row>
    <row r="863" spans="1:54" s="55" customFormat="1" x14ac:dyDescent="0.2">
      <c r="A863" s="67"/>
      <c r="B863" s="67"/>
      <c r="C863" s="68"/>
      <c r="D863" s="69"/>
      <c r="E863" s="69"/>
      <c r="F863" s="67"/>
      <c r="J863" s="53"/>
      <c r="K863" s="53"/>
      <c r="N863" s="56"/>
      <c r="O863" s="56"/>
      <c r="P863" s="53"/>
      <c r="Q863" s="53"/>
      <c r="R863" s="56"/>
      <c r="S863" s="53"/>
      <c r="T863" s="53"/>
      <c r="U863" s="53"/>
      <c r="V863" s="53"/>
      <c r="W863" s="53"/>
      <c r="X863" s="53"/>
      <c r="Y863" s="53"/>
      <c r="Z863" s="53"/>
      <c r="AA863" s="53"/>
      <c r="AB863" s="57"/>
      <c r="AC863" s="53"/>
      <c r="AD863" s="53"/>
      <c r="AE863" s="53"/>
      <c r="AF863" s="53"/>
      <c r="AG863" s="53"/>
      <c r="AH863" s="56"/>
      <c r="AI863" s="56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</row>
    <row r="864" spans="1:54" s="55" customFormat="1" x14ac:dyDescent="0.2">
      <c r="A864" s="67"/>
      <c r="B864" s="67"/>
      <c r="C864" s="68"/>
      <c r="D864" s="69"/>
      <c r="E864" s="69"/>
      <c r="F864" s="67"/>
      <c r="J864" s="53"/>
      <c r="K864" s="53"/>
      <c r="N864" s="56"/>
      <c r="O864" s="56"/>
      <c r="P864" s="53"/>
      <c r="Q864" s="53"/>
      <c r="R864" s="56"/>
      <c r="S864" s="53"/>
      <c r="T864" s="53"/>
      <c r="U864" s="53"/>
      <c r="V864" s="53"/>
      <c r="W864" s="53"/>
      <c r="X864" s="53"/>
      <c r="Y864" s="53"/>
      <c r="Z864" s="53"/>
      <c r="AA864" s="53"/>
      <c r="AB864" s="57"/>
      <c r="AC864" s="53"/>
      <c r="AD864" s="53"/>
      <c r="AE864" s="53"/>
      <c r="AF864" s="53"/>
      <c r="AG864" s="53"/>
      <c r="AH864" s="56"/>
      <c r="AI864" s="56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</row>
    <row r="865" spans="1:54" s="55" customFormat="1" x14ac:dyDescent="0.2">
      <c r="A865" s="67"/>
      <c r="B865" s="67"/>
      <c r="C865" s="68"/>
      <c r="D865" s="69"/>
      <c r="E865" s="69"/>
      <c r="F865" s="67"/>
      <c r="J865" s="53"/>
      <c r="K865" s="53"/>
      <c r="N865" s="56"/>
      <c r="O865" s="56"/>
      <c r="P865" s="53"/>
      <c r="Q865" s="53"/>
      <c r="R865" s="56"/>
      <c r="S865" s="53"/>
      <c r="T865" s="53"/>
      <c r="U865" s="53"/>
      <c r="V865" s="53"/>
      <c r="W865" s="53"/>
      <c r="X865" s="53"/>
      <c r="Y865" s="53"/>
      <c r="Z865" s="53"/>
      <c r="AA865" s="53"/>
      <c r="AB865" s="57"/>
      <c r="AC865" s="53"/>
      <c r="AD865" s="53"/>
      <c r="AE865" s="53"/>
      <c r="AF865" s="53"/>
      <c r="AG865" s="53"/>
      <c r="AH865" s="56"/>
      <c r="AI865" s="56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</row>
    <row r="866" spans="1:54" s="55" customFormat="1" x14ac:dyDescent="0.2">
      <c r="A866" s="67"/>
      <c r="B866" s="67"/>
      <c r="C866" s="68"/>
      <c r="D866" s="69"/>
      <c r="E866" s="69"/>
      <c r="F866" s="67"/>
      <c r="J866" s="53"/>
      <c r="K866" s="53"/>
      <c r="N866" s="56"/>
      <c r="O866" s="56"/>
      <c r="P866" s="53"/>
      <c r="Q866" s="53"/>
      <c r="R866" s="56"/>
      <c r="S866" s="53"/>
      <c r="T866" s="53"/>
      <c r="U866" s="53"/>
      <c r="V866" s="53"/>
      <c r="W866" s="53"/>
      <c r="X866" s="53"/>
      <c r="Y866" s="53"/>
      <c r="Z866" s="53"/>
      <c r="AA866" s="53"/>
      <c r="AB866" s="57"/>
      <c r="AC866" s="53"/>
      <c r="AD866" s="53"/>
      <c r="AE866" s="53"/>
      <c r="AF866" s="53"/>
      <c r="AG866" s="53"/>
      <c r="AH866" s="56"/>
      <c r="AI866" s="56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</row>
    <row r="867" spans="1:54" s="55" customFormat="1" x14ac:dyDescent="0.2">
      <c r="A867" s="67"/>
      <c r="B867" s="67"/>
      <c r="C867" s="68"/>
      <c r="D867" s="69"/>
      <c r="E867" s="69"/>
      <c r="F867" s="67"/>
      <c r="J867" s="53"/>
      <c r="K867" s="53"/>
      <c r="N867" s="56"/>
      <c r="O867" s="56"/>
      <c r="P867" s="53"/>
      <c r="Q867" s="53"/>
      <c r="R867" s="56"/>
      <c r="S867" s="53"/>
      <c r="T867" s="53"/>
      <c r="U867" s="53"/>
      <c r="V867" s="53"/>
      <c r="W867" s="53"/>
      <c r="X867" s="53"/>
      <c r="Y867" s="53"/>
      <c r="Z867" s="53"/>
      <c r="AA867" s="53"/>
      <c r="AB867" s="57"/>
      <c r="AC867" s="53"/>
      <c r="AD867" s="53"/>
      <c r="AE867" s="53"/>
      <c r="AF867" s="53"/>
      <c r="AG867" s="53"/>
      <c r="AH867" s="56"/>
      <c r="AI867" s="56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</row>
    <row r="868" spans="1:54" s="55" customFormat="1" x14ac:dyDescent="0.2">
      <c r="A868" s="67"/>
      <c r="B868" s="67"/>
      <c r="C868" s="68"/>
      <c r="D868" s="69"/>
      <c r="E868" s="69"/>
      <c r="F868" s="67"/>
      <c r="J868" s="53"/>
      <c r="K868" s="53"/>
      <c r="N868" s="56"/>
      <c r="O868" s="56"/>
      <c r="P868" s="53"/>
      <c r="Q868" s="53"/>
      <c r="R868" s="56"/>
      <c r="S868" s="53"/>
      <c r="T868" s="53"/>
      <c r="U868" s="53"/>
      <c r="V868" s="53"/>
      <c r="W868" s="53"/>
      <c r="X868" s="53"/>
      <c r="Y868" s="53"/>
      <c r="Z868" s="53"/>
      <c r="AA868" s="53"/>
      <c r="AB868" s="57"/>
      <c r="AC868" s="53"/>
      <c r="AD868" s="53"/>
      <c r="AE868" s="53"/>
      <c r="AF868" s="53"/>
      <c r="AG868" s="53"/>
      <c r="AH868" s="56"/>
      <c r="AI868" s="56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</row>
    <row r="869" spans="1:54" s="55" customFormat="1" x14ac:dyDescent="0.2">
      <c r="A869" s="67"/>
      <c r="B869" s="67"/>
      <c r="C869" s="68"/>
      <c r="D869" s="69"/>
      <c r="E869" s="69"/>
      <c r="F869" s="67"/>
      <c r="J869" s="53"/>
      <c r="K869" s="53"/>
      <c r="N869" s="56"/>
      <c r="O869" s="56"/>
      <c r="P869" s="53"/>
      <c r="Q869" s="53"/>
      <c r="R869" s="56"/>
      <c r="S869" s="53"/>
      <c r="T869" s="53"/>
      <c r="U869" s="53"/>
      <c r="V869" s="53"/>
      <c r="W869" s="53"/>
      <c r="X869" s="53"/>
      <c r="Y869" s="53"/>
      <c r="Z869" s="53"/>
      <c r="AA869" s="53"/>
      <c r="AB869" s="57"/>
      <c r="AC869" s="53"/>
      <c r="AD869" s="53"/>
      <c r="AE869" s="53"/>
      <c r="AF869" s="53"/>
      <c r="AG869" s="53"/>
      <c r="AH869" s="56"/>
      <c r="AI869" s="56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</row>
    <row r="870" spans="1:54" s="55" customFormat="1" x14ac:dyDescent="0.2">
      <c r="A870" s="67"/>
      <c r="B870" s="67"/>
      <c r="C870" s="68"/>
      <c r="D870" s="69"/>
      <c r="E870" s="69"/>
      <c r="F870" s="67"/>
      <c r="J870" s="53"/>
      <c r="K870" s="53"/>
      <c r="N870" s="56"/>
      <c r="O870" s="56"/>
      <c r="P870" s="53"/>
      <c r="Q870" s="53"/>
      <c r="R870" s="56"/>
      <c r="S870" s="53"/>
      <c r="T870" s="53"/>
      <c r="U870" s="53"/>
      <c r="V870" s="53"/>
      <c r="W870" s="53"/>
      <c r="X870" s="53"/>
      <c r="Y870" s="53"/>
      <c r="Z870" s="53"/>
      <c r="AA870" s="53"/>
      <c r="AB870" s="57"/>
      <c r="AC870" s="53"/>
      <c r="AD870" s="53"/>
      <c r="AE870" s="53"/>
      <c r="AF870" s="53"/>
      <c r="AG870" s="53"/>
      <c r="AH870" s="56"/>
      <c r="AI870" s="56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</row>
    <row r="871" spans="1:54" s="55" customFormat="1" x14ac:dyDescent="0.2">
      <c r="A871" s="67"/>
      <c r="B871" s="67"/>
      <c r="C871" s="68"/>
      <c r="D871" s="69"/>
      <c r="E871" s="69"/>
      <c r="F871" s="67"/>
      <c r="J871" s="53"/>
      <c r="K871" s="53"/>
      <c r="N871" s="56"/>
      <c r="O871" s="56"/>
      <c r="P871" s="53"/>
      <c r="Q871" s="53"/>
      <c r="R871" s="56"/>
      <c r="S871" s="53"/>
      <c r="T871" s="53"/>
      <c r="U871" s="53"/>
      <c r="V871" s="53"/>
      <c r="W871" s="53"/>
      <c r="X871" s="53"/>
      <c r="Y871" s="53"/>
      <c r="Z871" s="53"/>
      <c r="AA871" s="53"/>
      <c r="AB871" s="57"/>
      <c r="AC871" s="53"/>
      <c r="AD871" s="53"/>
      <c r="AE871" s="53"/>
      <c r="AF871" s="53"/>
      <c r="AG871" s="53"/>
      <c r="AH871" s="56"/>
      <c r="AI871" s="56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</row>
    <row r="872" spans="1:54" s="55" customFormat="1" x14ac:dyDescent="0.2">
      <c r="A872" s="67"/>
      <c r="B872" s="67"/>
      <c r="C872" s="68"/>
      <c r="D872" s="69"/>
      <c r="E872" s="69"/>
      <c r="F872" s="67"/>
      <c r="J872" s="53"/>
      <c r="K872" s="53"/>
      <c r="N872" s="56"/>
      <c r="O872" s="56"/>
      <c r="P872" s="53"/>
      <c r="Q872" s="53"/>
      <c r="R872" s="56"/>
      <c r="S872" s="53"/>
      <c r="T872" s="53"/>
      <c r="U872" s="53"/>
      <c r="V872" s="53"/>
      <c r="W872" s="53"/>
      <c r="X872" s="53"/>
      <c r="Y872" s="53"/>
      <c r="Z872" s="53"/>
      <c r="AA872" s="53"/>
      <c r="AB872" s="57"/>
      <c r="AC872" s="53"/>
      <c r="AD872" s="53"/>
      <c r="AE872" s="53"/>
      <c r="AF872" s="53"/>
      <c r="AG872" s="53"/>
      <c r="AH872" s="56"/>
      <c r="AI872" s="56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</row>
    <row r="873" spans="1:54" s="55" customFormat="1" x14ac:dyDescent="0.2">
      <c r="A873" s="67"/>
      <c r="B873" s="67"/>
      <c r="C873" s="68"/>
      <c r="D873" s="69"/>
      <c r="E873" s="69"/>
      <c r="F873" s="67"/>
      <c r="J873" s="53"/>
      <c r="K873" s="53"/>
      <c r="N873" s="56"/>
      <c r="O873" s="56"/>
      <c r="P873" s="53"/>
      <c r="Q873" s="53"/>
      <c r="R873" s="56"/>
      <c r="S873" s="53"/>
      <c r="T873" s="53"/>
      <c r="U873" s="53"/>
      <c r="V873" s="53"/>
      <c r="W873" s="53"/>
      <c r="X873" s="53"/>
      <c r="Y873" s="53"/>
      <c r="Z873" s="53"/>
      <c r="AA873" s="53"/>
      <c r="AB873" s="57"/>
      <c r="AC873" s="53"/>
      <c r="AD873" s="53"/>
      <c r="AE873" s="53"/>
      <c r="AF873" s="53"/>
      <c r="AG873" s="53"/>
      <c r="AH873" s="56"/>
      <c r="AI873" s="56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</row>
    <row r="874" spans="1:54" s="55" customFormat="1" x14ac:dyDescent="0.2">
      <c r="A874" s="67"/>
      <c r="B874" s="67"/>
      <c r="C874" s="68"/>
      <c r="D874" s="69"/>
      <c r="E874" s="69"/>
      <c r="F874" s="67"/>
      <c r="J874" s="53"/>
      <c r="K874" s="53"/>
      <c r="N874" s="56"/>
      <c r="O874" s="56"/>
      <c r="P874" s="53"/>
      <c r="Q874" s="53"/>
      <c r="R874" s="56"/>
      <c r="S874" s="53"/>
      <c r="T874" s="53"/>
      <c r="U874" s="53"/>
      <c r="V874" s="53"/>
      <c r="W874" s="53"/>
      <c r="X874" s="53"/>
      <c r="Y874" s="53"/>
      <c r="Z874" s="53"/>
      <c r="AA874" s="53"/>
      <c r="AB874" s="57"/>
      <c r="AC874" s="53"/>
      <c r="AD874" s="53"/>
      <c r="AE874" s="53"/>
      <c r="AF874" s="53"/>
      <c r="AG874" s="53"/>
      <c r="AH874" s="56"/>
      <c r="AI874" s="56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</row>
    <row r="875" spans="1:54" s="55" customFormat="1" x14ac:dyDescent="0.2">
      <c r="A875" s="67"/>
      <c r="B875" s="67"/>
      <c r="C875" s="68"/>
      <c r="D875" s="69"/>
      <c r="E875" s="69"/>
      <c r="F875" s="67"/>
      <c r="J875" s="53"/>
      <c r="K875" s="53"/>
      <c r="N875" s="56"/>
      <c r="O875" s="56"/>
      <c r="P875" s="53"/>
      <c r="Q875" s="53"/>
      <c r="R875" s="56"/>
      <c r="S875" s="53"/>
      <c r="T875" s="53"/>
      <c r="U875" s="53"/>
      <c r="V875" s="53"/>
      <c r="W875" s="53"/>
      <c r="X875" s="53"/>
      <c r="Y875" s="53"/>
      <c r="Z875" s="53"/>
      <c r="AA875" s="53"/>
      <c r="AB875" s="57"/>
      <c r="AC875" s="53"/>
      <c r="AD875" s="53"/>
      <c r="AE875" s="53"/>
      <c r="AF875" s="53"/>
      <c r="AG875" s="53"/>
      <c r="AH875" s="56"/>
      <c r="AI875" s="56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</row>
    <row r="876" spans="1:54" s="55" customFormat="1" x14ac:dyDescent="0.2">
      <c r="A876" s="67"/>
      <c r="B876" s="67"/>
      <c r="C876" s="68"/>
      <c r="D876" s="69"/>
      <c r="E876" s="69"/>
      <c r="F876" s="67"/>
      <c r="J876" s="53"/>
      <c r="K876" s="53"/>
      <c r="N876" s="56"/>
      <c r="O876" s="56"/>
      <c r="P876" s="53"/>
      <c r="Q876" s="53"/>
      <c r="R876" s="56"/>
      <c r="S876" s="53"/>
      <c r="T876" s="53"/>
      <c r="U876" s="53"/>
      <c r="V876" s="53"/>
      <c r="W876" s="53"/>
      <c r="X876" s="53"/>
      <c r="Y876" s="53"/>
      <c r="Z876" s="53"/>
      <c r="AA876" s="53"/>
      <c r="AB876" s="57"/>
      <c r="AC876" s="53"/>
      <c r="AD876" s="53"/>
      <c r="AE876" s="53"/>
      <c r="AF876" s="53"/>
      <c r="AG876" s="53"/>
      <c r="AH876" s="56"/>
      <c r="AI876" s="56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</row>
    <row r="877" spans="1:54" s="55" customFormat="1" x14ac:dyDescent="0.2">
      <c r="A877" s="67"/>
      <c r="B877" s="67"/>
      <c r="C877" s="68"/>
      <c r="D877" s="69"/>
      <c r="E877" s="69"/>
      <c r="F877" s="67"/>
      <c r="J877" s="53"/>
      <c r="K877" s="53"/>
      <c r="N877" s="56"/>
      <c r="O877" s="56"/>
      <c r="P877" s="53"/>
      <c r="Q877" s="53"/>
      <c r="R877" s="56"/>
      <c r="S877" s="53"/>
      <c r="T877" s="53"/>
      <c r="U877" s="53"/>
      <c r="V877" s="53"/>
      <c r="W877" s="53"/>
      <c r="X877" s="53"/>
      <c r="Y877" s="53"/>
      <c r="Z877" s="53"/>
      <c r="AA877" s="53"/>
      <c r="AB877" s="57"/>
      <c r="AC877" s="53"/>
      <c r="AD877" s="53"/>
      <c r="AE877" s="53"/>
      <c r="AF877" s="53"/>
      <c r="AG877" s="53"/>
      <c r="AH877" s="56"/>
      <c r="AI877" s="56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</row>
    <row r="878" spans="1:54" s="55" customFormat="1" x14ac:dyDescent="0.2">
      <c r="A878" s="67"/>
      <c r="B878" s="67"/>
      <c r="C878" s="68"/>
      <c r="D878" s="69"/>
      <c r="E878" s="69"/>
      <c r="F878" s="67"/>
      <c r="J878" s="53"/>
      <c r="K878" s="53"/>
      <c r="N878" s="56"/>
      <c r="O878" s="56"/>
      <c r="P878" s="53"/>
      <c r="Q878" s="53"/>
      <c r="R878" s="56"/>
      <c r="S878" s="53"/>
      <c r="T878" s="53"/>
      <c r="U878" s="53"/>
      <c r="V878" s="53"/>
      <c r="W878" s="53"/>
      <c r="X878" s="53"/>
      <c r="Y878" s="53"/>
      <c r="Z878" s="53"/>
      <c r="AA878" s="53"/>
      <c r="AB878" s="57"/>
      <c r="AC878" s="53"/>
      <c r="AD878" s="53"/>
      <c r="AE878" s="53"/>
      <c r="AF878" s="53"/>
      <c r="AG878" s="53"/>
      <c r="AH878" s="56"/>
      <c r="AI878" s="56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</row>
    <row r="879" spans="1:54" s="55" customFormat="1" x14ac:dyDescent="0.2">
      <c r="A879" s="67"/>
      <c r="B879" s="67"/>
      <c r="C879" s="68"/>
      <c r="D879" s="69"/>
      <c r="E879" s="69"/>
      <c r="F879" s="67"/>
      <c r="J879" s="53"/>
      <c r="K879" s="53"/>
      <c r="N879" s="56"/>
      <c r="O879" s="56"/>
      <c r="P879" s="53"/>
      <c r="Q879" s="53"/>
      <c r="R879" s="56"/>
      <c r="S879" s="53"/>
      <c r="T879" s="53"/>
      <c r="U879" s="53"/>
      <c r="V879" s="53"/>
      <c r="W879" s="53"/>
      <c r="X879" s="53"/>
      <c r="Y879" s="53"/>
      <c r="Z879" s="53"/>
      <c r="AA879" s="53"/>
      <c r="AB879" s="57"/>
      <c r="AC879" s="53"/>
      <c r="AD879" s="53"/>
      <c r="AE879" s="53"/>
      <c r="AF879" s="53"/>
      <c r="AG879" s="53"/>
      <c r="AH879" s="56"/>
      <c r="AI879" s="56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</row>
    <row r="880" spans="1:54" s="55" customFormat="1" x14ac:dyDescent="0.2">
      <c r="A880" s="67"/>
      <c r="B880" s="67"/>
      <c r="C880" s="68"/>
      <c r="D880" s="69"/>
      <c r="E880" s="69"/>
      <c r="F880" s="67"/>
      <c r="J880" s="53"/>
      <c r="K880" s="53"/>
      <c r="N880" s="56"/>
      <c r="O880" s="56"/>
      <c r="P880" s="53"/>
      <c r="Q880" s="53"/>
      <c r="R880" s="56"/>
      <c r="S880" s="53"/>
      <c r="T880" s="53"/>
      <c r="U880" s="53"/>
      <c r="V880" s="53"/>
      <c r="W880" s="53"/>
      <c r="X880" s="53"/>
      <c r="Y880" s="53"/>
      <c r="Z880" s="53"/>
      <c r="AA880" s="53"/>
      <c r="AB880" s="57"/>
      <c r="AC880" s="53"/>
      <c r="AD880" s="53"/>
      <c r="AE880" s="53"/>
      <c r="AF880" s="53"/>
      <c r="AG880" s="53"/>
      <c r="AH880" s="56"/>
      <c r="AI880" s="56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</row>
  </sheetData>
  <autoFilter ref="A7:AZ850"/>
  <mergeCells count="6">
    <mergeCell ref="I850:L850"/>
    <mergeCell ref="A1:AZ1"/>
    <mergeCell ref="M6:R6"/>
    <mergeCell ref="AG6:AX6"/>
    <mergeCell ref="S6:AF6"/>
    <mergeCell ref="I849:L849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SEPTIEMBRE 2019</vt:lpstr>
      <vt:lpstr>DOCENTES SEPTIEMBRE 2019</vt:lpstr>
      <vt:lpstr>'ADMINISTRATIVOS SEPTIEMBRE 2019'!PLANTILLA_PARA_REVISION_2001</vt:lpstr>
      <vt:lpstr>'ADMINISTRATIVOS SEPTIEMBRE 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2021-04-29T19:26:24Z</dcterms:modified>
</cp:coreProperties>
</file>